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-01 - A1 - střecha" sheetId="2" r:id="rId2"/>
    <sheet name="SO-02 - A2 - střecha" sheetId="3" r:id="rId3"/>
    <sheet name="SO-03 - A3 - střecha" sheetId="4" r:id="rId4"/>
    <sheet name="SO-04 - A4 - střecha" sheetId="5" r:id="rId5"/>
    <sheet name="SO-05 - A5 - střecha" sheetId="6" r:id="rId6"/>
    <sheet name="SO-06 - A6 - střecha" sheetId="7" r:id="rId7"/>
    <sheet name="SO-07 - B - střecha" sheetId="8" r:id="rId8"/>
    <sheet name="SO-08 - C - střecha" sheetId="9" r:id="rId9"/>
    <sheet name="SO-09 - D1 - střecha" sheetId="10" r:id="rId10"/>
    <sheet name="SO-10 - D2 - střecha" sheetId="11" r:id="rId11"/>
    <sheet name="SO-11 - D3 - střecha" sheetId="12" r:id="rId12"/>
    <sheet name="SO-12 - D4 - střecha" sheetId="13" r:id="rId13"/>
    <sheet name="Pokyny pro vyplnění" sheetId="14" r:id="rId14"/>
  </sheets>
  <definedNames>
    <definedName name="_xlnm.Print_Area" localSheetId="0">'Rekapitulace stavby'!$D$4:$AO$36,'Rekapitulace stavby'!$C$42:$AQ$67</definedName>
    <definedName name="_xlnm._FilterDatabase" localSheetId="1" hidden="1">'SO-01 - A1 - střecha'!$C$96:$K$555</definedName>
    <definedName name="_xlnm.Print_Area" localSheetId="1">'SO-01 - A1 - střecha'!$C$4:$J$39,'SO-01 - A1 - střecha'!$C$45:$J$78,'SO-01 - A1 - střecha'!$C$84:$K$555</definedName>
    <definedName name="_xlnm._FilterDatabase" localSheetId="2" hidden="1">'SO-02 - A2 - střecha'!$C$94:$K$504</definedName>
    <definedName name="_xlnm.Print_Area" localSheetId="2">'SO-02 - A2 - střecha'!$C$4:$J$39,'SO-02 - A2 - střecha'!$C$45:$J$76,'SO-02 - A2 - střecha'!$C$82:$K$504</definedName>
    <definedName name="_xlnm._FilterDatabase" localSheetId="3" hidden="1">'SO-03 - A3 - střecha'!$C$93:$K$502</definedName>
    <definedName name="_xlnm.Print_Area" localSheetId="3">'SO-03 - A3 - střecha'!$C$4:$J$39,'SO-03 - A3 - střecha'!$C$45:$J$75,'SO-03 - A3 - střecha'!$C$81:$K$502</definedName>
    <definedName name="_xlnm._FilterDatabase" localSheetId="4" hidden="1">'SO-04 - A4 - střecha'!$C$95:$K$509</definedName>
    <definedName name="_xlnm.Print_Area" localSheetId="4">'SO-04 - A4 - střecha'!$C$4:$J$39,'SO-04 - A4 - střecha'!$C$45:$J$77,'SO-04 - A4 - střecha'!$C$83:$K$509</definedName>
    <definedName name="_xlnm._FilterDatabase" localSheetId="5" hidden="1">'SO-05 - A5 - střecha'!$C$97:$K$613</definedName>
    <definedName name="_xlnm.Print_Area" localSheetId="5">'SO-05 - A5 - střecha'!$C$4:$J$39,'SO-05 - A5 - střecha'!$C$45:$J$79,'SO-05 - A5 - střecha'!$C$85:$K$613</definedName>
    <definedName name="_xlnm._FilterDatabase" localSheetId="6" hidden="1">'SO-06 - A6 - střecha'!$C$93:$K$486</definedName>
    <definedName name="_xlnm.Print_Area" localSheetId="6">'SO-06 - A6 - střecha'!$C$4:$J$39,'SO-06 - A6 - střecha'!$C$45:$J$75,'SO-06 - A6 - střecha'!$C$81:$K$486</definedName>
    <definedName name="_xlnm._FilterDatabase" localSheetId="7" hidden="1">'SO-07 - B - střecha'!$C$95:$K$478</definedName>
    <definedName name="_xlnm.Print_Area" localSheetId="7">'SO-07 - B - střecha'!$C$4:$J$39,'SO-07 - B - střecha'!$C$45:$J$77,'SO-07 - B - střecha'!$C$83:$K$478</definedName>
    <definedName name="_xlnm._FilterDatabase" localSheetId="8" hidden="1">'SO-08 - C - střecha'!$C$96:$K$561</definedName>
    <definedName name="_xlnm.Print_Area" localSheetId="8">'SO-08 - C - střecha'!$C$4:$J$39,'SO-08 - C - střecha'!$C$45:$J$78,'SO-08 - C - střecha'!$C$84:$K$561</definedName>
    <definedName name="_xlnm._FilterDatabase" localSheetId="9" hidden="1">'SO-09 - D1 - střecha'!$C$93:$K$509</definedName>
    <definedName name="_xlnm.Print_Area" localSheetId="9">'SO-09 - D1 - střecha'!$C$4:$J$39,'SO-09 - D1 - střecha'!$C$45:$J$75,'SO-09 - D1 - střecha'!$C$81:$K$509</definedName>
    <definedName name="_xlnm._FilterDatabase" localSheetId="10" hidden="1">'SO-10 - D2 - střecha'!$C$93:$K$505</definedName>
    <definedName name="_xlnm.Print_Area" localSheetId="10">'SO-10 - D2 - střecha'!$C$4:$J$39,'SO-10 - D2 - střecha'!$C$45:$J$75,'SO-10 - D2 - střecha'!$C$81:$K$505</definedName>
    <definedName name="_xlnm._FilterDatabase" localSheetId="11" hidden="1">'SO-11 - D3 - střecha'!$C$96:$K$599</definedName>
    <definedName name="_xlnm.Print_Area" localSheetId="11">'SO-11 - D3 - střecha'!$C$4:$J$39,'SO-11 - D3 - střecha'!$C$45:$J$78,'SO-11 - D3 - střecha'!$C$84:$K$599</definedName>
    <definedName name="_xlnm._FilterDatabase" localSheetId="12" hidden="1">'SO-12 - D4 - střecha'!$C$93:$K$511</definedName>
    <definedName name="_xlnm.Print_Area" localSheetId="12">'SO-12 - D4 - střecha'!$C$4:$J$39,'SO-12 - D4 - střecha'!$C$45:$J$75,'SO-12 - D4 - střecha'!$C$81:$K$511</definedName>
    <definedName name="_xlnm.Print_Area" localSheetId="13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'SO-01 - A1 - střecha'!$96:$96</definedName>
    <definedName name="_xlnm.Print_Titles" localSheetId="2">'SO-02 - A2 - střecha'!$94:$94</definedName>
    <definedName name="_xlnm.Print_Titles" localSheetId="3">'SO-03 - A3 - střecha'!$93:$93</definedName>
    <definedName name="_xlnm.Print_Titles" localSheetId="4">'SO-04 - A4 - střecha'!$95:$95</definedName>
    <definedName name="_xlnm.Print_Titles" localSheetId="5">'SO-05 - A5 - střecha'!$97:$97</definedName>
    <definedName name="_xlnm.Print_Titles" localSheetId="6">'SO-06 - A6 - střecha'!$93:$93</definedName>
    <definedName name="_xlnm.Print_Titles" localSheetId="7">'SO-07 - B - střecha'!$95:$95</definedName>
    <definedName name="_xlnm.Print_Titles" localSheetId="8">'SO-08 - C - střecha'!$96:$96</definedName>
    <definedName name="_xlnm.Print_Titles" localSheetId="9">'SO-09 - D1 - střecha'!$93:$93</definedName>
    <definedName name="_xlnm.Print_Titles" localSheetId="10">'SO-10 - D2 - střecha'!$93:$93</definedName>
    <definedName name="_xlnm.Print_Titles" localSheetId="11">'SO-11 - D3 - střecha'!$96:$96</definedName>
    <definedName name="_xlnm.Print_Titles" localSheetId="12">'SO-12 - D4 - střecha'!$93:$93</definedName>
  </definedNames>
  <calcPr fullCalcOnLoad="1"/>
</workbook>
</file>

<file path=xl/sharedStrings.xml><?xml version="1.0" encoding="utf-8"?>
<sst xmlns="http://schemas.openxmlformats.org/spreadsheetml/2006/main" count="52411" uniqueCount="2834">
  <si>
    <t>Export Komplet</t>
  </si>
  <si>
    <t>VZ</t>
  </si>
  <si>
    <t>2.0</t>
  </si>
  <si>
    <t>ZAMOK</t>
  </si>
  <si>
    <t>False</t>
  </si>
  <si>
    <t>{da56c463-f4b1-4772-b653-e40db7736bc5}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</si>
  <si>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</si>
  <si>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</si>
  <si>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</si>
  <si>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</si>
  <si>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</si>
  <si>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</si>
  <si>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</si>
  <si>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</si>
  <si>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20230914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</si>
  <si>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</si>
  <si>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</si>
  <si>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Rekonstrukce střechy Základní školy Za Chlumem 824 v Bílině</t>
  </si>
  <si>
    <t>KSO:</t>
  </si>
  <si>
    <t/>
  </si>
  <si>
    <t>CC-CZ:</t>
  </si>
  <si>
    <t>Místo:</t>
  </si>
  <si>
    <t>Za Chlumem 824</t>
  </si>
  <si>
    <t>Datum:</t>
  </si>
  <si>
    <t>14. 9. 2023</t>
  </si>
  <si>
    <t>Zadavatel:</t>
  </si>
  <si>
    <t>IČ:</t>
  </si>
  <si>
    <t>00266230</t>
  </si>
  <si>
    <t>Město Bílina</t>
  </si>
  <si>
    <t>DIČ:</t>
  </si>
  <si>
    <t>CZ00266230</t>
  </si>
  <si>
    <t>Uchazeč:</t>
  </si>
  <si>
    <t>Vyplň údaj</t>
  </si>
  <si>
    <t>Projektant:</t>
  </si>
  <si>
    <t>27642411</t>
  </si>
  <si>
    <t>DEKPROJEKT s.r.o.</t>
  </si>
  <si>
    <t>CZ699000797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</si>
  <si>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</si>
  <si>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</si>
  <si>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</si>
  <si>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</si>
  <si>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</si>
  <si>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</si>
  <si>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</si>
  <si>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</si>
  <si>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</si>
  <si>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</si>
  <si>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</si>
  <si>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</si>
  <si>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</si>
  <si>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</si>
  <si>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</si>
  <si>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</si>
  <si>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</si>
  <si>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</si>
  <si>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</si>
  <si>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</si>
  <si>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</si>
  <si>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</si>
  <si>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</si>
  <si>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</si>
  <si>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</si>
  <si>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</si>
  <si>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</si>
  <si>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</si>
  <si>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</si>
  <si>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</si>
  <si>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</si>
  <si>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</si>
  <si>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</si>
  <si>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</si>
  <si>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</si>
  <si>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</si>
  <si>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</si>
  <si>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</si>
  <si>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</si>
  <si>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</si>
  <si>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</si>
  <si>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</si>
  <si>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</si>
  <si>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SO-01</t>
  </si>
  <si>
    <t>A1 - střecha</t>
  </si>
  <si>
    <t>STA</t>
  </si>
  <si>
    <t>1</t>
  </si>
  <si>
    <t>{57a0222f-2a8b-4876-a072-3988049f130e}</t>
  </si>
  <si>
    <t>2</t>
  </si>
  <si>
    <t>SO-02</t>
  </si>
  <si>
    <t>A2 - střecha</t>
  </si>
  <si>
    <t>{ae386b8d-d3a1-4bae-811a-138402cdf9b4}</t>
  </si>
  <si>
    <t>SO-03</t>
  </si>
  <si>
    <t>A3 - střecha</t>
  </si>
  <si>
    <t>{0089c6cb-6219-463c-8aee-09ce9df962f0}</t>
  </si>
  <si>
    <t>SO-04</t>
  </si>
  <si>
    <t>A4 - střecha</t>
  </si>
  <si>
    <t>{61adf526-01cb-4904-8549-14af6057cdbd}</t>
  </si>
  <si>
    <t>SO-05</t>
  </si>
  <si>
    <t>A5 - střecha</t>
  </si>
  <si>
    <t>{4d52b02c-9646-4bf0-81fa-8c1c3316397a}</t>
  </si>
  <si>
    <t>SO-06</t>
  </si>
  <si>
    <t>A6 - střecha</t>
  </si>
  <si>
    <t>{3c24c9c3-65fe-48d3-bacb-c14ebc26e226}</t>
  </si>
  <si>
    <t>SO-07</t>
  </si>
  <si>
    <t>B - střecha</t>
  </si>
  <si>
    <t>{1bd4d616-21ef-4532-8589-34a583151bfa}</t>
  </si>
  <si>
    <t>SO-08</t>
  </si>
  <si>
    <t>C - střecha</t>
  </si>
  <si>
    <t>{a9283363-7459-4aae-8b0b-1af2fd4db87f}</t>
  </si>
  <si>
    <t>SO-09</t>
  </si>
  <si>
    <t>D1 - střecha</t>
  </si>
  <si>
    <t>{b596ce94-c199-4e39-936c-6d5c6083c704}</t>
  </si>
  <si>
    <t>SO-10</t>
  </si>
  <si>
    <t>D2 - střecha</t>
  </si>
  <si>
    <t>{d76b36bd-eab0-433a-b907-9bd358ad4628}</t>
  </si>
  <si>
    <t>SO-11</t>
  </si>
  <si>
    <t>D3 - střecha</t>
  </si>
  <si>
    <t>{219436b7-915b-4cf8-af85-f2c004ce49b7}</t>
  </si>
  <si>
    <t>SO-12</t>
  </si>
  <si>
    <t>D4 - střecha</t>
  </si>
  <si>
    <t>{8a87471d-ae21-40c9-b437-32d4ae29bb54}</t>
  </si>
  <si>
    <t>KRYCÍ LIST SOUPISU PRACÍ</t>
  </si>
  <si>
    <t>Objekt:</t>
  </si>
  <si>
    <t>SO-01 - A1 - střecha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</si>
  <si>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</si>
  <si>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</si>
  <si>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</si>
  <si>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</si>
  <si>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</si>
  <si>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</si>
  <si>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</si>
  <si>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</si>
  <si>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</si>
  <si>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</si>
  <si>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</si>
  <si>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</si>
  <si>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</si>
  <si>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741 - Elektroinstalace - silnoproud</t>
  </si>
  <si>
    <t xml:space="preserve">    762 - Konstrukce tesařské</t>
  </si>
  <si>
    <t xml:space="preserve">    764 - Konstrukce klempířské</t>
  </si>
  <si>
    <t xml:space="preserve">    767 - Konstrukce zámečnické</t>
  </si>
  <si>
    <t xml:space="preserve">    783 - Dokončovací práce - nátěry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</si>
  <si>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</si>
  <si>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</si>
  <si>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</si>
  <si>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VRN6 - Územní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</si>
  <si>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</si>
  <si>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</si>
  <si>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</si>
  <si>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</si>
  <si>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</si>
  <si>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</si>
  <si>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</si>
  <si>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</si>
  <si>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</si>
  <si>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</si>
  <si>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</si>
  <si>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</si>
  <si>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</si>
  <si>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</si>
  <si>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</si>
  <si>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</si>
  <si>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</si>
  <si>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</si>
  <si>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</si>
  <si>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622151031</t>
  </si>
  <si>
    <t>Penetrační nátěr vnějších pastovitých tenkovrstvých omítek silikonový stěn</t>
  </si>
  <si>
    <t>m2</t>
  </si>
  <si>
    <t>CS ÚRS 2023 02</t>
  </si>
  <si>
    <t>4</t>
  </si>
  <si>
    <t>-511208975</t>
  </si>
  <si>
    <t>Online PSC</t>
  </si>
  <si>
    <t>https://podminky.urs.cz/item/CS_URS_2023_02/622151031</t>
  </si>
  <si>
    <t>622531012</t>
  </si>
  <si>
    <t>Omítka tenkovrstvá silikonová vnějších ploch probarvená bez penetrace zatíraná (škrábaná), zrnitost 1,5 mm stěn</t>
  </si>
  <si>
    <t>2104100467</t>
  </si>
  <si>
    <t>https://podminky.urs.cz/item/CS_URS_2023_02/622531012</t>
  </si>
  <si>
    <t>VV</t>
  </si>
  <si>
    <t>nová omítka VZT nástavby</t>
  </si>
  <si>
    <t>0,65*(0,9+1,2)*2</t>
  </si>
  <si>
    <t>-2*(0,6*0,4)</t>
  </si>
  <si>
    <t>Součet</t>
  </si>
  <si>
    <t>9</t>
  </si>
  <si>
    <t>Ostatní konstrukce a práce, bourání</t>
  </si>
  <si>
    <t>3</t>
  </si>
  <si>
    <t>952902501</t>
  </si>
  <si>
    <t>Čištění budov při provádění oprav a udržovacích prací střešních nebo nadstřešních konstrukcí, střech plochých</t>
  </si>
  <si>
    <t>-432825261</t>
  </si>
  <si>
    <t>https://podminky.urs.cz/item/CS_URS_2023_02/952902501</t>
  </si>
  <si>
    <t>997</t>
  </si>
  <si>
    <t>Přesun sutě</t>
  </si>
  <si>
    <t>997013152</t>
  </si>
  <si>
    <t>Vnitrostaveništní doprava suti a vybouraných hmot vodorovně do 50 m svisle s omezením mechanizace pro budovy a haly výšky přes 6 do 9 m</t>
  </si>
  <si>
    <t>t</t>
  </si>
  <si>
    <t>1562512829</t>
  </si>
  <si>
    <t>https://podminky.urs.cz/item/CS_URS_2023_02/997013152</t>
  </si>
  <si>
    <t>5</t>
  </si>
  <si>
    <t>997013501</t>
  </si>
  <si>
    <t>Odvoz suti a vybouraných hmot na skládku nebo meziskládku se složením, na vzdálenost do 1 km</t>
  </si>
  <si>
    <t>-2062113904</t>
  </si>
  <si>
    <t>https://podminky.urs.cz/item/CS_URS_2023_02/997013501</t>
  </si>
  <si>
    <t>997013509</t>
  </si>
  <si>
    <t>Odvoz suti a vybouraných hmot na skládku nebo meziskládku se složením, na vzdálenost Příplatek k ceně za každý další i započatý 1 km přes 1 km</t>
  </si>
  <si>
    <t>1127170563</t>
  </si>
  <si>
    <t>https://podminky.urs.cz/item/CS_URS_2023_02/997013509</t>
  </si>
  <si>
    <t>P</t>
  </si>
  <si>
    <t>Poznámka k položce:
předpoklad odvozu do 20 km</t>
  </si>
  <si>
    <t>1,369*19 'Přepočtené koeficientem množství</t>
  </si>
  <si>
    <t>7</t>
  </si>
  <si>
    <t>997013645</t>
  </si>
  <si>
    <t>Poplatek za uložení stavebního odpadu na skládce (skládkovné) asfaltového bez obsahu dehtu zatříděného do Katalogu odpadů pod kódem 17 03 02</t>
  </si>
  <si>
    <t>1094359385</t>
  </si>
  <si>
    <t>https://podminky.urs.cz/item/CS_URS_2023_02/997013645</t>
  </si>
  <si>
    <t>0,464</t>
  </si>
  <si>
    <t>8</t>
  </si>
  <si>
    <t>997013814</t>
  </si>
  <si>
    <t>Poplatek za uložení stavebního odpadu na skládce (skládkovné) z izolačních materiálů zatříděného do Katalogu odpadů pod kódem 17 06 04</t>
  </si>
  <si>
    <t>879280183</t>
  </si>
  <si>
    <t>https://podminky.urs.cz/item/CS_URS_2023_02/997013814</t>
  </si>
  <si>
    <t>0,086</t>
  </si>
  <si>
    <t>997013631</t>
  </si>
  <si>
    <t>Poplatek za uložení stavebního odpadu na skládce (skládkovné) směsného stavebního a demoličního zatříděného do Katalogu odpadů pod kódem 17 09 04</t>
  </si>
  <si>
    <t>553658508</t>
  </si>
  <si>
    <t>https://podminky.urs.cz/item/CS_URS_2023_02/997013631</t>
  </si>
  <si>
    <t>1,369-0,464-0,086</t>
  </si>
  <si>
    <t>998</t>
  </si>
  <si>
    <t>Přesun hmot</t>
  </si>
  <si>
    <t>10</t>
  </si>
  <si>
    <t>998017002</t>
  </si>
  <si>
    <t>Přesun hmot pro budovy občanské výstavby, bydlení, výrobu a služby s omezením mechanizace vodorovná dopravní vzdálenost do 100 m pro budovy s jakoukoliv nosnou konstrukcí výšky přes 6 do 12 m</t>
  </si>
  <si>
    <t>449141766</t>
  </si>
  <si>
    <t>https://podminky.urs.cz/item/CS_URS_2023_02/998017002</t>
  </si>
  <si>
    <t>PSV</t>
  </si>
  <si>
    <t>Práce a dodávky PSV</t>
  </si>
  <si>
    <t>712</t>
  </si>
  <si>
    <t>Povlakové krytiny</t>
  </si>
  <si>
    <t>11</t>
  </si>
  <si>
    <t>712300921</t>
  </si>
  <si>
    <t>Opravy povlakové krytiny střech plochých do 10° Příplatek k ceně za správkový kus NAIP přitavením</t>
  </si>
  <si>
    <t>kus</t>
  </si>
  <si>
    <t>16</t>
  </si>
  <si>
    <t>-1514466813</t>
  </si>
  <si>
    <t>https://podminky.urs.cz/item/CS_URS_2023_02/712300921</t>
  </si>
  <si>
    <t>vyspravení podkladu - předpoklad 1 ks/m2</t>
  </si>
  <si>
    <t>705,018</t>
  </si>
  <si>
    <t>zaokrouhlení</t>
  </si>
  <si>
    <t>0,982</t>
  </si>
  <si>
    <t>12</t>
  </si>
  <si>
    <t>712311101</t>
  </si>
  <si>
    <t>Provedení povlakové krytiny střech plochých do 10° natěradly a tmely za studena nátěrem lakem penetračním nebo asfaltovým</t>
  </si>
  <si>
    <t>1385707097</t>
  </si>
  <si>
    <t>https://podminky.urs.cz/item/CS_URS_2023_02/712311101</t>
  </si>
  <si>
    <t>skladba A EPS 150</t>
  </si>
  <si>
    <t>- vnitřní plocha</t>
  </si>
  <si>
    <t>17,683*36,268</t>
  </si>
  <si>
    <t>10,819*5,887</t>
  </si>
  <si>
    <t>13</t>
  </si>
  <si>
    <t>M</t>
  </si>
  <si>
    <t>11163153</t>
  </si>
  <si>
    <t>emulze asfaltová penetrační</t>
  </si>
  <si>
    <t>litr</t>
  </si>
  <si>
    <t>32</t>
  </si>
  <si>
    <t>-887010143</t>
  </si>
  <si>
    <t>705,018*0,35 'Přepočtené koeficientem množství</t>
  </si>
  <si>
    <t>14</t>
  </si>
  <si>
    <t>712341559</t>
  </si>
  <si>
    <t>Provedení povlakové krytiny střech plochých do 10° pásy přitavením NAIP v plné ploše</t>
  </si>
  <si>
    <t>-966131168</t>
  </si>
  <si>
    <t>https://podminky.urs.cz/item/CS_URS_2023_02/712341559</t>
  </si>
  <si>
    <t>62853004</t>
  </si>
  <si>
    <t>pás asfaltový natavitelný modifikovaný SBS s vložkou ze skleněné tkaniny a spalitelnou PE fólií nebo jemnozrnným minerálním posypem na horním povrchu tl 4,0mm</t>
  </si>
  <si>
    <t>2137718602</t>
  </si>
  <si>
    <t>705,018*1,1655 'Přepočtené koeficientem množství</t>
  </si>
  <si>
    <t>712331111</t>
  </si>
  <si>
    <t>Provedení povlakové krytiny střech plochých do 10° pásy na sucho podkladní samolepící asfaltový pás</t>
  </si>
  <si>
    <t>589075469</t>
  </si>
  <si>
    <t>https://podminky.urs.cz/item/CS_URS_2023_02/712331111</t>
  </si>
  <si>
    <t>17</t>
  </si>
  <si>
    <t>62866281</t>
  </si>
  <si>
    <t>pás asfaltový samolepicí modifikovaný SBS s vložkou ze skleněné tkaniny se spalitelnou fólií nebo jemnozrnným minerálním posypem nebo textilií na horním povrchu tl 3,0mm</t>
  </si>
  <si>
    <t>-370925890</t>
  </si>
  <si>
    <t>18</t>
  </si>
  <si>
    <t>-1120986722</t>
  </si>
  <si>
    <t>19</t>
  </si>
  <si>
    <t>62855017</t>
  </si>
  <si>
    <t>pás asfaltový natavitelný modifikovaný SBS s vložkou z polyesterové vyztužené rohože s retardéry hoření, BROOF(t3) a hrubozrnným břidličným posypem na horním povrchu tl 4,5mm</t>
  </si>
  <si>
    <t>-582959487</t>
  </si>
  <si>
    <t>20</t>
  </si>
  <si>
    <t>712391176</t>
  </si>
  <si>
    <t>Provedení povlakové krytiny střech plochých do 10° -ostatní práce připevnění izolace kotvícími terči</t>
  </si>
  <si>
    <t>-934781915</t>
  </si>
  <si>
    <t>https://podminky.urs.cz/item/CS_URS_2023_02/712391176</t>
  </si>
  <si>
    <t>oblast F</t>
  </si>
  <si>
    <t>(13,61+13,6+13,6+(1,85*(5,74+2,75+9,49)))*7,5</t>
  </si>
  <si>
    <t>oblast G</t>
  </si>
  <si>
    <t>(1,85*(8,485+32,81+4,37+27,07))*6</t>
  </si>
  <si>
    <t>oblast H</t>
  </si>
  <si>
    <t>(705,018-74,073-134,56)*4,5</t>
  </si>
  <si>
    <t>3,36</t>
  </si>
  <si>
    <t>56280332</t>
  </si>
  <si>
    <t>teleskopická hmoždinka pro kotvení TI dl 255mm</t>
  </si>
  <si>
    <t>533547390</t>
  </si>
  <si>
    <t>22</t>
  </si>
  <si>
    <t>30908102</t>
  </si>
  <si>
    <t>šroub pro přímou montáž do betonu a pórobetonu s korozní odolností 15 cyklů, D 6,3x100mm</t>
  </si>
  <si>
    <t>100 kus</t>
  </si>
  <si>
    <t>-1631850504</t>
  </si>
  <si>
    <t>3600*0,01 'Přepočtené koeficientem množství</t>
  </si>
  <si>
    <t>23</t>
  </si>
  <si>
    <t>712341715</t>
  </si>
  <si>
    <t>Provedení povlakové krytiny střech plochých do 10° pásy přitavením NAIP ostatní činnosti při pokládání pásů (materiál ve specifikaci) zaizolování prostupů střešní rovinou kruhový průřez, průměr do 300 mm</t>
  </si>
  <si>
    <t>472674325</t>
  </si>
  <si>
    <t>https://podminky.urs.cz/item/CS_URS_2023_02/712341715</t>
  </si>
  <si>
    <t>- při spodní i vrchní HI (x2)</t>
  </si>
  <si>
    <t>komínek DN 200</t>
  </si>
  <si>
    <t>1*2</t>
  </si>
  <si>
    <t>komínke DN 300</t>
  </si>
  <si>
    <t>24</t>
  </si>
  <si>
    <t>2044123549</t>
  </si>
  <si>
    <t>4*0,5 'Přepočtené koeficientem množství</t>
  </si>
  <si>
    <t>25</t>
  </si>
  <si>
    <t>-1480285439</t>
  </si>
  <si>
    <t>26</t>
  </si>
  <si>
    <t>-711920900</t>
  </si>
  <si>
    <t>detail D</t>
  </si>
  <si>
    <t>komínek DN 120</t>
  </si>
  <si>
    <t>27</t>
  </si>
  <si>
    <t>62851033</t>
  </si>
  <si>
    <t>prostup parozábranou s integrovanou manžetou z modifikovaného asfaltového pásu DN 125</t>
  </si>
  <si>
    <t>-598886249</t>
  </si>
  <si>
    <t>28</t>
  </si>
  <si>
    <t>-1317522904</t>
  </si>
  <si>
    <t>29</t>
  </si>
  <si>
    <t>62851028</t>
  </si>
  <si>
    <t>odvětrání kanalizace ploché střechy s integrovanou manžetou z modifikovaného asfaltového pásu DN 125</t>
  </si>
  <si>
    <t>-1369127775</t>
  </si>
  <si>
    <t>30</t>
  </si>
  <si>
    <t>712340832</t>
  </si>
  <si>
    <t>Odstranění povlakové krytiny střech plochých do 10° z přitavených pásů NAIP v plné ploše dvouvrstvé</t>
  </si>
  <si>
    <t>-964862802</t>
  </si>
  <si>
    <t>https://podminky.urs.cz/item/CS_URS_2023_02/712340832</t>
  </si>
  <si>
    <t>detail C - vtok</t>
  </si>
  <si>
    <t>vyříznutí stávající skladby</t>
  </si>
  <si>
    <t xml:space="preserve">- střecha A1 </t>
  </si>
  <si>
    <t>(42,155)*1</t>
  </si>
  <si>
    <t>31</t>
  </si>
  <si>
    <t>-1939477237</t>
  </si>
  <si>
    <t>(42,155)*1,4</t>
  </si>
  <si>
    <t>1615561059</t>
  </si>
  <si>
    <t>59,017*0,32 'Přepočtené koeficientem množství</t>
  </si>
  <si>
    <t>33</t>
  </si>
  <si>
    <t>874126340</t>
  </si>
  <si>
    <t>34</t>
  </si>
  <si>
    <t>106566969</t>
  </si>
  <si>
    <t>59,017*1,1655 'Přepočtené koeficientem množství</t>
  </si>
  <si>
    <t>35</t>
  </si>
  <si>
    <t>712811101</t>
  </si>
  <si>
    <t>Provedení povlakové krytiny střech samostatným vytažením izolačního povlaku za studena na konstrukce převyšující úroveň střechy, nátěrem penetračním</t>
  </si>
  <si>
    <t>855894895</t>
  </si>
  <si>
    <t>https://podminky.urs.cz/item/CS_URS_2023_02/712811101</t>
  </si>
  <si>
    <t>detail A - atika</t>
  </si>
  <si>
    <t>dle vnitřních rozměrů</t>
  </si>
  <si>
    <t>- šířka 850 mm předpoklad dle skladeb a detailu - od spodní hrany TI</t>
  </si>
  <si>
    <t>(42,009+17,683+36,268+6,865+5,887)*0,85</t>
  </si>
  <si>
    <t>detail B - vnitřní atika</t>
  </si>
  <si>
    <t>(10,819)*0,85</t>
  </si>
  <si>
    <t>detail E - rozhraní střecha/stěna</t>
  </si>
  <si>
    <t>- šírka 500 - předpoklad dle skladeb a detailu</t>
  </si>
  <si>
    <t>- VZT komora</t>
  </si>
  <si>
    <t>(2*(0,9+1,2))*0,5</t>
  </si>
  <si>
    <t>36</t>
  </si>
  <si>
    <t>-976457652</t>
  </si>
  <si>
    <t>103,701*0,35 'Přepočtené koeficientem množství</t>
  </si>
  <si>
    <t>37</t>
  </si>
  <si>
    <t>712841559</t>
  </si>
  <si>
    <t>Provedení povlakové krytiny střech samostatným vytažením izolačního povlaku pásy přitavením na konstrukce převyšující úroveň střechy, NAIP</t>
  </si>
  <si>
    <t>1972985888</t>
  </si>
  <si>
    <t>https://podminky.urs.cz/item/CS_URS_2023_02/712841559</t>
  </si>
  <si>
    <t>38</t>
  </si>
  <si>
    <t>189500051</t>
  </si>
  <si>
    <t>103,701*1,2 'Přepočtené koeficientem množství</t>
  </si>
  <si>
    <t>39</t>
  </si>
  <si>
    <t>712831101</t>
  </si>
  <si>
    <t>Provedení povlakové krytiny střech samostatným vytažením izolačního povlaku pásy na sucho na konstrukce převyšující úroveň střechy, AIP, NAIP nebo tkaninou</t>
  </si>
  <si>
    <t>-26595669</t>
  </si>
  <si>
    <t>https://podminky.urs.cz/item/CS_URS_2023_02/712831101</t>
  </si>
  <si>
    <t>- šířka 1000 mm dle detailu</t>
  </si>
  <si>
    <t>(42,009+17,683+36,268+6,865+5,887)*1</t>
  </si>
  <si>
    <t>- šířka 850 mm dle detailu</t>
  </si>
  <si>
    <t>40</t>
  </si>
  <si>
    <t>303737979</t>
  </si>
  <si>
    <t>120,008*1,2 'Přepočtené koeficientem množství</t>
  </si>
  <si>
    <t>41</t>
  </si>
  <si>
    <t>-290791959</t>
  </si>
  <si>
    <t>42</t>
  </si>
  <si>
    <t>-1373975949</t>
  </si>
  <si>
    <t>43</t>
  </si>
  <si>
    <t>998712102</t>
  </si>
  <si>
    <t>Přesun hmot pro povlakové krytiny stanovený z hmotnosti přesunovaného materiálu vodorovná dopravní vzdálenost do 50 m v objektech výšky přes 6 do 12 m</t>
  </si>
  <si>
    <t>-269195352</t>
  </si>
  <si>
    <t>https://podminky.urs.cz/item/CS_URS_2023_02/998712102</t>
  </si>
  <si>
    <t>713</t>
  </si>
  <si>
    <t>Izolace tepelné</t>
  </si>
  <si>
    <t>44</t>
  </si>
  <si>
    <t>713141136</t>
  </si>
  <si>
    <t>Montáž tepelné izolace střech plochých rohožemi, pásy, deskami, dílci, bloky (izolační materiál ve specifikaci) přilepenými za studena nízkoexpanzní (PUR) pěnou</t>
  </si>
  <si>
    <t>715161114</t>
  </si>
  <si>
    <t>https://podminky.urs.cz/item/CS_URS_2023_02/713141136</t>
  </si>
  <si>
    <t>odečet žlabu</t>
  </si>
  <si>
    <t>-1*42,155</t>
  </si>
  <si>
    <t>45</t>
  </si>
  <si>
    <t>28375914</t>
  </si>
  <si>
    <t>deska EPS 150 pro konstrukce s vysokým zatížením λ=0,035 tl 100mm</t>
  </si>
  <si>
    <t>-674266898</t>
  </si>
  <si>
    <t>662,863*1,05 'Přepočtené koeficientem množství</t>
  </si>
  <si>
    <t>46</t>
  </si>
  <si>
    <t>713141151</t>
  </si>
  <si>
    <t>Montáž tepelné izolace střech plochých rohožemi, pásy, deskami, dílci, bloky (izolační materiál ve specifikaci) kladenými volně jednovrstvá</t>
  </si>
  <si>
    <t>-2083902679</t>
  </si>
  <si>
    <t>https://podminky.urs.cz/item/CS_URS_2023_02/713141151</t>
  </si>
  <si>
    <t>47</t>
  </si>
  <si>
    <t>28375908</t>
  </si>
  <si>
    <t>deska EPS 150 pro konstrukce s vysokým zatížením λ=0,035 tl 40mm</t>
  </si>
  <si>
    <t>284300851</t>
  </si>
  <si>
    <t>48</t>
  </si>
  <si>
    <t>713141264</t>
  </si>
  <si>
    <t>Montáž tepelné izolace střech plochých mechanické přikotvení šrouby včetně dodávky šroubů, bez položení tepelné izolace tl. izolace přes 240 mm do betonu lehčeného nebo zdiva</t>
  </si>
  <si>
    <t>-1284297072</t>
  </si>
  <si>
    <t>https://podminky.urs.cz/item/CS_URS_2023_02/713141264</t>
  </si>
  <si>
    <t>Poznámka k položce:
pracovní kotvení</t>
  </si>
  <si>
    <t>49</t>
  </si>
  <si>
    <t>713141336</t>
  </si>
  <si>
    <t>Montáž tepelné izolace střech plochých spádovými klíny v ploše přilepenými za studena nízkoexpanzní (PUR) pěnou</t>
  </si>
  <si>
    <t>109424533</t>
  </si>
  <si>
    <t>https://podminky.urs.cz/item/CS_URS_2023_02/713141336</t>
  </si>
  <si>
    <t>detail žlabu</t>
  </si>
  <si>
    <t>1*42,155</t>
  </si>
  <si>
    <t>50</t>
  </si>
  <si>
    <t>28376142</t>
  </si>
  <si>
    <t>klín izolační spád do 5% EPS 150</t>
  </si>
  <si>
    <t>m3</t>
  </si>
  <si>
    <t>1381943343</t>
  </si>
  <si>
    <t>42,155*0,17 'Přepočtené koeficientem množství</t>
  </si>
  <si>
    <t>51</t>
  </si>
  <si>
    <t>713141414</t>
  </si>
  <si>
    <t>Montáž tepelné izolace střech plochých mechanické přikotvení spádových klínů teleskopickými hmoždinkami včetně dodávky teleskopických hmoždinek, bez položení tepelné izolace pro jednospádové klíny v ploše, tl. izolace přes 170 do 250 mm</t>
  </si>
  <si>
    <t>-1687158410</t>
  </si>
  <si>
    <t>https://podminky.urs.cz/item/CS_URS_2023_02/713141414</t>
  </si>
  <si>
    <t>52</t>
  </si>
  <si>
    <t>713190833</t>
  </si>
  <si>
    <t>Odstranění tepelné izolace běžných stavebních konstrukcí – vrstvy, doplňky a konstrukční součásti dilatační vrstvy prostupů vpustí, komínků, antén</t>
  </si>
  <si>
    <t>1417820917</t>
  </si>
  <si>
    <t>https://podminky.urs.cz/item/CS_URS_2023_02/713190833</t>
  </si>
  <si>
    <t>komínky</t>
  </si>
  <si>
    <t>1+2+1</t>
  </si>
  <si>
    <t>53</t>
  </si>
  <si>
    <t>713140841</t>
  </si>
  <si>
    <t>Odstranění tepelné izolace střech plochých z rohoží, pásů, dílců, desek, bloků nadstřešních izolací připevněných šrouby z polystyrenu suchého, tloušťka izolace do 100 mm</t>
  </si>
  <si>
    <t>-1990338364</t>
  </si>
  <si>
    <t>https://podminky.urs.cz/item/CS_URS_2023_02/713140841</t>
  </si>
  <si>
    <t>54</t>
  </si>
  <si>
    <t>713141212</t>
  </si>
  <si>
    <t>Montáž tepelné izolace střech plochých atikovými klíny přilepenými za studena nízkoexpanzní (PUR) pěnou</t>
  </si>
  <si>
    <t>m</t>
  </si>
  <si>
    <t>-146495431</t>
  </si>
  <si>
    <t>https://podminky.urs.cz/item/CS_URS_2023_02/713141212</t>
  </si>
  <si>
    <t>42,009+17,683+36,268+6,865+5,887</t>
  </si>
  <si>
    <t>(10,819)</t>
  </si>
  <si>
    <t>(42,155)*2</t>
  </si>
  <si>
    <t>(2*(0,9+1,2))</t>
  </si>
  <si>
    <t>55</t>
  </si>
  <si>
    <t>63152005</t>
  </si>
  <si>
    <t>klín atikový přechodný minerální plochých střech tl 50x50mm</t>
  </si>
  <si>
    <t>-510427776</t>
  </si>
  <si>
    <t>208,041*1,05 'Přepočtené koeficientem množství</t>
  </si>
  <si>
    <t>56</t>
  </si>
  <si>
    <t>713141358</t>
  </si>
  <si>
    <t>Montáž tepelné izolace střech plochých spádovými klíny na zhlaví atiky šířky do 500 mm mechanicky ukotvenými šrouby</t>
  </si>
  <si>
    <t>355236126</t>
  </si>
  <si>
    <t>https://podminky.urs.cz/item/CS_URS_2023_02/713141358</t>
  </si>
  <si>
    <t>dle vnějších rozměrů</t>
  </si>
  <si>
    <t>(42,549+18,763+37,348+6,865+5,947+0,548)</t>
  </si>
  <si>
    <t>57</t>
  </si>
  <si>
    <t>28376442</t>
  </si>
  <si>
    <t>deska XPS hrana rovná a strukturovaný povrch 300kPA λ=0,035 tl 80mm</t>
  </si>
  <si>
    <t>745990727</t>
  </si>
  <si>
    <t>Poznámka k položce:
šířka 470 mm + prořez 10%</t>
  </si>
  <si>
    <t>112,02*0,517 'Přepočtené koeficientem množství</t>
  </si>
  <si>
    <t>58</t>
  </si>
  <si>
    <t>-1101226275</t>
  </si>
  <si>
    <t>59</t>
  </si>
  <si>
    <t>-610283169</t>
  </si>
  <si>
    <t>Poznámka k položce:
šířka 320 mm + prořez 10%</t>
  </si>
  <si>
    <t>10,819*0,352 'Přepočtené koeficientem množství</t>
  </si>
  <si>
    <t>60</t>
  </si>
  <si>
    <t>713141396</t>
  </si>
  <si>
    <t>Montáž tepelné izolace střech plochých na konstrukce stěn převyšující úroveň střechy např. atiky, prostupy střešní krytinou do výšky 1 000 mm přilepenými za studena nízkoexpanzní (PUR) pěnou</t>
  </si>
  <si>
    <t>-809718521</t>
  </si>
  <si>
    <t>https://podminky.urs.cz/item/CS_URS_2023_02/713141396</t>
  </si>
  <si>
    <t>(42,009+17,683+36,268+6,865+5,887)*(0,08+0,42)</t>
  </si>
  <si>
    <t>(10,819)*0,4</t>
  </si>
  <si>
    <t>61</t>
  </si>
  <si>
    <t>28372309</t>
  </si>
  <si>
    <t>deska EPS 100 pro konstrukce s běžným zatížením λ=0,037 tl 100mm</t>
  </si>
  <si>
    <t>1076843903</t>
  </si>
  <si>
    <t>58,684*1,05 'Přepočtené koeficientem množství</t>
  </si>
  <si>
    <t>62</t>
  </si>
  <si>
    <t>998713102</t>
  </si>
  <si>
    <t>Přesun hmot pro izolace tepelné stanovený z hmotnosti přesunovaného materiálu vodorovná dopravní vzdálenost do 50 m v objektech výšky přes 6 m do 12 m</t>
  </si>
  <si>
    <t>-84877747</t>
  </si>
  <si>
    <t>https://podminky.urs.cz/item/CS_URS_2023_02/998713102</t>
  </si>
  <si>
    <t>721</t>
  </si>
  <si>
    <t>Zdravotechnika - vnitřní kanalizace</t>
  </si>
  <si>
    <t>63</t>
  </si>
  <si>
    <t>721210822</t>
  </si>
  <si>
    <t>Demontáž kanalizačního příslušenství střešních vtoků DN 100</t>
  </si>
  <si>
    <t>-2049946054</t>
  </si>
  <si>
    <t>https://podminky.urs.cz/item/CS_URS_2023_02/721210822</t>
  </si>
  <si>
    <t>64</t>
  </si>
  <si>
    <t>721239114</t>
  </si>
  <si>
    <t>Střešní vtoky (vpusti) montáž střešních vtoků ostatních typů se svislým odtokem do DN 160</t>
  </si>
  <si>
    <t>-1272549743</t>
  </si>
  <si>
    <t>https://podminky.urs.cz/item/CS_URS_2023_02/721239114</t>
  </si>
  <si>
    <t>65</t>
  </si>
  <si>
    <t>56231104</t>
  </si>
  <si>
    <t>vtok střešní svislý s manžetou pro asfaltovou hydroizolaci plochých střech DN 75, DN 110, DN 125, DN 160</t>
  </si>
  <si>
    <t>1709812047</t>
  </si>
  <si>
    <t>66</t>
  </si>
  <si>
    <t>28656000</t>
  </si>
  <si>
    <t>nástavec střešní vpusti s integrovanou bitumenovou manžetou pro výšku TI do 220mm</t>
  </si>
  <si>
    <t>769105382</t>
  </si>
  <si>
    <t>67</t>
  </si>
  <si>
    <t>721110802</t>
  </si>
  <si>
    <t>Demontáž potrubí z kameninových trub normálních nebo kyselinovzdorných do DN 100</t>
  </si>
  <si>
    <t>536393177</t>
  </si>
  <si>
    <t>https://podminky.urs.cz/item/CS_URS_2023_02/721110802</t>
  </si>
  <si>
    <t>68</t>
  </si>
  <si>
    <t>721173315</t>
  </si>
  <si>
    <t>Potrubí z trub PVC SN4 dešťové DN 110</t>
  </si>
  <si>
    <t>2103746272</t>
  </si>
  <si>
    <t>https://podminky.urs.cz/item/CS_URS_2023_02/721173315</t>
  </si>
  <si>
    <t>2*9</t>
  </si>
  <si>
    <t>69</t>
  </si>
  <si>
    <t>877260320</t>
  </si>
  <si>
    <t>Montáž tvarovek na kanalizačním plastovém potrubí z polypropylenu PP nebo tvrdého PVC hladkého plnostěnného odboček DN 100</t>
  </si>
  <si>
    <t>826380816</t>
  </si>
  <si>
    <t>https://podminky.urs.cz/item/CS_URS_2023_02/877260320</t>
  </si>
  <si>
    <t>70</t>
  </si>
  <si>
    <t>28611616</t>
  </si>
  <si>
    <t>čistící kus kanalizace plastové KG DN 100 se 4 šrouby</t>
  </si>
  <si>
    <t>-1830076515</t>
  </si>
  <si>
    <t>71</t>
  </si>
  <si>
    <t>998721102</t>
  </si>
  <si>
    <t>Přesun hmot pro vnitřní kanalizace stanovený z hmotnosti přesunovaného materiálu vodorovná dopravní vzdálenost do 50 m v objektech výšky přes 6 do 12 m</t>
  </si>
  <si>
    <t>-712841142</t>
  </si>
  <si>
    <t>https://podminky.urs.cz/item/CS_URS_2023_02/998721102</t>
  </si>
  <si>
    <t>741</t>
  </si>
  <si>
    <t>Elektroinstalace - silnoproud</t>
  </si>
  <si>
    <t>72</t>
  </si>
  <si>
    <t>741421823</t>
  </si>
  <si>
    <t>Demontáž hromosvodného vedení bez zachování funkčnosti svodových drátů nebo lan na rovné střeše, průměru přes 8 mm</t>
  </si>
  <si>
    <t>-2146833309</t>
  </si>
  <si>
    <t>https://podminky.urs.cz/item/CS_URS_2023_02/741421823</t>
  </si>
  <si>
    <t>dočasná demontáž</t>
  </si>
  <si>
    <t>dle foto. odměřeno v půdorysu - dwg</t>
  </si>
  <si>
    <t>120,5</t>
  </si>
  <si>
    <t>73</t>
  </si>
  <si>
    <t>741421841</t>
  </si>
  <si>
    <t>Demontáž hromosvodného vedení bez zachování funkčnosti svorek šroubových s 1 šroubem</t>
  </si>
  <si>
    <t>-1259694916</t>
  </si>
  <si>
    <t>https://podminky.urs.cz/item/CS_URS_2023_02/741421841</t>
  </si>
  <si>
    <t>přichycení k oplechování atik</t>
  </si>
  <si>
    <t>0,5</t>
  </si>
  <si>
    <t>74</t>
  </si>
  <si>
    <t>741420001</t>
  </si>
  <si>
    <t>Montáž hromosvodného vedení svodových drátů nebo lan s podpěrami, Ø do 10 mm</t>
  </si>
  <si>
    <t>730847580</t>
  </si>
  <si>
    <t>https://podminky.urs.cz/item/CS_URS_2023_02/741420001</t>
  </si>
  <si>
    <t>zpětná montáž</t>
  </si>
  <si>
    <t>75</t>
  </si>
  <si>
    <t>741420020</t>
  </si>
  <si>
    <t>Montáž hromosvodného vedení svorek s jedním šroubem</t>
  </si>
  <si>
    <t>43822111</t>
  </si>
  <si>
    <t>https://podminky.urs.cz/item/CS_URS_2023_02/741420020</t>
  </si>
  <si>
    <t>76</t>
  </si>
  <si>
    <t>35431002</t>
  </si>
  <si>
    <t>svorka uzemnění FeZn univerzální s 1 příložkou</t>
  </si>
  <si>
    <t>-824852854</t>
  </si>
  <si>
    <t>77</t>
  </si>
  <si>
    <t>741810001</t>
  </si>
  <si>
    <t>Zkoušky a prohlídky elektrických rozvodů a zařízení celková prohlídka a vyhotovení revizní zprávy pro objem montážních prací do 100 tis. Kč</t>
  </si>
  <si>
    <t>294006429</t>
  </si>
  <si>
    <t>https://podminky.urs.cz/item/CS_URS_2023_02/741810001</t>
  </si>
  <si>
    <t>Poznámka k položce:
revize hromosvodu</t>
  </si>
  <si>
    <t>78</t>
  </si>
  <si>
    <t>998741202</t>
  </si>
  <si>
    <t>Přesun hmot pro silnoproud stanovený procentní sazbou (%) z ceny vodorovná dopravní vzdálenost do 50 m v objektech výšky přes 6 do 12 m</t>
  </si>
  <si>
    <t>%</t>
  </si>
  <si>
    <t>1392223271</t>
  </si>
  <si>
    <t>https://podminky.urs.cz/item/CS_URS_2023_02/998741202</t>
  </si>
  <si>
    <t>762</t>
  </si>
  <si>
    <t>Konstrukce tesařské</t>
  </si>
  <si>
    <t>79</t>
  </si>
  <si>
    <t>762341670</t>
  </si>
  <si>
    <t>Montáž bednění střech štítových okapových říms, krajnic, závětrných prken a žaluzií ve spádu nebo rovnoběžně s okapem z desek dřevotřískových nebo dřevoštěpkových na sraz</t>
  </si>
  <si>
    <t>621420625</t>
  </si>
  <si>
    <t>https://podminky.urs.cz/item/CS_URS_2023_02/762341670</t>
  </si>
  <si>
    <t>(42,549+18,763+37,348+6,865+5,947+0,548)*(0,47+0,38)</t>
  </si>
  <si>
    <t>(10,819)*0,32</t>
  </si>
  <si>
    <t>80</t>
  </si>
  <si>
    <t>60621154</t>
  </si>
  <si>
    <t>překližka vodovzdorná protiskl/hladká bříza tl 21mm</t>
  </si>
  <si>
    <t>-1014811954</t>
  </si>
  <si>
    <t>98,679*1,1 'Přepočtené koeficientem množství</t>
  </si>
  <si>
    <t>81</t>
  </si>
  <si>
    <t>762395000</t>
  </si>
  <si>
    <t>Spojovací prostředky krovů, bednění a laťování, nadstřešních konstrukcí svory, prkna, hřebíky, pásová ocel, vruty</t>
  </si>
  <si>
    <t>-1364473905</t>
  </si>
  <si>
    <t>https://podminky.urs.cz/item/CS_URS_2023_02/762395000</t>
  </si>
  <si>
    <t>98,679</t>
  </si>
  <si>
    <t>98,679*0,021 'Přepočtené koeficientem množství</t>
  </si>
  <si>
    <t>82</t>
  </si>
  <si>
    <t>998762102</t>
  </si>
  <si>
    <t>Přesun hmot pro konstrukce tesařské stanovený z hmotnosti přesunovaného materiálu vodorovná dopravní vzdálenost do 50 m v objektech výšky přes 6 do 12 m</t>
  </si>
  <si>
    <t>147385735</t>
  </si>
  <si>
    <t>https://podminky.urs.cz/item/CS_URS_2023_02/998762102</t>
  </si>
  <si>
    <t>764</t>
  </si>
  <si>
    <t>Konstrukce klempířské</t>
  </si>
  <si>
    <t>83</t>
  </si>
  <si>
    <t>764002841</t>
  </si>
  <si>
    <t>Demontáž klempířských konstrukcí oplechování horních ploch zdí a nadezdívek do suti</t>
  </si>
  <si>
    <t>309117420</t>
  </si>
  <si>
    <t>https://podminky.urs.cz/item/CS_URS_2023_02/764002841</t>
  </si>
  <si>
    <t>42,549+18,763+37,348+6,865+5,947+0,548</t>
  </si>
  <si>
    <t>84</t>
  </si>
  <si>
    <t>764002861</t>
  </si>
  <si>
    <t>Demontáž klempířských konstrukcí oplechování říms do suti</t>
  </si>
  <si>
    <t>-529781295</t>
  </si>
  <si>
    <t>https://podminky.urs.cz/item/CS_URS_2023_02/764002861</t>
  </si>
  <si>
    <t>85</t>
  </si>
  <si>
    <t>764.Rpol.700</t>
  </si>
  <si>
    <t>Oplechování horních ploch zdí a nadezdívek (atik) z pozinkovaného plechu mechanicky kotvené rš 700 mm</t>
  </si>
  <si>
    <t>-1784328657</t>
  </si>
  <si>
    <t>86</t>
  </si>
  <si>
    <t>764.Rpol.170</t>
  </si>
  <si>
    <t>Oplechování horních ploch zdí a nadezdívek (atik) - příponkový plech rš 170 mm z pozinkovaného plechu mechanicky kotvené</t>
  </si>
  <si>
    <t>-986062188</t>
  </si>
  <si>
    <t>87</t>
  </si>
  <si>
    <t>764.Rpol.150</t>
  </si>
  <si>
    <t>Oplechování horních ploch zdí a nadezdívek (atik) - příponkový plech rš 150 mm z pozinkovaného plechu mechanicky kotvené</t>
  </si>
  <si>
    <t>421932689</t>
  </si>
  <si>
    <t>https://podminky.urs.cz/item/CS_URS_2023_02/764.Rpol.150</t>
  </si>
  <si>
    <t>88</t>
  </si>
  <si>
    <t>764.Rpol.270</t>
  </si>
  <si>
    <t>Oplechování horních ploch zdí a nadezdívek (atik) - krycí maska rš 270 mm z pozinkovaného plechu mechanicky kotvené</t>
  </si>
  <si>
    <t>2003854405</t>
  </si>
  <si>
    <t>89</t>
  </si>
  <si>
    <t>1116376342</t>
  </si>
  <si>
    <t>vnitřní atika</t>
  </si>
  <si>
    <t>dle půdorysu 1/2</t>
  </si>
  <si>
    <t>(10,819)/2</t>
  </si>
  <si>
    <t>90</t>
  </si>
  <si>
    <t>764214411</t>
  </si>
  <si>
    <t>Oplechování horních ploch zdí a nadezdívek (atik) z pozinkovaného plechu mechanicky kotvené přes rš 800 mm</t>
  </si>
  <si>
    <t>-1912221789</t>
  </si>
  <si>
    <t>https://podminky.urs.cz/item/CS_URS_2023_02/764214411</t>
  </si>
  <si>
    <t>(10,819)/2*0,84</t>
  </si>
  <si>
    <t>91</t>
  </si>
  <si>
    <t>764.Rpol.130</t>
  </si>
  <si>
    <t>Oplechování horních ploch zdí a nadezdívek (atik) - příponkový plech rš 130 mm z pozinkovaného plechu mechanicky kotvené</t>
  </si>
  <si>
    <t>-2116226024</t>
  </si>
  <si>
    <t>92</t>
  </si>
  <si>
    <t>764002871</t>
  </si>
  <si>
    <t>Demontáž klempířských konstrukcí lemování zdí do suti</t>
  </si>
  <si>
    <t>-846789821</t>
  </si>
  <si>
    <t>https://podminky.urs.cz/item/CS_URS_2023_02/764002871</t>
  </si>
  <si>
    <t>dle půdorysu střechy</t>
  </si>
  <si>
    <t>93</t>
  </si>
  <si>
    <t>764.Rpol.50</t>
  </si>
  <si>
    <t>Lemování zdiva - přítlačná lišta rš 50 mm z pozinkovaného plechu mechanicky kotvené</t>
  </si>
  <si>
    <t>-131617282</t>
  </si>
  <si>
    <t>94</t>
  </si>
  <si>
    <t>764.Rpol.100</t>
  </si>
  <si>
    <t>Lemování zdiva - krycí lišta rš 100 mm z pozinkovaného plechu mechanicky kotvené</t>
  </si>
  <si>
    <t>-331954227</t>
  </si>
  <si>
    <t>95</t>
  </si>
  <si>
    <t>998764202</t>
  </si>
  <si>
    <t>Přesun hmot pro konstrukce klempířské stanovený procentní sazbou (%) z ceny vodorovná dopravní vzdálenost do 50 m v objektech výšky přes 6 do 12 m</t>
  </si>
  <si>
    <t>-1675562958</t>
  </si>
  <si>
    <t>https://podminky.urs.cz/item/CS_URS_2023_02/998764202</t>
  </si>
  <si>
    <t>767</t>
  </si>
  <si>
    <t>Konstrukce zámečnické</t>
  </si>
  <si>
    <t>96</t>
  </si>
  <si>
    <t>767881135</t>
  </si>
  <si>
    <t>Montáž záchytného systému proti pádu bodů samostatných nebo v systému s poddajným kotvícím vedením volně ložené zátěžové kotvící body</t>
  </si>
  <si>
    <t>-362329717</t>
  </si>
  <si>
    <t>https://podminky.urs.cz/item/CS_URS_2023_02/767881135</t>
  </si>
  <si>
    <t>97</t>
  </si>
  <si>
    <t>70921433</t>
  </si>
  <si>
    <t>speciální kotvicí bod pro ploché střechy (do max. sklonu 10°)</t>
  </si>
  <si>
    <t>-607846808</t>
  </si>
  <si>
    <t>98</t>
  </si>
  <si>
    <t>767.Rpol.ZS</t>
  </si>
  <si>
    <t>Záchytný systém - ostatní náklady: tahové zkoušky, školení k montáži, revize a předání do užívání</t>
  </si>
  <si>
    <t>kpl.</t>
  </si>
  <si>
    <t>1499338694</t>
  </si>
  <si>
    <t>99</t>
  </si>
  <si>
    <t>998767202</t>
  </si>
  <si>
    <t>Přesun hmot pro zámečnické konstrukce stanovený procentní sazbou (%) z ceny vodorovná dopravní vzdálenost do 50 m v objektech výšky přes 6 do 12 m</t>
  </si>
  <si>
    <t>2106083299</t>
  </si>
  <si>
    <t>https://podminky.urs.cz/item/CS_URS_2023_02/998767202</t>
  </si>
  <si>
    <t>783</t>
  </si>
  <si>
    <t>Dokončovací práce - nátěry</t>
  </si>
  <si>
    <t>100</t>
  </si>
  <si>
    <t>783306801</t>
  </si>
  <si>
    <t>Odstranění nátěrů ze zámečnických konstrukcí obroušením</t>
  </si>
  <si>
    <t>1103012674</t>
  </si>
  <si>
    <t>https://podminky.urs.cz/item/CS_URS_2023_02/783306801</t>
  </si>
  <si>
    <t>101</t>
  </si>
  <si>
    <t>783301313</t>
  </si>
  <si>
    <t>Příprava podkladu zámečnických konstrukcí před provedením nátěru odmaštění odmašťovačem ředidlovým</t>
  </si>
  <si>
    <t>-744473789</t>
  </si>
  <si>
    <t>https://podminky.urs.cz/item/CS_URS_2023_02/783301313</t>
  </si>
  <si>
    <t>102</t>
  </si>
  <si>
    <t>783314201</t>
  </si>
  <si>
    <t>Základní antikorozní nátěr zámečnických konstrukcí jednonásobný syntetický standardní</t>
  </si>
  <si>
    <t>571284982</t>
  </si>
  <si>
    <t>https://podminky.urs.cz/item/CS_URS_2023_02/783314201</t>
  </si>
  <si>
    <t>103</t>
  </si>
  <si>
    <t>783317101</t>
  </si>
  <si>
    <t>Krycí nátěr (email) zámečnických konstrukcí jednonásobný syntetický standardní</t>
  </si>
  <si>
    <t>-1316900664</t>
  </si>
  <si>
    <t>https://podminky.urs.cz/item/CS_URS_2023_02/783317101</t>
  </si>
  <si>
    <t>"nátěr větracích mřížek"</t>
  </si>
  <si>
    <t>2*(0,6*0,4)</t>
  </si>
  <si>
    <t>VRN</t>
  </si>
  <si>
    <t>Vedlejší rozpočtové náklady</t>
  </si>
  <si>
    <t>VRN3</t>
  </si>
  <si>
    <t>Zařízení staveniště</t>
  </si>
  <si>
    <t>104</t>
  </si>
  <si>
    <t>030001000</t>
  </si>
  <si>
    <t>1024</t>
  </si>
  <si>
    <t>-94541002</t>
  </si>
  <si>
    <t>https://podminky.urs.cz/item/CS_URS_2023_02/030001000</t>
  </si>
  <si>
    <t>Poznámka k položce:
viz výkres C.3 Koordinační situační výkres, vč. nákladů na stavební výtah</t>
  </si>
  <si>
    <t>VRN4</t>
  </si>
  <si>
    <t>Inženýrská činnost</t>
  </si>
  <si>
    <t>105</t>
  </si>
  <si>
    <t>041103000</t>
  </si>
  <si>
    <t>Autorský dozor projektanta</t>
  </si>
  <si>
    <t>-1729726030</t>
  </si>
  <si>
    <t>https://podminky.urs.cz/item/CS_URS_2023_02/041103000</t>
  </si>
  <si>
    <t>106</t>
  </si>
  <si>
    <t>043194000</t>
  </si>
  <si>
    <t>Ostatní zkoušky</t>
  </si>
  <si>
    <t>-2079109526</t>
  </si>
  <si>
    <t>https://podminky.urs.cz/item/CS_URS_2023_02/043194000</t>
  </si>
  <si>
    <t>Poznámka k položce:
výtažné zkoušky dle D.1.1 a) Technická zpráva, část: 5.3.4. Kotvení</t>
  </si>
  <si>
    <t>VRN6</t>
  </si>
  <si>
    <t>Územní vlivy</t>
  </si>
  <si>
    <t>107</t>
  </si>
  <si>
    <t>061002000</t>
  </si>
  <si>
    <t>Vliv klimatických podmínek</t>
  </si>
  <si>
    <t>483453797</t>
  </si>
  <si>
    <t>https://podminky.urs.cz/item/CS_URS_2023_02/061002000</t>
  </si>
  <si>
    <t>Poznámka k položce:
dle D.1.1 a) Technická zpráva: "Veškeré práce navržené v této projektové dokumentaci nutno provádět za takových podmínek, aby nedošlo k zatečení srážkové vody do konstrukcí objektu, resp. do interiéru objektu (tzn. důsledné a dostatečné zakrývání konstrukcí při přerušení prací, důsledná etapizace prací apod.). Riziko zatečení nese realizační firma."</t>
  </si>
  <si>
    <t>108</t>
  </si>
  <si>
    <t>065002000</t>
  </si>
  <si>
    <t>Mimostaveništní doprava materiálů</t>
  </si>
  <si>
    <t>-1002281004</t>
  </si>
  <si>
    <t>https://podminky.urs.cz/item/CS_URS_2023_02/065002000</t>
  </si>
  <si>
    <t>SO-02 - A2 - střecha</t>
  </si>
  <si>
    <t>2120599053</t>
  </si>
  <si>
    <t>959613100</t>
  </si>
  <si>
    <t>1854022166</t>
  </si>
  <si>
    <t>84970705</t>
  </si>
  <si>
    <t>1,544*19 'Přepočtené koeficientem množství</t>
  </si>
  <si>
    <t>-175139231</t>
  </si>
  <si>
    <t>0,528</t>
  </si>
  <si>
    <t>-30619436</t>
  </si>
  <si>
    <t>0,099</t>
  </si>
  <si>
    <t>666342505</t>
  </si>
  <si>
    <t>1,544-0,528-0,099</t>
  </si>
  <si>
    <t>-509935758</t>
  </si>
  <si>
    <t>549,325</t>
  </si>
  <si>
    <t>0,675</t>
  </si>
  <si>
    <t>-439077644</t>
  </si>
  <si>
    <t>13,086*12,338</t>
  </si>
  <si>
    <t>10,841*35,793</t>
  </si>
  <si>
    <t>-0,3*0,54</t>
  </si>
  <si>
    <t>769594994</t>
  </si>
  <si>
    <t>549,325*0,35 'Přepočtené koeficientem množství</t>
  </si>
  <si>
    <t>-2087046786</t>
  </si>
  <si>
    <t>1576901101</t>
  </si>
  <si>
    <t>549,325*1,1655 'Přepočtené koeficientem množství</t>
  </si>
  <si>
    <t>1026791720</t>
  </si>
  <si>
    <t>-566620938</t>
  </si>
  <si>
    <t>-1173957883</t>
  </si>
  <si>
    <t>777645719</t>
  </si>
  <si>
    <t>-1199355803</t>
  </si>
  <si>
    <t>(1,85*(4,6+4,6+2,75+4,1+3,36))*7,5</t>
  </si>
  <si>
    <t>(1*(7,08+8,64))*6</t>
  </si>
  <si>
    <t>(1,85*(32,32+43,41+3,885))*6</t>
  </si>
  <si>
    <t>(549,325-35,909-15,72-147,288)*4,5</t>
  </si>
  <si>
    <t>5,803</t>
  </si>
  <si>
    <t>-628004510</t>
  </si>
  <si>
    <t>1195436787</t>
  </si>
  <si>
    <t>2830*0,01 'Přepočtené koeficientem množství</t>
  </si>
  <si>
    <t>-899410027</t>
  </si>
  <si>
    <t>-1872730100</t>
  </si>
  <si>
    <t>-23007918</t>
  </si>
  <si>
    <t>-1159525459</t>
  </si>
  <si>
    <t>-1050706003</t>
  </si>
  <si>
    <t>- střecha A2</t>
  </si>
  <si>
    <t>(48,014)*1</t>
  </si>
  <si>
    <t>793949033</t>
  </si>
  <si>
    <t>(48,014)*1,4</t>
  </si>
  <si>
    <t>1403188678</t>
  </si>
  <si>
    <t>67,22*0,32 'Přepočtené koeficientem množství</t>
  </si>
  <si>
    <t>1978102508</t>
  </si>
  <si>
    <t>382471271</t>
  </si>
  <si>
    <t>67,22*1,1655 'Přepočtené koeficientem množství</t>
  </si>
  <si>
    <t>1220573394</t>
  </si>
  <si>
    <t>(48,014+13,086+1,629+0,4+0,54+37,012)*0,85</t>
  </si>
  <si>
    <t>(12,338+10,841)*0,85</t>
  </si>
  <si>
    <t>-1866400420</t>
  </si>
  <si>
    <t>105,281*0,35 'Přepočtené koeficientem množství</t>
  </si>
  <si>
    <t>497953375</t>
  </si>
  <si>
    <t>-1262123429</t>
  </si>
  <si>
    <t>105,281*1,2 'Přepočtené koeficientem množství</t>
  </si>
  <si>
    <t>-737499943</t>
  </si>
  <si>
    <t>(48,014+13,086+1,629+0,4+0,54+37,012)*1</t>
  </si>
  <si>
    <t>-210580511</t>
  </si>
  <si>
    <t>120,383*1,2 'Přepočtené koeficientem množství</t>
  </si>
  <si>
    <t>1931965758</t>
  </si>
  <si>
    <t>1779044179</t>
  </si>
  <si>
    <t>1209843885</t>
  </si>
  <si>
    <t>-1872161502</t>
  </si>
  <si>
    <t>-1*48,014</t>
  </si>
  <si>
    <t>-1030232074</t>
  </si>
  <si>
    <t>501,311*1,05 'Přepočtené koeficientem množství</t>
  </si>
  <si>
    <t>-2032314125</t>
  </si>
  <si>
    <t>-890053880</t>
  </si>
  <si>
    <t>32593949</t>
  </si>
  <si>
    <t>-134838127</t>
  </si>
  <si>
    <t>1*48,014</t>
  </si>
  <si>
    <t>-636453081</t>
  </si>
  <si>
    <t>48,014*0,17 'Přepočtené koeficientem množství</t>
  </si>
  <si>
    <t>-1897914776</t>
  </si>
  <si>
    <t>-84706554</t>
  </si>
  <si>
    <t>1246911848</t>
  </si>
  <si>
    <t>1080652344</t>
  </si>
  <si>
    <t>48,014+13,086+1,629+0,4+0,54+37,012</t>
  </si>
  <si>
    <t>(12,338+10,841)</t>
  </si>
  <si>
    <t>(48,014)*2</t>
  </si>
  <si>
    <t>-1034290150</t>
  </si>
  <si>
    <t>219,888*1,05 'Přepočtené koeficientem množství</t>
  </si>
  <si>
    <t>-1074601642</t>
  </si>
  <si>
    <t>(49,057+14,166+0,303+0,352+2,169+35,764)</t>
  </si>
  <si>
    <t>-911447189</t>
  </si>
  <si>
    <t>101,811*0,517 'Přepočtené koeficientem množství</t>
  </si>
  <si>
    <t>-1283440715</t>
  </si>
  <si>
    <t>-384492441</t>
  </si>
  <si>
    <t>23,179*0,352 'Přepočtené koeficientem množství</t>
  </si>
  <si>
    <t>-708369376</t>
  </si>
  <si>
    <t>(48,014+13,086+1,629+0,4+0,54+37,012)*(0,08+0,42)</t>
  </si>
  <si>
    <t>(12,338+10,841)*0,4</t>
  </si>
  <si>
    <t>1936400000</t>
  </si>
  <si>
    <t>59,613*1,05 'Přepočtené koeficientem množství</t>
  </si>
  <si>
    <t>-794681702</t>
  </si>
  <si>
    <t>-590737912</t>
  </si>
  <si>
    <t>1319605715</t>
  </si>
  <si>
    <t>227647140</t>
  </si>
  <si>
    <t>1693578755</t>
  </si>
  <si>
    <t>469862582</t>
  </si>
  <si>
    <t>1935965022</t>
  </si>
  <si>
    <t>3*9</t>
  </si>
  <si>
    <t>-86167805</t>
  </si>
  <si>
    <t>-1131170836</t>
  </si>
  <si>
    <t>-874909395</t>
  </si>
  <si>
    <t>1703962696</t>
  </si>
  <si>
    <t>125+48</t>
  </si>
  <si>
    <t>-292555780</t>
  </si>
  <si>
    <t>125</t>
  </si>
  <si>
    <t>741421855</t>
  </si>
  <si>
    <t>Demontáž hromosvodného vedení podpěr střešního vedení pro plochou střechu</t>
  </si>
  <si>
    <t>-1801124563</t>
  </si>
  <si>
    <t>https://podminky.urs.cz/item/CS_URS_2023_02/741421855</t>
  </si>
  <si>
    <t>na podpěrách v ploše</t>
  </si>
  <si>
    <t>136788675</t>
  </si>
  <si>
    <t>35442270</t>
  </si>
  <si>
    <t>podpěra vedení na ploché střechy pr. 140mm, plastový zámek, výška vedení 100mm, plast s betonem, 1 kg</t>
  </si>
  <si>
    <t>-1052830199</t>
  </si>
  <si>
    <t>1606409894</t>
  </si>
  <si>
    <t>-631195525</t>
  </si>
  <si>
    <t>-1123567605</t>
  </si>
  <si>
    <t>1797588000</t>
  </si>
  <si>
    <t>2081938485</t>
  </si>
  <si>
    <t>(49,057+14,166+0,303+0,352+2,169+35,764)*(0,47+0,38)</t>
  </si>
  <si>
    <t>(12,338+10,841)*0,32</t>
  </si>
  <si>
    <t>1003116555</t>
  </si>
  <si>
    <t>93,956*1,1 'Přepočtené koeficientem množství</t>
  </si>
  <si>
    <t>863159230</t>
  </si>
  <si>
    <t>93,956</t>
  </si>
  <si>
    <t>93,956*0,021 'Přepočtené koeficientem množství</t>
  </si>
  <si>
    <t>-1218931675</t>
  </si>
  <si>
    <t>-1881443792</t>
  </si>
  <si>
    <t>49,057+14,166+0,303+0,352+2,169+35,764</t>
  </si>
  <si>
    <t>957823322</t>
  </si>
  <si>
    <t>-124494961</t>
  </si>
  <si>
    <t>1596562731</t>
  </si>
  <si>
    <t>-2112507590</t>
  </si>
  <si>
    <t>-703991657</t>
  </si>
  <si>
    <t>578637154</t>
  </si>
  <si>
    <t>(12,338+10,841)/2</t>
  </si>
  <si>
    <t>592072934</t>
  </si>
  <si>
    <t>(12,338+10,841)/2*0,84</t>
  </si>
  <si>
    <t>-1265700876</t>
  </si>
  <si>
    <t>1569113690</t>
  </si>
  <si>
    <t>1248009671</t>
  </si>
  <si>
    <t>1693774910</t>
  </si>
  <si>
    <t>679401257</t>
  </si>
  <si>
    <t>-163635043</t>
  </si>
  <si>
    <t>1288124683</t>
  </si>
  <si>
    <t>675181696</t>
  </si>
  <si>
    <t>-1206061634</t>
  </si>
  <si>
    <t>679690549</t>
  </si>
  <si>
    <t>"nátěr vzt hlavic"</t>
  </si>
  <si>
    <t>2*((3,14*0,25*0,25)+(3,14*0,5*0,4))</t>
  </si>
  <si>
    <t>-2143660687</t>
  </si>
  <si>
    <t>1773673976</t>
  </si>
  <si>
    <t>545184296</t>
  </si>
  <si>
    <t>Poznámka k položce:
výtažné zkošky dle D.1.1 a) Technická zpráva, část: 5.3.4. Kotvení</t>
  </si>
  <si>
    <t>-2132486147</t>
  </si>
  <si>
    <t>-326398113</t>
  </si>
  <si>
    <t>SO-03 - A3 - střecha</t>
  </si>
  <si>
    <t>-414818980</t>
  </si>
  <si>
    <t>-906561476</t>
  </si>
  <si>
    <t>716103999</t>
  </si>
  <si>
    <t>-1206323797</t>
  </si>
  <si>
    <t>1,474*19 'Přepočtené koeficientem množství</t>
  </si>
  <si>
    <t>867028750</t>
  </si>
  <si>
    <t>0,499</t>
  </si>
  <si>
    <t>2023601628</t>
  </si>
  <si>
    <t>0,097</t>
  </si>
  <si>
    <t>-1303042554</t>
  </si>
  <si>
    <t>1,474-0,499-0,097</t>
  </si>
  <si>
    <t>674788109</t>
  </si>
  <si>
    <t>451,702</t>
  </si>
  <si>
    <t>0,298</t>
  </si>
  <si>
    <t>445753165</t>
  </si>
  <si>
    <t>7,019*18,383</t>
  </si>
  <si>
    <t>10,841*29,764</t>
  </si>
  <si>
    <t>208005768</t>
  </si>
  <si>
    <t>451,702*0,35 'Přepočtené koeficientem množství</t>
  </si>
  <si>
    <t>-801961387</t>
  </si>
  <si>
    <t>-423231551</t>
  </si>
  <si>
    <t>451,702*1,1655 'Přepočtené koeficientem množství</t>
  </si>
  <si>
    <t>-150505013</t>
  </si>
  <si>
    <t>1476061153</t>
  </si>
  <si>
    <t>-453962068</t>
  </si>
  <si>
    <t>1007771039</t>
  </si>
  <si>
    <t>-362020906</t>
  </si>
  <si>
    <t>(1,85*(4,6+4,6+2,75))*7,5</t>
  </si>
  <si>
    <t>(1*(7,14+2,84+16,53))*6</t>
  </si>
  <si>
    <t>(1,85*(2,555+43,62+25,23))*6</t>
  </si>
  <si>
    <t>(451,702-22,108-26,51-132,099)*4,5</t>
  </si>
  <si>
    <t>3,105</t>
  </si>
  <si>
    <t>-1469475177</t>
  </si>
  <si>
    <t>1962534890</t>
  </si>
  <si>
    <t>2340*0,01 'Přepočtené koeficientem množství</t>
  </si>
  <si>
    <t>-397971264</t>
  </si>
  <si>
    <t>-98502517</t>
  </si>
  <si>
    <t>-150723094</t>
  </si>
  <si>
    <t>-1152700360</t>
  </si>
  <si>
    <t>425697816</t>
  </si>
  <si>
    <t>- střecha A3</t>
  </si>
  <si>
    <t>(18,383)*0,85</t>
  </si>
  <si>
    <t>(29,764)*1</t>
  </si>
  <si>
    <t>731166187</t>
  </si>
  <si>
    <t>(18,383)*1,25</t>
  </si>
  <si>
    <t>(29,764)*1,4</t>
  </si>
  <si>
    <t>-703274458</t>
  </si>
  <si>
    <t>64,649*0,32 'Přepočtené koeficientem množství</t>
  </si>
  <si>
    <t>-1542717439</t>
  </si>
  <si>
    <t>-397524555</t>
  </si>
  <si>
    <t>64,649*1,1655 'Přepočtené koeficientem množství</t>
  </si>
  <si>
    <t>-1878122697</t>
  </si>
  <si>
    <t>(48,22+29,701+7,154)*0,85</t>
  </si>
  <si>
    <t>(10,841+3,744+18,383)*0,85</t>
  </si>
  <si>
    <t>-2121784909</t>
  </si>
  <si>
    <t>100,337*0,35 'Přepočtené koeficientem množství</t>
  </si>
  <si>
    <t>-1654379939</t>
  </si>
  <si>
    <t>-171214901</t>
  </si>
  <si>
    <t>100,337*1,2 'Přepočtené koeficientem množství</t>
  </si>
  <si>
    <t>1852058766</t>
  </si>
  <si>
    <t>(48,22+29,701+7,154)*1</t>
  </si>
  <si>
    <t>1454655984</t>
  </si>
  <si>
    <t>113,098*1,2 'Přepočtené koeficientem množství</t>
  </si>
  <si>
    <t>-578563186</t>
  </si>
  <si>
    <t>-1441980212</t>
  </si>
  <si>
    <t>-453861265</t>
  </si>
  <si>
    <t>-1836849058</t>
  </si>
  <si>
    <t>-1*29,764</t>
  </si>
  <si>
    <t>-0,85*18,383</t>
  </si>
  <si>
    <t>-130139594</t>
  </si>
  <si>
    <t>406,312*1,05 'Přepočtené koeficientem množství</t>
  </si>
  <si>
    <t>-21198185</t>
  </si>
  <si>
    <t>-1263972887</t>
  </si>
  <si>
    <t>-199172737</t>
  </si>
  <si>
    <t>1395821264</t>
  </si>
  <si>
    <t>1*29,764</t>
  </si>
  <si>
    <t>0,85*18,383</t>
  </si>
  <si>
    <t>1514638466</t>
  </si>
  <si>
    <t>45,39*0,17 'Přepočtené koeficientem množství</t>
  </si>
  <si>
    <t>1728041118</t>
  </si>
  <si>
    <t>-185158079</t>
  </si>
  <si>
    <t>-773772839</t>
  </si>
  <si>
    <t>-1572169765</t>
  </si>
  <si>
    <t>48,22+29,701+7,154</t>
  </si>
  <si>
    <t>(10,841+3,744+18,383)</t>
  </si>
  <si>
    <t>(18,383)*2</t>
  </si>
  <si>
    <t>(29,764)*2</t>
  </si>
  <si>
    <t>1004061010</t>
  </si>
  <si>
    <t>214,337*1,05 'Přepočtené koeficientem množství</t>
  </si>
  <si>
    <t>353476269</t>
  </si>
  <si>
    <t>(48,76+29,794+8,059)</t>
  </si>
  <si>
    <t>818398591</t>
  </si>
  <si>
    <t>86,613*0,517 'Přepočtené koeficientem množství</t>
  </si>
  <si>
    <t>1305192856</t>
  </si>
  <si>
    <t>-2079465422</t>
  </si>
  <si>
    <t>32,968*0,352 'Přepočtené koeficientem množství</t>
  </si>
  <si>
    <t>-497955090</t>
  </si>
  <si>
    <t>(48,22+29,701+7,154)*(0,08+0,42)</t>
  </si>
  <si>
    <t>(10,841+3,744+18,383)*0,4</t>
  </si>
  <si>
    <t>1214155545</t>
  </si>
  <si>
    <t>55,725*1,05 'Přepočtené koeficientem množství</t>
  </si>
  <si>
    <t>1959854172</t>
  </si>
  <si>
    <t>-865597714</t>
  </si>
  <si>
    <t>-1464532649</t>
  </si>
  <si>
    <t>-1373539530</t>
  </si>
  <si>
    <t>349987994</t>
  </si>
  <si>
    <t>-142121339</t>
  </si>
  <si>
    <t>443144630</t>
  </si>
  <si>
    <t>-1103595867</t>
  </si>
  <si>
    <t>1484574646</t>
  </si>
  <si>
    <t>1655773144</t>
  </si>
  <si>
    <t>-984300721</t>
  </si>
  <si>
    <t>120+49</t>
  </si>
  <si>
    <t>-162276264</t>
  </si>
  <si>
    <t>120</t>
  </si>
  <si>
    <t>1440569058</t>
  </si>
  <si>
    <t>-2044841539</t>
  </si>
  <si>
    <t>-728818062</t>
  </si>
  <si>
    <t>730208472</t>
  </si>
  <si>
    <t>1340917694</t>
  </si>
  <si>
    <t>2092985630</t>
  </si>
  <si>
    <t>-1482903046</t>
  </si>
  <si>
    <t>178794881</t>
  </si>
  <si>
    <t>(48,76+29,794+8,059)*(0,47+0,38)</t>
  </si>
  <si>
    <t>(10,841+3,744+18,383)*0,32</t>
  </si>
  <si>
    <t>1397581057</t>
  </si>
  <si>
    <t>84,171*1,1 'Přepočtené koeficientem množství</t>
  </si>
  <si>
    <t>-859585383</t>
  </si>
  <si>
    <t>84,171</t>
  </si>
  <si>
    <t>84,171*0,021 'Přepočtené koeficientem množství</t>
  </si>
  <si>
    <t>-537535853</t>
  </si>
  <si>
    <t>1581374496</t>
  </si>
  <si>
    <t>48,76+29,794+8,059</t>
  </si>
  <si>
    <t>252597781</t>
  </si>
  <si>
    <t>-620643767</t>
  </si>
  <si>
    <t>-2081172332</t>
  </si>
  <si>
    <t>-1481989829</t>
  </si>
  <si>
    <t>-901871660</t>
  </si>
  <si>
    <t>1070252638</t>
  </si>
  <si>
    <t>(10,841+3,744+18,383)/2</t>
  </si>
  <si>
    <t>1542745828</t>
  </si>
  <si>
    <t>(10,841+3,744+18,383)/2*0,84</t>
  </si>
  <si>
    <t>-1150095713</t>
  </si>
  <si>
    <t>8561968</t>
  </si>
  <si>
    <t>-1940118681</t>
  </si>
  <si>
    <t>1479330791</t>
  </si>
  <si>
    <t>-724981026</t>
  </si>
  <si>
    <t>1048550134</t>
  </si>
  <si>
    <t>880873773</t>
  </si>
  <si>
    <t>-1477424696</t>
  </si>
  <si>
    <t>317062697</t>
  </si>
  <si>
    <t>-2011789879</t>
  </si>
  <si>
    <t>-129510132</t>
  </si>
  <si>
    <t>SO-04 - A4 - střecha</t>
  </si>
  <si>
    <t xml:space="preserve">    742 - Elektroinstalace - slaboproud</t>
  </si>
  <si>
    <t>426788884</t>
  </si>
  <si>
    <t>-1925501575</t>
  </si>
  <si>
    <t>1533808889</t>
  </si>
  <si>
    <t>425273449</t>
  </si>
  <si>
    <t>0,95*19 'Přepočtené koeficientem množství</t>
  </si>
  <si>
    <t>74337900</t>
  </si>
  <si>
    <t>0,329</t>
  </si>
  <si>
    <t>-730843951</t>
  </si>
  <si>
    <t>0,085</t>
  </si>
  <si>
    <t>-1554435591</t>
  </si>
  <si>
    <t>0,95-0,329-0,085</t>
  </si>
  <si>
    <t>-576127022</t>
  </si>
  <si>
    <t>527,806</t>
  </si>
  <si>
    <t>0,194</t>
  </si>
  <si>
    <t>450420565</t>
  </si>
  <si>
    <t>17,6*29,989</t>
  </si>
  <si>
    <t>-1549144632</t>
  </si>
  <si>
    <t>527,806*0,35 'Přepočtené koeficientem množství</t>
  </si>
  <si>
    <t>388369859</t>
  </si>
  <si>
    <t>1146931279</t>
  </si>
  <si>
    <t>527,806*1,1655 'Přepočtené koeficientem množství</t>
  </si>
  <si>
    <t>-1428490297</t>
  </si>
  <si>
    <t>-249827599</t>
  </si>
  <si>
    <t>116360826</t>
  </si>
  <si>
    <t>240288089</t>
  </si>
  <si>
    <t>-1860142120</t>
  </si>
  <si>
    <t>(1*(13,78+13,77))*6</t>
  </si>
  <si>
    <t>(1,85*(29,915+29,915))*6</t>
  </si>
  <si>
    <t>(527,806-27,55-110,686)*4,5</t>
  </si>
  <si>
    <t>7,522</t>
  </si>
  <si>
    <t>-1939441781</t>
  </si>
  <si>
    <t>-1581138092</t>
  </si>
  <si>
    <t>2590*0,01 'Přepočtené koeficientem množství</t>
  </si>
  <si>
    <t>-1223287996</t>
  </si>
  <si>
    <t>-1075915388</t>
  </si>
  <si>
    <t>384738788</t>
  </si>
  <si>
    <t>-1041721997</t>
  </si>
  <si>
    <t>-1138998299</t>
  </si>
  <si>
    <t>- střecha A4</t>
  </si>
  <si>
    <t>(29,943)*1</t>
  </si>
  <si>
    <t>-522643464</t>
  </si>
  <si>
    <t>(29,943)*1,4</t>
  </si>
  <si>
    <t>-98174114</t>
  </si>
  <si>
    <t>41,92*0,32 'Přepočtené koeficientem množství</t>
  </si>
  <si>
    <t>-309484429</t>
  </si>
  <si>
    <t>862661462</t>
  </si>
  <si>
    <t>41,92*1,1655 'Přepočtené koeficientem množství</t>
  </si>
  <si>
    <t>-1153805385</t>
  </si>
  <si>
    <t>(29,989+26,639+0,179)*0,85</t>
  </si>
  <si>
    <t>(3,324+17,618+17,582)*0,85</t>
  </si>
  <si>
    <t>2091658867</t>
  </si>
  <si>
    <t>81,031*0,35 'Přepočtené koeficientem množství</t>
  </si>
  <si>
    <t>-954923729</t>
  </si>
  <si>
    <t>-378216670</t>
  </si>
  <si>
    <t>81,031*1,2 'Přepočtené koeficientem množství</t>
  </si>
  <si>
    <t>-1256776842</t>
  </si>
  <si>
    <t>(29,989+26,639+0,179)*1</t>
  </si>
  <si>
    <t>1407068181</t>
  </si>
  <si>
    <t>89,552*1,2 'Přepočtené koeficientem množství</t>
  </si>
  <si>
    <t>-1039417287</t>
  </si>
  <si>
    <t>-1124870231</t>
  </si>
  <si>
    <t>2047289918</t>
  </si>
  <si>
    <t>2021682752</t>
  </si>
  <si>
    <t>-1*29,943</t>
  </si>
  <si>
    <t>1863597284</t>
  </si>
  <si>
    <t>497,863*1,05 'Přepočtené koeficientem množství</t>
  </si>
  <si>
    <t>2021706912</t>
  </si>
  <si>
    <t>699961713</t>
  </si>
  <si>
    <t>-723591129</t>
  </si>
  <si>
    <t>547332036</t>
  </si>
  <si>
    <t>1*29,943</t>
  </si>
  <si>
    <t>1253137162</t>
  </si>
  <si>
    <t>29,943*0,17 'Přepočtené koeficientem množství</t>
  </si>
  <si>
    <t>2031187907</t>
  </si>
  <si>
    <t>-1755295244</t>
  </si>
  <si>
    <t>669822429</t>
  </si>
  <si>
    <t>208032229</t>
  </si>
  <si>
    <t>29,989+26,639+0,179</t>
  </si>
  <si>
    <t>(3,324+17,618+17,582)</t>
  </si>
  <si>
    <t>(29,943)*2</t>
  </si>
  <si>
    <t>-963597432</t>
  </si>
  <si>
    <t>155,217*1,05 'Přepočtené koeficientem množství</t>
  </si>
  <si>
    <t>-520967099</t>
  </si>
  <si>
    <t>(30,534+27,778)</t>
  </si>
  <si>
    <t>-1079074688</t>
  </si>
  <si>
    <t>58,312*0,517 'Přepočtené koeficientem množství</t>
  </si>
  <si>
    <t>1179361537</t>
  </si>
  <si>
    <t>553468753</t>
  </si>
  <si>
    <t>38,524*0,352 'Přepočtené koeficientem množství</t>
  </si>
  <si>
    <t>1899176738</t>
  </si>
  <si>
    <t>(29,989+26,639+0,179)*(0,08+0,42)</t>
  </si>
  <si>
    <t>(3,324+17,618+17,582)*0,4</t>
  </si>
  <si>
    <t>-934657127</t>
  </si>
  <si>
    <t>43,814*1,05 'Přepočtené koeficientem množství</t>
  </si>
  <si>
    <t>-144802935</t>
  </si>
  <si>
    <t>716052653</t>
  </si>
  <si>
    <t>-743999955</t>
  </si>
  <si>
    <t>-2145350589</t>
  </si>
  <si>
    <t>2061684319</t>
  </si>
  <si>
    <t>-1244577502</t>
  </si>
  <si>
    <t>-1225757751</t>
  </si>
  <si>
    <t>1*9</t>
  </si>
  <si>
    <t>-546642684</t>
  </si>
  <si>
    <t>640344974</t>
  </si>
  <si>
    <t>-1963885152</t>
  </si>
  <si>
    <t>-2072476693</t>
  </si>
  <si>
    <t>95+31</t>
  </si>
  <si>
    <t>200616459</t>
  </si>
  <si>
    <t>293003455</t>
  </si>
  <si>
    <t>-2062070879</t>
  </si>
  <si>
    <t>926964592</t>
  </si>
  <si>
    <t>-291681779</t>
  </si>
  <si>
    <t>1999943713</t>
  </si>
  <si>
    <t>-974218101</t>
  </si>
  <si>
    <t>-1550446229</t>
  </si>
  <si>
    <t>742</t>
  </si>
  <si>
    <t>Elektroinstalace - slaboproud</t>
  </si>
  <si>
    <t>742420821</t>
  </si>
  <si>
    <t>Demontáž společné televizní antény anténního stožáru</t>
  </si>
  <si>
    <t>-1535103531</t>
  </si>
  <si>
    <t>https://podminky.urs.cz/item/CS_URS_2023_02/742420821</t>
  </si>
  <si>
    <t>742420021</t>
  </si>
  <si>
    <t>Montáž společné televizní antény antenního stožáru včetně upevňovacího materiálu</t>
  </si>
  <si>
    <t>1176615507</t>
  </si>
  <si>
    <t>https://podminky.urs.cz/item/CS_URS_2023_02/742420021</t>
  </si>
  <si>
    <t>31686011</t>
  </si>
  <si>
    <t>stožár anténní kov žárový zinek plastová záslepka průměr 35mm délka 1,5m</t>
  </si>
  <si>
    <t>1342282108</t>
  </si>
  <si>
    <t>31686023</t>
  </si>
  <si>
    <t>trojnožka stožárová na ploché střechy žárový zinek průměr stožáru 48mm výška 2m</t>
  </si>
  <si>
    <t>-459344434</t>
  </si>
  <si>
    <t>998742202</t>
  </si>
  <si>
    <t>Přesun hmot pro slaboproud stanovený procentní sazbou (%) z ceny vodorovná dopravní vzdálenost do 50 m v objektech výšky přes 6 do 12 m</t>
  </si>
  <si>
    <t>370078981</t>
  </si>
  <si>
    <t>https://podminky.urs.cz/item/CS_URS_2023_02/998742202</t>
  </si>
  <si>
    <t>-81598619</t>
  </si>
  <si>
    <t>(30,534+27,778)*(0,47+0,38)</t>
  </si>
  <si>
    <t>(3,324+17,618+17,582)*0,32</t>
  </si>
  <si>
    <t>242312586</t>
  </si>
  <si>
    <t>61,893*1,1 'Přepočtené koeficientem množství</t>
  </si>
  <si>
    <t>1570065134</t>
  </si>
  <si>
    <t>61,893</t>
  </si>
  <si>
    <t>61,893*0,021 'Přepočtené koeficientem množství</t>
  </si>
  <si>
    <t>677038878</t>
  </si>
  <si>
    <t>-2048199058</t>
  </si>
  <si>
    <t>30,534+27,778</t>
  </si>
  <si>
    <t>-1734817762</t>
  </si>
  <si>
    <t>1640414118</t>
  </si>
  <si>
    <t>-364615196</t>
  </si>
  <si>
    <t>1253276350</t>
  </si>
  <si>
    <t>1123339452</t>
  </si>
  <si>
    <t>-1167514145</t>
  </si>
  <si>
    <t>(3,324+17,618+17,582)/2</t>
  </si>
  <si>
    <t>1781893070</t>
  </si>
  <si>
    <t>(3,324+17,618+17,582)/2*0,84</t>
  </si>
  <si>
    <t>-1884675634</t>
  </si>
  <si>
    <t>-1950590593</t>
  </si>
  <si>
    <t>1052527014</t>
  </si>
  <si>
    <t>1619061807</t>
  </si>
  <si>
    <t>581701874</t>
  </si>
  <si>
    <t>436261211</t>
  </si>
  <si>
    <t>-785950079</t>
  </si>
  <si>
    <t>1857477720</t>
  </si>
  <si>
    <t>1466790081</t>
  </si>
  <si>
    <t>-1389930465</t>
  </si>
  <si>
    <t>-326678060</t>
  </si>
  <si>
    <t>-1686709168</t>
  </si>
  <si>
    <t>1834980878</t>
  </si>
  <si>
    <t>-1637289373</t>
  </si>
  <si>
    <t>1724128387</t>
  </si>
  <si>
    <t>SO-05 - A5 - střecha</t>
  </si>
  <si>
    <t xml:space="preserve">    784 - Dokončovací práce - malby a tapety</t>
  </si>
  <si>
    <t>612131121</t>
  </si>
  <si>
    <t>Podkladní a spojovací vrstva vnitřních omítaných ploch penetrace disperzní nanášená ručně stěn</t>
  </si>
  <si>
    <t>590915133</t>
  </si>
  <si>
    <t>https://podminky.urs.cz/item/CS_URS_2023_02/612131121</t>
  </si>
  <si>
    <t>kolem světlíků - předpoklad v pruhu 1 m</t>
  </si>
  <si>
    <t>4*(1,584+5,848)*2*1</t>
  </si>
  <si>
    <t>617341131</t>
  </si>
  <si>
    <t>Potažení vnitřních ploch sádrovým štukem tloušťky do 3 mm uzavřených nebo omezených prostor světlíků nebo výtahových šachet</t>
  </si>
  <si>
    <t>-764673720</t>
  </si>
  <si>
    <t>https://podminky.urs.cz/item/CS_URS_2023_02/617341131</t>
  </si>
  <si>
    <t>1704603385</t>
  </si>
  <si>
    <t>-452439833</t>
  </si>
  <si>
    <t>1529335533</t>
  </si>
  <si>
    <t>1474858913</t>
  </si>
  <si>
    <t>2,509*19 'Přepočtené koeficientem množství</t>
  </si>
  <si>
    <t>1060839714</t>
  </si>
  <si>
    <t>0,526</t>
  </si>
  <si>
    <t>-1196164003</t>
  </si>
  <si>
    <t>0,129</t>
  </si>
  <si>
    <t>-1955059662</t>
  </si>
  <si>
    <t>2,509-0,526-0,129</t>
  </si>
  <si>
    <t>-690705830</t>
  </si>
  <si>
    <t>-492450168</t>
  </si>
  <si>
    <t>800,097</t>
  </si>
  <si>
    <t>0,903</t>
  </si>
  <si>
    <t>1209127759</t>
  </si>
  <si>
    <t>skladba A EPS 100; skladba s MW</t>
  </si>
  <si>
    <t>17,529*47,758</t>
  </si>
  <si>
    <t>-4*(1,584*5,848)</t>
  </si>
  <si>
    <t>686756631</t>
  </si>
  <si>
    <t>800,097*0,35 'Přepočtené koeficientem množství</t>
  </si>
  <si>
    <t>1636993004</t>
  </si>
  <si>
    <t>-281209616</t>
  </si>
  <si>
    <t>800,097*1,1655 'Přepočtené koeficientem množství</t>
  </si>
  <si>
    <t>-272025398</t>
  </si>
  <si>
    <t>62855001</t>
  </si>
  <si>
    <t>pás asfaltový natavitelný modifikovaný SBS s vložkou z polyesterové rohože a spalitelnou PE fólií nebo jemnozrnným minerálním posypem na horním povrchu tl 4,0mm</t>
  </si>
  <si>
    <t>-1691327127</t>
  </si>
  <si>
    <t>-472755632</t>
  </si>
  <si>
    <t>(800,097-583,51)*6</t>
  </si>
  <si>
    <t>((36,08*13,78)+(9,9*8,72))*4,5</t>
  </si>
  <si>
    <t>4,681</t>
  </si>
  <si>
    <t>4086547</t>
  </si>
  <si>
    <t>1195297088</t>
  </si>
  <si>
    <t>3930*0,01 'Přepočtené koeficientem množství</t>
  </si>
  <si>
    <t>-1249415635</t>
  </si>
  <si>
    <t>-1303687939</t>
  </si>
  <si>
    <t>2042437696</t>
  </si>
  <si>
    <t>-1399028320</t>
  </si>
  <si>
    <t>1982942347</t>
  </si>
  <si>
    <t>- střecha A5</t>
  </si>
  <si>
    <t>(36,425+11,401)*1</t>
  </si>
  <si>
    <t>-1908241626</t>
  </si>
  <si>
    <t>(36,425+11,401)*1,4</t>
  </si>
  <si>
    <t>983009791</t>
  </si>
  <si>
    <t>66,956*0,32 'Přepočtené koeficientem množství</t>
  </si>
  <si>
    <t>-1002549088</t>
  </si>
  <si>
    <t>1445635330</t>
  </si>
  <si>
    <t>66,956*1,1655 'Přepočtené koeficientem množství</t>
  </si>
  <si>
    <t>1386378787</t>
  </si>
  <si>
    <t>(45,393+47,758)*0,85</t>
  </si>
  <si>
    <t>(3,176+17,476+17,582)*0,85</t>
  </si>
  <si>
    <t>- kolem světlíků</t>
  </si>
  <si>
    <t>(4*(1,584+5,848)*2)*0,5</t>
  </si>
  <si>
    <t>-652575350</t>
  </si>
  <si>
    <t>141,405*0,35 'Přepočtené koeficientem množství</t>
  </si>
  <si>
    <t>-1796697135</t>
  </si>
  <si>
    <t>18706134</t>
  </si>
  <si>
    <t>141,405*1,2 'Přepočtené koeficientem množství</t>
  </si>
  <si>
    <t>-453962372</t>
  </si>
  <si>
    <t>(45,393+47,758)*1</t>
  </si>
  <si>
    <t>-2045789521</t>
  </si>
  <si>
    <t>155,378*1,2 'Přepočtené koeficientem množství</t>
  </si>
  <si>
    <t>333703320</t>
  </si>
  <si>
    <t>970750320</t>
  </si>
  <si>
    <t>840642009</t>
  </si>
  <si>
    <t>835610875</t>
  </si>
  <si>
    <t>-6,293*11,7</t>
  </si>
  <si>
    <t>-11,401*2</t>
  </si>
  <si>
    <t>-1*36,425</t>
  </si>
  <si>
    <t>1093216924</t>
  </si>
  <si>
    <t>704,295*1,05 'Přepočtené koeficientem množství</t>
  </si>
  <si>
    <t>-2096859972</t>
  </si>
  <si>
    <t>28372303</t>
  </si>
  <si>
    <t>deska EPS 100 pro konstrukce s běžným zatížením λ=0,037 tl 40mm</t>
  </si>
  <si>
    <t>-1955784156</t>
  </si>
  <si>
    <t>-78409382</t>
  </si>
  <si>
    <t>1572500934</t>
  </si>
  <si>
    <t>1*36,425</t>
  </si>
  <si>
    <t>-715500168</t>
  </si>
  <si>
    <t>36,425*0,17 'Přepočtené koeficientem množství</t>
  </si>
  <si>
    <t>-7104353</t>
  </si>
  <si>
    <t>1504722553</t>
  </si>
  <si>
    <t>skladba s MW</t>
  </si>
  <si>
    <t>6,293*11,7</t>
  </si>
  <si>
    <t>11,401*2</t>
  </si>
  <si>
    <t>-1*11,401</t>
  </si>
  <si>
    <t>63151470</t>
  </si>
  <si>
    <t>deska tepelně izolační minerální plochých střech spodní vrstva 50kPa λ=0,036-0,039 tl 100mm</t>
  </si>
  <si>
    <t>1647400104</t>
  </si>
  <si>
    <t>47,976*1,05 'Přepočtené koeficientem množství</t>
  </si>
  <si>
    <t>1428386199</t>
  </si>
  <si>
    <t>63151496</t>
  </si>
  <si>
    <t>deska tepelně izolační minerální plochých střech vrchní vrstva 70kPa λ=0,038-0,039 tl 40mm</t>
  </si>
  <si>
    <t>1922609632</t>
  </si>
  <si>
    <t>-461874850</t>
  </si>
  <si>
    <t>-75218781</t>
  </si>
  <si>
    <t>1*11,401</t>
  </si>
  <si>
    <t>28376104</t>
  </si>
  <si>
    <t>klín izolační spádový z čedičové minerální vaty 70kPa</t>
  </si>
  <si>
    <t>206771937</t>
  </si>
  <si>
    <t>11,401*0,17 'Přepočtené koeficientem množství</t>
  </si>
  <si>
    <t>-1566114406</t>
  </si>
  <si>
    <t>1506066941</t>
  </si>
  <si>
    <t>-567859955</t>
  </si>
  <si>
    <t>1599673175</t>
  </si>
  <si>
    <t>45,393+47,758</t>
  </si>
  <si>
    <t>(3,176+17,476+17,582)</t>
  </si>
  <si>
    <t>(36,425+11,401)*2</t>
  </si>
  <si>
    <t>(4*(1,584+5,848)*2)</t>
  </si>
  <si>
    <t>1150785516</t>
  </si>
  <si>
    <t>286,493*1,05 'Přepočtené koeficientem množství</t>
  </si>
  <si>
    <t>-1962812411</t>
  </si>
  <si>
    <t>(44,853+48,361)</t>
  </si>
  <si>
    <t>255258773</t>
  </si>
  <si>
    <t>93,214*0,517 'Přepočtené koeficientem množství</t>
  </si>
  <si>
    <t>728389901</t>
  </si>
  <si>
    <t>-1658350338</t>
  </si>
  <si>
    <t>38,234*0,352 'Přepočtené koeficientem množství</t>
  </si>
  <si>
    <t>-2112569759</t>
  </si>
  <si>
    <t>(45,393+47,758)*(0,08+0,42)</t>
  </si>
  <si>
    <t>(3,176+17,476+17,582)*0,4</t>
  </si>
  <si>
    <t>442218781</t>
  </si>
  <si>
    <t>61,87*1,05 'Přepočtené koeficientem množství</t>
  </si>
  <si>
    <t>-1144167725</t>
  </si>
  <si>
    <t>327316345</t>
  </si>
  <si>
    <t>1892436272</t>
  </si>
  <si>
    <t>212772467</t>
  </si>
  <si>
    <t>-1361895998</t>
  </si>
  <si>
    <t>-348141097</t>
  </si>
  <si>
    <t>966389305</t>
  </si>
  <si>
    <t>-1593451306</t>
  </si>
  <si>
    <t>515637397</t>
  </si>
  <si>
    <t>1880471761</t>
  </si>
  <si>
    <t>-1676599544</t>
  </si>
  <si>
    <t>131+49</t>
  </si>
  <si>
    <t>-300892161</t>
  </si>
  <si>
    <t>131</t>
  </si>
  <si>
    <t>-1126017266</t>
  </si>
  <si>
    <t>-559479240</t>
  </si>
  <si>
    <t>-1372872889</t>
  </si>
  <si>
    <t>968616460</t>
  </si>
  <si>
    <t>-2133931276</t>
  </si>
  <si>
    <t>590881797</t>
  </si>
  <si>
    <t>1074921875</t>
  </si>
  <si>
    <t>569447629</t>
  </si>
  <si>
    <t>(44,853+48,361)*(0,47+0,38)</t>
  </si>
  <si>
    <t>(3,176+17,476+17,582)*0,32</t>
  </si>
  <si>
    <t>1574544779</t>
  </si>
  <si>
    <t>91,467*1,1 'Přepočtené koeficientem množství</t>
  </si>
  <si>
    <t>347918227</t>
  </si>
  <si>
    <t>91,467</t>
  </si>
  <si>
    <t>91,467*0,021 'Přepočtené koeficientem množství</t>
  </si>
  <si>
    <t>-1235478181</t>
  </si>
  <si>
    <t>-876043010</t>
  </si>
  <si>
    <t>44,853+48,361</t>
  </si>
  <si>
    <t>1917101477</t>
  </si>
  <si>
    <t>-1552880185</t>
  </si>
  <si>
    <t>808813423</t>
  </si>
  <si>
    <t>-1522404013</t>
  </si>
  <si>
    <t>1784403934</t>
  </si>
  <si>
    <t>1818400957</t>
  </si>
  <si>
    <t>(3,176+17,476+17,582)/2</t>
  </si>
  <si>
    <t>859536123</t>
  </si>
  <si>
    <t>(3,176+17,476+17,582)/2*0,84</t>
  </si>
  <si>
    <t>-372745146</t>
  </si>
  <si>
    <t>-762967272</t>
  </si>
  <si>
    <t>1999984517</t>
  </si>
  <si>
    <t>-80605553</t>
  </si>
  <si>
    <t>-1383862837</t>
  </si>
  <si>
    <t>767311841</t>
  </si>
  <si>
    <t>Demontáž světlíků s umělohmotnou výplní pásových obloukových</t>
  </si>
  <si>
    <t>246285498</t>
  </si>
  <si>
    <t>https://podminky.urs.cz/item/CS_URS_2023_02/767311841</t>
  </si>
  <si>
    <t>4*(1,584*5,848)</t>
  </si>
  <si>
    <t>767316317</t>
  </si>
  <si>
    <t>Montáž světlíků bodových přes 4 m2</t>
  </si>
  <si>
    <t>-532239843</t>
  </si>
  <si>
    <t>https://podminky.urs.cz/item/CS_URS_2023_02/767316317</t>
  </si>
  <si>
    <t>4 ks světlíků rozměru 1,584*5,848</t>
  </si>
  <si>
    <t>562.Rpol.SV.1,6x5,9</t>
  </si>
  <si>
    <t>světlík pásový obloukový neotvíravý rozměru 1,584x5,848m; hliníkový rám, zasklení komorovým polykarbonátem, součinitel prostupu tepla celé výplně Uw,max=1,2W/m2.K; vč. manžety; vhodné do požárně uzavřené skladby střechy</t>
  </si>
  <si>
    <t>1215717036</t>
  </si>
  <si>
    <t>Poznámka k položce:
specifikace dle D.1.1 a) Technická zpráva: 5.2. Výměna střešních světlíků</t>
  </si>
  <si>
    <t>-964715045</t>
  </si>
  <si>
    <t>1917607545</t>
  </si>
  <si>
    <t>767881112</t>
  </si>
  <si>
    <t>Montáž záchytného systému proti pádu bodů samostatných nebo v systému s poddajným kotvícím vedením do železobetonu chemickou kotvou</t>
  </si>
  <si>
    <t>-934314498</t>
  </si>
  <si>
    <t>https://podminky.urs.cz/item/CS_URS_2023_02/767881112</t>
  </si>
  <si>
    <t>709.Rpol.800</t>
  </si>
  <si>
    <t>kotvicí bod pro betonové konstrukce pomocí rozpěrné kotvy nebo chemické kotvy dl 800mm</t>
  </si>
  <si>
    <t>-2113502158</t>
  </si>
  <si>
    <t>767881161</t>
  </si>
  <si>
    <t>Montáž záchytného systému proti pádu nástavců určených k upevnění na sloupky nebo body v systému poddajného kotvícího vedení montáž lana uchycení lana k nástavcům</t>
  </si>
  <si>
    <t>-646083084</t>
  </si>
  <si>
    <t>https://podminky.urs.cz/item/CS_URS_2023_02/767881161</t>
  </si>
  <si>
    <t>109</t>
  </si>
  <si>
    <t>31452201</t>
  </si>
  <si>
    <t>nerezové lano určené pro systémy s požadavkem na permanentní kotvicí vedení tl 8mm</t>
  </si>
  <si>
    <t>-1904960730</t>
  </si>
  <si>
    <t>110</t>
  </si>
  <si>
    <t>31452203</t>
  </si>
  <si>
    <t>koncovka k nerez lanu napínací pro systémy s požadavkem na permanentní kotvicí vedení lano tl 8mm</t>
  </si>
  <si>
    <t>-215588061</t>
  </si>
  <si>
    <t>111</t>
  </si>
  <si>
    <t>31452205</t>
  </si>
  <si>
    <t>koncovka k nerez lanu pevná určená k nalisování na nerezové lano lano tl 8mm</t>
  </si>
  <si>
    <t>-788402973</t>
  </si>
  <si>
    <t>112</t>
  </si>
  <si>
    <t>314.Rpol.Š</t>
  </si>
  <si>
    <t>štítek k označení jednotlivých úseků permanentního kotvicího vedení v souladu s ČSN EN 795</t>
  </si>
  <si>
    <t>1002154290</t>
  </si>
  <si>
    <t>113</t>
  </si>
  <si>
    <t>-864486096</t>
  </si>
  <si>
    <t>114</t>
  </si>
  <si>
    <t>-1949160732</t>
  </si>
  <si>
    <t>115</t>
  </si>
  <si>
    <t>570091337</t>
  </si>
  <si>
    <t>116</t>
  </si>
  <si>
    <t>-586224047</t>
  </si>
  <si>
    <t>117</t>
  </si>
  <si>
    <t>1463673982</t>
  </si>
  <si>
    <t>118</t>
  </si>
  <si>
    <t>2105599744</t>
  </si>
  <si>
    <t>784</t>
  </si>
  <si>
    <t>Dokončovací práce - malby a tapety</t>
  </si>
  <si>
    <t>119</t>
  </si>
  <si>
    <t>784181106</t>
  </si>
  <si>
    <t>Penetrace podkladu jednonásobná základní pigmentovaná v místnostech výšky přes 5,00 m</t>
  </si>
  <si>
    <t>-920120791</t>
  </si>
  <si>
    <t>https://podminky.urs.cz/item/CS_URS_2023_02/784181106</t>
  </si>
  <si>
    <t>784211105</t>
  </si>
  <si>
    <t>Malby z malířských směsí oděruvzdorných za mokra dvojnásobné, bílé za mokra oděruvzdorné výborně v místnostech výšky přes 5,00 m</t>
  </si>
  <si>
    <t>-788544876</t>
  </si>
  <si>
    <t>https://podminky.urs.cz/item/CS_URS_2023_02/784211105</t>
  </si>
  <si>
    <t>121</t>
  </si>
  <si>
    <t>797024375</t>
  </si>
  <si>
    <t>122</t>
  </si>
  <si>
    <t>-1240781192</t>
  </si>
  <si>
    <t>123</t>
  </si>
  <si>
    <t>169143302</t>
  </si>
  <si>
    <t>124</t>
  </si>
  <si>
    <t>1007265476</t>
  </si>
  <si>
    <t>-2054023939</t>
  </si>
  <si>
    <t>SO-06 - A6 - střecha</t>
  </si>
  <si>
    <t>110947351</t>
  </si>
  <si>
    <t>616335455</t>
  </si>
  <si>
    <t>1005304455</t>
  </si>
  <si>
    <t>-1859797318</t>
  </si>
  <si>
    <t>1,525*19 'Přepočtené koeficientem množství</t>
  </si>
  <si>
    <t>347423669</t>
  </si>
  <si>
    <t>0,53</t>
  </si>
  <si>
    <t>-1961268663</t>
  </si>
  <si>
    <t>2129632576</t>
  </si>
  <si>
    <t>1,525-0,53-0,099</t>
  </si>
  <si>
    <t>462520180</t>
  </si>
  <si>
    <t>447,361</t>
  </si>
  <si>
    <t>0,639</t>
  </si>
  <si>
    <t>-347463288</t>
  </si>
  <si>
    <t>skladba A EPS 100</t>
  </si>
  <si>
    <t>6,951*17,92</t>
  </si>
  <si>
    <t>10,682*30,219</t>
  </si>
  <si>
    <t>1345135741</t>
  </si>
  <si>
    <t>447,361*0,35 'Přepočtené koeficientem množství</t>
  </si>
  <si>
    <t>-2633345</t>
  </si>
  <si>
    <t>-692760888</t>
  </si>
  <si>
    <t>447,361*1,1655 'Přepočtené koeficientem množství</t>
  </si>
  <si>
    <t>1450893816</t>
  </si>
  <si>
    <t>1688170916</t>
  </si>
  <si>
    <t>-572351006</t>
  </si>
  <si>
    <t>(1,85*(4,6+4,6+2,75+2,75+4,6+4,6+2,75))*7,5</t>
  </si>
  <si>
    <t>(1,85*(2,39+1,48+38,945+21,02))*6</t>
  </si>
  <si>
    <t>(1*(17,07+4,2))*6</t>
  </si>
  <si>
    <t>(447,361-49,303-118,095-21,27)*4,5</t>
  </si>
  <si>
    <t>9,923</t>
  </si>
  <si>
    <t>52003303</t>
  </si>
  <si>
    <t>-1412842844</t>
  </si>
  <si>
    <t>2380*0,01 'Přepočtené koeficientem množství</t>
  </si>
  <si>
    <t>-2011101852</t>
  </si>
  <si>
    <t>-47034794</t>
  </si>
  <si>
    <t>-90458366</t>
  </si>
  <si>
    <t>-1023112433</t>
  </si>
  <si>
    <t>870802455</t>
  </si>
  <si>
    <t>- střecha A6</t>
  </si>
  <si>
    <t>(48,143)*1</t>
  </si>
  <si>
    <t>-2038185686</t>
  </si>
  <si>
    <t>(48,143)*1,4</t>
  </si>
  <si>
    <t>1760535092</t>
  </si>
  <si>
    <t>67,4*0,32 'Přepočtené koeficientem množství</t>
  </si>
  <si>
    <t>645632895</t>
  </si>
  <si>
    <t>267289151</t>
  </si>
  <si>
    <t>67,4*1,1655 'Přepočtené koeficientem množství</t>
  </si>
  <si>
    <t>71287866</t>
  </si>
  <si>
    <t>(6,99+48,143+10,682+30,126)*0,85</t>
  </si>
  <si>
    <t>(3,731+17,92)*0,85</t>
  </si>
  <si>
    <t>1710010548</t>
  </si>
  <si>
    <t>99,953*0,35 'Přepočtené koeficientem množství</t>
  </si>
  <si>
    <t>-1829909189</t>
  </si>
  <si>
    <t>-793836924</t>
  </si>
  <si>
    <t>99,953*1,2 'Přepočtené koeficientem množství</t>
  </si>
  <si>
    <t>797255835</t>
  </si>
  <si>
    <t>(6,99+48,143+10,682+30,126)*1</t>
  </si>
  <si>
    <t>1025767285</t>
  </si>
  <si>
    <t>114,344*1,2 'Přepočtené koeficientem množství</t>
  </si>
  <si>
    <t>-1153731016</t>
  </si>
  <si>
    <t>1048157790</t>
  </si>
  <si>
    <t>-826220808</t>
  </si>
  <si>
    <t>-652965822</t>
  </si>
  <si>
    <t>-1*48,143</t>
  </si>
  <si>
    <t>-1127521794</t>
  </si>
  <si>
    <t>399,218*1,05 'Přepočtené koeficientem množství</t>
  </si>
  <si>
    <t>290834460</t>
  </si>
  <si>
    <t>943999047</t>
  </si>
  <si>
    <t>-1825463469</t>
  </si>
  <si>
    <t>994976099</t>
  </si>
  <si>
    <t>1*48,143</t>
  </si>
  <si>
    <t>-1226543047</t>
  </si>
  <si>
    <t>48,143*0,17 'Přepočtené koeficientem množství</t>
  </si>
  <si>
    <t>359439571</t>
  </si>
  <si>
    <t>-1225493935</t>
  </si>
  <si>
    <t>1946638373</t>
  </si>
  <si>
    <t>-1447215106</t>
  </si>
  <si>
    <t>6,99+48,143+10,682+30,126</t>
  </si>
  <si>
    <t>(3,731+17,92)</t>
  </si>
  <si>
    <t>(48,143)*2</t>
  </si>
  <si>
    <t>-2078632471</t>
  </si>
  <si>
    <t>213,878*1,05 'Přepočtené koeficientem množství</t>
  </si>
  <si>
    <t>-184376559</t>
  </si>
  <si>
    <t>(7,53+49,223+11,762+30,666)</t>
  </si>
  <si>
    <t>-662277692</t>
  </si>
  <si>
    <t>99,181*0,517 'Přepočtené koeficientem množství</t>
  </si>
  <si>
    <t>911657984</t>
  </si>
  <si>
    <t>493246410</t>
  </si>
  <si>
    <t>21,651*0,352 'Přepočtené koeficientem množství</t>
  </si>
  <si>
    <t>-1124439199</t>
  </si>
  <si>
    <t>(6,99+48,143+10,682+30,126)*(0,08+0,42)</t>
  </si>
  <si>
    <t>(3,731+17,92)*0,4</t>
  </si>
  <si>
    <t>-218747901</t>
  </si>
  <si>
    <t>56,631*1,05 'Přepočtené koeficientem množství</t>
  </si>
  <si>
    <t>340561904</t>
  </si>
  <si>
    <t>1619544524</t>
  </si>
  <si>
    <t>-1088133754</t>
  </si>
  <si>
    <t>438646990</t>
  </si>
  <si>
    <t>-1168574329</t>
  </si>
  <si>
    <t>85794257</t>
  </si>
  <si>
    <t>-291707502</t>
  </si>
  <si>
    <t>2086681599</t>
  </si>
  <si>
    <t>703414899</t>
  </si>
  <si>
    <t>-773787809</t>
  </si>
  <si>
    <t>1351751845</t>
  </si>
  <si>
    <t>117+46</t>
  </si>
  <si>
    <t>647448249</t>
  </si>
  <si>
    <t>-796846617</t>
  </si>
  <si>
    <t>-2067006134</t>
  </si>
  <si>
    <t>166542257</t>
  </si>
  <si>
    <t>-397260458</t>
  </si>
  <si>
    <t>48180822</t>
  </si>
  <si>
    <t>1975136922</t>
  </si>
  <si>
    <t>-228837840</t>
  </si>
  <si>
    <t>-1570502446</t>
  </si>
  <si>
    <t>(7,53+49,223+11,762+30,666)*(0,47+0,38)</t>
  </si>
  <si>
    <t>(3,731+17,92)*0,32</t>
  </si>
  <si>
    <t>-1693502937</t>
  </si>
  <si>
    <t>91,232*1,1 'Přepočtené koeficientem množství</t>
  </si>
  <si>
    <t>-1235112641</t>
  </si>
  <si>
    <t>91,232</t>
  </si>
  <si>
    <t>91,232*0,021 'Přepočtené koeficientem množství</t>
  </si>
  <si>
    <t>-187098600</t>
  </si>
  <si>
    <t>1081931503</t>
  </si>
  <si>
    <t>7,53+49,223+11,762+30,666</t>
  </si>
  <si>
    <t>-1374597250</t>
  </si>
  <si>
    <t>-1550322627</t>
  </si>
  <si>
    <t>-615862459</t>
  </si>
  <si>
    <t>596317300</t>
  </si>
  <si>
    <t>1620822544</t>
  </si>
  <si>
    <t>827551946</t>
  </si>
  <si>
    <t>(3,731+17,92)/2</t>
  </si>
  <si>
    <t>-160268677</t>
  </si>
  <si>
    <t>(3,731+17,92)/2*0,84</t>
  </si>
  <si>
    <t>-1879672014</t>
  </si>
  <si>
    <t>-1602594715</t>
  </si>
  <si>
    <t>-1731010174</t>
  </si>
  <si>
    <t>947638</t>
  </si>
  <si>
    <t>698853546</t>
  </si>
  <si>
    <t>-565528301</t>
  </si>
  <si>
    <t>-1393618576</t>
  </si>
  <si>
    <t>-249967343</t>
  </si>
  <si>
    <t>-2003617439</t>
  </si>
  <si>
    <t>1325365562</t>
  </si>
  <si>
    <t>771366969</t>
  </si>
  <si>
    <t>SO-07 - B - střecha</t>
  </si>
  <si>
    <t xml:space="preserve">    763 - Konstrukce suché výstavby</t>
  </si>
  <si>
    <t>-135323641</t>
  </si>
  <si>
    <t>1716766648</t>
  </si>
  <si>
    <t>1463738676</t>
  </si>
  <si>
    <t>-217745534</t>
  </si>
  <si>
    <t>1,405*19 'Přepočtené koeficientem množství</t>
  </si>
  <si>
    <t>-12092314</t>
  </si>
  <si>
    <t>0,418</t>
  </si>
  <si>
    <t>292911451</t>
  </si>
  <si>
    <t>0,066</t>
  </si>
  <si>
    <t>-1466359130</t>
  </si>
  <si>
    <t>1,405-0,418-0,066</t>
  </si>
  <si>
    <t>1704242899</t>
  </si>
  <si>
    <t>278,569</t>
  </si>
  <si>
    <t>0,431</t>
  </si>
  <si>
    <t>-1181872095</t>
  </si>
  <si>
    <t>skladba B EPS 150</t>
  </si>
  <si>
    <t>11,683*23,844</t>
  </si>
  <si>
    <t>1993259454</t>
  </si>
  <si>
    <t>278,569*0,35 'Přepočtené koeficientem množství</t>
  </si>
  <si>
    <t>-2042265110</t>
  </si>
  <si>
    <t>1499399488</t>
  </si>
  <si>
    <t>278,569*1,1655 'Přepočtené koeficientem množství</t>
  </si>
  <si>
    <t>-1039469285</t>
  </si>
  <si>
    <t>-9861949</t>
  </si>
  <si>
    <t>-592492982</t>
  </si>
  <si>
    <t>1837817293</t>
  </si>
  <si>
    <t>-543117253</t>
  </si>
  <si>
    <t>(1,85*(14,61+5,23+23,81))*6</t>
  </si>
  <si>
    <t>(1*(7,99))*6</t>
  </si>
  <si>
    <t>(278,569-22,108-80,753-7,99)*4,5</t>
  </si>
  <si>
    <t>7,008</t>
  </si>
  <si>
    <t>56280328</t>
  </si>
  <si>
    <t>teleskopická hmoždinka pro kotvení TI dl 200mm</t>
  </si>
  <si>
    <t>-757817161</t>
  </si>
  <si>
    <t>30908101</t>
  </si>
  <si>
    <t>šroub pro přímou montáž do betonu a pórobetonu s korozní odolností 15 cyklů, D 6,3x80mm</t>
  </si>
  <si>
    <t>16714018</t>
  </si>
  <si>
    <t>1460*0,01 'Přepočtené koeficientem množství</t>
  </si>
  <si>
    <t>1972426499</t>
  </si>
  <si>
    <t>- střecha B</t>
  </si>
  <si>
    <t>(23,812+23,875)*0,796</t>
  </si>
  <si>
    <t>1363682772</t>
  </si>
  <si>
    <t>(23,812+23,875)*1,196</t>
  </si>
  <si>
    <t>780925055</t>
  </si>
  <si>
    <t>57,034*0,32 'Přepočtené koeficientem množství</t>
  </si>
  <si>
    <t>-1619540227</t>
  </si>
  <si>
    <t>1422193639</t>
  </si>
  <si>
    <t>57,034*1,1655 'Přepočtené koeficientem množství</t>
  </si>
  <si>
    <t>-165318535</t>
  </si>
  <si>
    <t>(1,413+23,812+23,875)*0,85</t>
  </si>
  <si>
    <t>(11,683+11,683)*0,85</t>
  </si>
  <si>
    <t>2068012574</t>
  </si>
  <si>
    <t>61,596*0,35 'Přepočtené koeficientem množství</t>
  </si>
  <si>
    <t>1949686847</t>
  </si>
  <si>
    <t>-1527927557</t>
  </si>
  <si>
    <t>61,596*1,2 'Přepočtené koeficientem množství</t>
  </si>
  <si>
    <t>1895208773</t>
  </si>
  <si>
    <t>(1,413+23,812+23,875)*1</t>
  </si>
  <si>
    <t>-152777916</t>
  </si>
  <si>
    <t>68,961*1,2 'Přepočtené koeficientem množství</t>
  </si>
  <si>
    <t>1574257334</t>
  </si>
  <si>
    <t>-605750477</t>
  </si>
  <si>
    <t>1256882707</t>
  </si>
  <si>
    <t>-362311909</t>
  </si>
  <si>
    <t>11,863*23,844</t>
  </si>
  <si>
    <t>-0,795*(23,812+23,875)</t>
  </si>
  <si>
    <t>28375909</t>
  </si>
  <si>
    <t>deska EPS 150 pro konstrukce s vysokým zatížením λ=0,035 tl 50mm</t>
  </si>
  <si>
    <t>1453907269</t>
  </si>
  <si>
    <t>244,95*1,05 'Přepočtené koeficientem množství</t>
  </si>
  <si>
    <t>-1085126019</t>
  </si>
  <si>
    <t>617172688</t>
  </si>
  <si>
    <t>713141254</t>
  </si>
  <si>
    <t>Montáž tepelné izolace střech plochých mechanické přikotvení šrouby včetně dodávky šroubů, bez položení tepelné izolace tl. izolace přes 200 do 240 mm do betonu lehčeného nebo zdiva</t>
  </si>
  <si>
    <t>279626813</t>
  </si>
  <si>
    <t>https://podminky.urs.cz/item/CS_URS_2023_02/713141254</t>
  </si>
  <si>
    <t>-910127269</t>
  </si>
  <si>
    <t>0,795*(23,812+23,875)</t>
  </si>
  <si>
    <t>-971968629</t>
  </si>
  <si>
    <t>37,911*0,15 'Přepočtené koeficientem množství</t>
  </si>
  <si>
    <t>-1032547644</t>
  </si>
  <si>
    <t>555527933</t>
  </si>
  <si>
    <t>-1304942714</t>
  </si>
  <si>
    <t>1,413+23,812+23,875</t>
  </si>
  <si>
    <t>(11,683+11,683)</t>
  </si>
  <si>
    <t>(23,812+23,875)*2</t>
  </si>
  <si>
    <t>1996435519</t>
  </si>
  <si>
    <t>167,84*1,05 'Přepočtené koeficientem množství</t>
  </si>
  <si>
    <t>-212231679</t>
  </si>
  <si>
    <t>(1,858+0,669+0,445+23,682+23,716)</t>
  </si>
  <si>
    <t>-2084664052</t>
  </si>
  <si>
    <t>50,37*0,517 'Přepočtené koeficientem množství</t>
  </si>
  <si>
    <t>-627946855</t>
  </si>
  <si>
    <t>-2077445403</t>
  </si>
  <si>
    <t>23,366*0,352 'Přepočtené koeficientem množství</t>
  </si>
  <si>
    <t>-1768455223</t>
  </si>
  <si>
    <t>(1,413+23,812+23,875)*(0,08+0,42)</t>
  </si>
  <si>
    <t>(11,683+11,683)*0,4</t>
  </si>
  <si>
    <t>133101555</t>
  </si>
  <si>
    <t>33,896*1,05 'Přepočtené koeficientem množství</t>
  </si>
  <si>
    <t>1513424453</t>
  </si>
  <si>
    <t>53165157</t>
  </si>
  <si>
    <t>1699041240</t>
  </si>
  <si>
    <t>-1256413408</t>
  </si>
  <si>
    <t>1401596674</t>
  </si>
  <si>
    <t>-2092852437</t>
  </si>
  <si>
    <t>-1148197916</t>
  </si>
  <si>
    <t>6*9</t>
  </si>
  <si>
    <t>-490989050</t>
  </si>
  <si>
    <t>499736718</t>
  </si>
  <si>
    <t>930206531</t>
  </si>
  <si>
    <t>-1952124810</t>
  </si>
  <si>
    <t>-1379097360</t>
  </si>
  <si>
    <t>-1421913183</t>
  </si>
  <si>
    <t>-1476425969</t>
  </si>
  <si>
    <t>-331115059</t>
  </si>
  <si>
    <t>1652742190</t>
  </si>
  <si>
    <t>-1778570921</t>
  </si>
  <si>
    <t>663684493</t>
  </si>
  <si>
    <t>(1,858+0,669+0,445+23,682+23,716)*(0,47+0,38)</t>
  </si>
  <si>
    <t>(11,683+11,683)*0,32</t>
  </si>
  <si>
    <t>-807285257</t>
  </si>
  <si>
    <t>50,292*1,1 'Přepočtené koeficientem množství</t>
  </si>
  <si>
    <t>1562629203</t>
  </si>
  <si>
    <t>50,292</t>
  </si>
  <si>
    <t>50,292*0,021 'Přepočtené koeficientem množství</t>
  </si>
  <si>
    <t>1237783919</t>
  </si>
  <si>
    <t>763</t>
  </si>
  <si>
    <t>Konstrukce suché výstavby</t>
  </si>
  <si>
    <t>763164612</t>
  </si>
  <si>
    <t>Obklad konstrukcí sádrokartonovými deskami včetně ochranných úhelníků ve tvaru U rozvinuté šíře do 0,6 m, opláštěný deskou standardní A, tl. 15 mm</t>
  </si>
  <si>
    <t>-507035987</t>
  </si>
  <si>
    <t>https://podminky.urs.cz/item/CS_URS_2023_02/763164612</t>
  </si>
  <si>
    <t>obklad svodu dešťového potrubí v tělocvičně</t>
  </si>
  <si>
    <t>998763302</t>
  </si>
  <si>
    <t>Přesun hmot pro konstrukce montované z desek sádrokartonových, sádrovláknitých, cementovláknitých nebo cementových stanovený z hmotnosti přesunovaného materiálu vodorovná dopravní vzdálenost do 50 m v objektech výšky přes 6 do 12 m</t>
  </si>
  <si>
    <t>89817583</t>
  </si>
  <si>
    <t>https://podminky.urs.cz/item/CS_URS_2023_02/998763302</t>
  </si>
  <si>
    <t>-1862597544</t>
  </si>
  <si>
    <t>1,858+0,669+0,445+23,682+23,716</t>
  </si>
  <si>
    <t>-687654746</t>
  </si>
  <si>
    <t>1846660543</t>
  </si>
  <si>
    <t>-864807787</t>
  </si>
  <si>
    <t>-1915996565</t>
  </si>
  <si>
    <t>1739961609</t>
  </si>
  <si>
    <t>-460899151</t>
  </si>
  <si>
    <t>(11,683+11,683)/2</t>
  </si>
  <si>
    <t>1339996430</t>
  </si>
  <si>
    <t>(11,683+11,683)/2*0,84</t>
  </si>
  <si>
    <t>1316852248</t>
  </si>
  <si>
    <t>-1757110576</t>
  </si>
  <si>
    <t>-1305381469</t>
  </si>
  <si>
    <t>-1089344252</t>
  </si>
  <si>
    <t>-406360331</t>
  </si>
  <si>
    <t>2039011394</t>
  </si>
  <si>
    <t>1835997674</t>
  </si>
  <si>
    <t>1379889457</t>
  </si>
  <si>
    <t>6*9*(0,2*3)</t>
  </si>
  <si>
    <t>2073728556</t>
  </si>
  <si>
    <t>1625639307</t>
  </si>
  <si>
    <t>-170523232</t>
  </si>
  <si>
    <t>-2147246959</t>
  </si>
  <si>
    <t>289982962</t>
  </si>
  <si>
    <t>SO-08 - C - střecha</t>
  </si>
  <si>
    <t>-743543678</t>
  </si>
  <si>
    <t>16*(0,9+1,35)*2*1</t>
  </si>
  <si>
    <t>-1629418315</t>
  </si>
  <si>
    <t>532410191</t>
  </si>
  <si>
    <t>-1884229109</t>
  </si>
  <si>
    <t>-1476572338</t>
  </si>
  <si>
    <t>587911009</t>
  </si>
  <si>
    <t>0,933*19 'Přepočtené koeficientem množství</t>
  </si>
  <si>
    <t>1334442273</t>
  </si>
  <si>
    <t>0,13</t>
  </si>
  <si>
    <t>-43586826</t>
  </si>
  <si>
    <t>0,021</t>
  </si>
  <si>
    <t>-22327220</t>
  </si>
  <si>
    <t>0,933-0,13-0,021</t>
  </si>
  <si>
    <t>2095234162</t>
  </si>
  <si>
    <t>1367204713</t>
  </si>
  <si>
    <t>122,381</t>
  </si>
  <si>
    <t>0,619</t>
  </si>
  <si>
    <t>-1353464470</t>
  </si>
  <si>
    <t>skladba C EPS 100; skladba s MW</t>
  </si>
  <si>
    <t>- mimo PU</t>
  </si>
  <si>
    <t>1,874*11,856</t>
  </si>
  <si>
    <t>1*11,856</t>
  </si>
  <si>
    <t>- PU</t>
  </si>
  <si>
    <t>4,952*11,856</t>
  </si>
  <si>
    <t>4,136*11,856</t>
  </si>
  <si>
    <t>-16*(0,9*1,35)</t>
  </si>
  <si>
    <t>-1881460623</t>
  </si>
  <si>
    <t>122,381*0,35 'Přepočtené koeficientem množství</t>
  </si>
  <si>
    <t>2137401110</t>
  </si>
  <si>
    <t>671003724</t>
  </si>
  <si>
    <t>122,381*1,1655 'Přepočtené koeficientem množství</t>
  </si>
  <si>
    <t>1638084282</t>
  </si>
  <si>
    <t>-750469922</t>
  </si>
  <si>
    <t>-537749188</t>
  </si>
  <si>
    <t>oblast F1</t>
  </si>
  <si>
    <t>(1*2,2)*6</t>
  </si>
  <si>
    <t>oblast G1</t>
  </si>
  <si>
    <t>((4,15*11,855)+(3,95*11,855)+(1*(3,86+3,86))-(1*2,2)-(16*(0,9*1,35)))*4,5</t>
  </si>
  <si>
    <t>oblast H1</t>
  </si>
  <si>
    <t>(122,381-2,2-82,106)*3,5</t>
  </si>
  <si>
    <t>4,062</t>
  </si>
  <si>
    <t>56280341</t>
  </si>
  <si>
    <t>teleskopická hmoždinka pro kotvení TI dl 205mm</t>
  </si>
  <si>
    <t>-165948034</t>
  </si>
  <si>
    <t>-723850167</t>
  </si>
  <si>
    <t>520*0,01 'Přepočtené koeficientem množství</t>
  </si>
  <si>
    <t>-962885478</t>
  </si>
  <si>
    <t>- střecha C</t>
  </si>
  <si>
    <t>(11,856)*1</t>
  </si>
  <si>
    <t>1373203273</t>
  </si>
  <si>
    <t>(11,856)*1,4</t>
  </si>
  <si>
    <t>-273029340</t>
  </si>
  <si>
    <t>16,598*0,32 'Přepočtené koeficientem množství</t>
  </si>
  <si>
    <t>-505122818</t>
  </si>
  <si>
    <t>-1817351368</t>
  </si>
  <si>
    <t>16,598*1,1655 'Přepočtené koeficientem množství</t>
  </si>
  <si>
    <t>-8922776</t>
  </si>
  <si>
    <t>(11,856+11,856+11,962)*0,85</t>
  </si>
  <si>
    <t>(0)*0,85</t>
  </si>
  <si>
    <t>(16*(0,9+1,35)*2)*0,5</t>
  </si>
  <si>
    <t>- návaznost na stěnu</t>
  </si>
  <si>
    <t>(11,962)*0,5</t>
  </si>
  <si>
    <t>-723707503</t>
  </si>
  <si>
    <t>72,304*0,35 'Přepočtené koeficientem množství</t>
  </si>
  <si>
    <t>509250492</t>
  </si>
  <si>
    <t>1830249167</t>
  </si>
  <si>
    <t>72,304*1,2 'Přepočtené koeficientem množství</t>
  </si>
  <si>
    <t>987669321</t>
  </si>
  <si>
    <t>(11,856+11,856+11,962)*1</t>
  </si>
  <si>
    <t>1233468501</t>
  </si>
  <si>
    <t>77,655*1,2 'Přepočtené koeficientem množství</t>
  </si>
  <si>
    <t>-1791935353</t>
  </si>
  <si>
    <t>-1276200076</t>
  </si>
  <si>
    <t>-1646460487</t>
  </si>
  <si>
    <t>-666845412</t>
  </si>
  <si>
    <t>skladba C EPS 100</t>
  </si>
  <si>
    <t>-1*11,856</t>
  </si>
  <si>
    <t>28372305</t>
  </si>
  <si>
    <t>deska EPS 100 pro konstrukce s běžným zatížením λ=0,037 tl 50mm</t>
  </si>
  <si>
    <t>338086272</t>
  </si>
  <si>
    <t>22,218*1,05 'Přepočtené koeficientem množství</t>
  </si>
  <si>
    <t>-1141168413</t>
  </si>
  <si>
    <t>-1444627794</t>
  </si>
  <si>
    <t>-519624637</t>
  </si>
  <si>
    <t>1201987985</t>
  </si>
  <si>
    <t>-2002024007</t>
  </si>
  <si>
    <t>11,856*0,15 'Přepočtené koeficientem množství</t>
  </si>
  <si>
    <t>-1755341857</t>
  </si>
  <si>
    <t>1231046343</t>
  </si>
  <si>
    <t>631.Rpol.50</t>
  </si>
  <si>
    <t>deska tepelně izolační minerální plochých střech spodní vrstva 50kPa λ=0,036-0,039 tl 50mm</t>
  </si>
  <si>
    <t>1264819129</t>
  </si>
  <si>
    <t>88,307*1,05 'Přepočtené koeficientem množství</t>
  </si>
  <si>
    <t>-599546290</t>
  </si>
  <si>
    <t>63151497</t>
  </si>
  <si>
    <t>deska tepelně izolační minerální plochých střech vrchní vrstva 70kPa λ=0,038-0,039 tl 50mm</t>
  </si>
  <si>
    <t>-2009216315</t>
  </si>
  <si>
    <t>-334837532</t>
  </si>
  <si>
    <t>-564007214</t>
  </si>
  <si>
    <t>624333545</t>
  </si>
  <si>
    <t>11,856+11,856+11,962</t>
  </si>
  <si>
    <t>(11,856)*2</t>
  </si>
  <si>
    <t>(16*(0,9+1,35)*2)</t>
  </si>
  <si>
    <t>(11,962)</t>
  </si>
  <si>
    <t>1594055191</t>
  </si>
  <si>
    <t>143,348*1,05 'Přepočtené koeficientem množství</t>
  </si>
  <si>
    <t>-402690305</t>
  </si>
  <si>
    <t>(12,369+12,369+12,986)</t>
  </si>
  <si>
    <t>1586834066</t>
  </si>
  <si>
    <t>37,724*0,517 'Přepočtené koeficientem množství</t>
  </si>
  <si>
    <t>-364333305</t>
  </si>
  <si>
    <t>(11,856+11,856+11,962)*(0,08+0,42)</t>
  </si>
  <si>
    <t>-1544081595</t>
  </si>
  <si>
    <t>17,837*1,05 'Přepočtené koeficientem množství</t>
  </si>
  <si>
    <t>-324047085</t>
  </si>
  <si>
    <t>(11,962)*0,4</t>
  </si>
  <si>
    <t>28375911</t>
  </si>
  <si>
    <t>deska EPS 150 pro konstrukce s vysokým zatížením λ=0,035 tl 70mm</t>
  </si>
  <si>
    <t>-1440136411</t>
  </si>
  <si>
    <t>4,785*1,05 'Přepočtené koeficientem množství</t>
  </si>
  <si>
    <t>-1364917171</t>
  </si>
  <si>
    <t>-794668175</t>
  </si>
  <si>
    <t>-1493151871</t>
  </si>
  <si>
    <t>933899161</t>
  </si>
  <si>
    <t>177506260</t>
  </si>
  <si>
    <t>755508814</t>
  </si>
  <si>
    <t>1499806243</t>
  </si>
  <si>
    <t>2*6,4</t>
  </si>
  <si>
    <t>-471508714</t>
  </si>
  <si>
    <t>2061040449</t>
  </si>
  <si>
    <t>-2114846501</t>
  </si>
  <si>
    <t>-356866006</t>
  </si>
  <si>
    <t>258820066</t>
  </si>
  <si>
    <t>1388181323</t>
  </si>
  <si>
    <t>222291519</t>
  </si>
  <si>
    <t>-1251488435</t>
  </si>
  <si>
    <t>-205794632</t>
  </si>
  <si>
    <t>519470616</t>
  </si>
  <si>
    <t>789349959</t>
  </si>
  <si>
    <t>(12,369+12,369+12,986)*(0,47+0,38)</t>
  </si>
  <si>
    <t>156273590</t>
  </si>
  <si>
    <t>32,065*1,1 'Přepočtené koeficientem množství</t>
  </si>
  <si>
    <t>-772244780</t>
  </si>
  <si>
    <t>32,065</t>
  </si>
  <si>
    <t>32,065*0,021 'Přepočtené koeficientem množství</t>
  </si>
  <si>
    <t>-287146126</t>
  </si>
  <si>
    <t>-1878130971</t>
  </si>
  <si>
    <t>12,369+12,369+12,986</t>
  </si>
  <si>
    <t>490136751</t>
  </si>
  <si>
    <t>1955075748</t>
  </si>
  <si>
    <t>1917306905</t>
  </si>
  <si>
    <t>-2012156976</t>
  </si>
  <si>
    <t>-1997874720</t>
  </si>
  <si>
    <t>1501089338</t>
  </si>
  <si>
    <t>-33111248</t>
  </si>
  <si>
    <t>875563061</t>
  </si>
  <si>
    <t>1116320762</t>
  </si>
  <si>
    <t>767311831</t>
  </si>
  <si>
    <t>Demontáž světlíků s umělohmotnou výplní bodových</t>
  </si>
  <si>
    <t>1363208063</t>
  </si>
  <si>
    <t>https://podminky.urs.cz/item/CS_URS_2023_02/767311831</t>
  </si>
  <si>
    <t>16*(0,9*1,35)</t>
  </si>
  <si>
    <t>767316311</t>
  </si>
  <si>
    <t>Montáž světlíků bodových přes 1 do 1,5 m2</t>
  </si>
  <si>
    <t>-1378622115</t>
  </si>
  <si>
    <t>https://podminky.urs.cz/item/CS_URS_2023_02/767316311</t>
  </si>
  <si>
    <t>562.Rpol.SV.0,9x1,35</t>
  </si>
  <si>
    <t>světlík bodový neotvíravý rozměru 0,9x1,35m; hliníkové rámy, zasklení komorovým polykarbonátem, součinitel prostupu tepla celé výplně Uw,max=1,2W/m2.K; vč. manžety; vhodné do požárně uzavřené skladby střechy</t>
  </si>
  <si>
    <t>-1196404599</t>
  </si>
  <si>
    <t>906274732</t>
  </si>
  <si>
    <t>610953185</t>
  </si>
  <si>
    <t>1121510339</t>
  </si>
  <si>
    <t>308252123</t>
  </si>
  <si>
    <t>261225833</t>
  </si>
  <si>
    <t>530036184</t>
  </si>
  <si>
    <t>-426615571</t>
  </si>
  <si>
    <t>-1208675402</t>
  </si>
  <si>
    <t>1762330976</t>
  </si>
  <si>
    <t>-1761898061</t>
  </si>
  <si>
    <t>-1282761609</t>
  </si>
  <si>
    <t>1926058533</t>
  </si>
  <si>
    <t>-2001384666</t>
  </si>
  <si>
    <t>-932193326</t>
  </si>
  <si>
    <t>80249946</t>
  </si>
  <si>
    <t>1472111365</t>
  </si>
  <si>
    <t>75047469</t>
  </si>
  <si>
    <t>1684664324</t>
  </si>
  <si>
    <t>SO-09 - D1 - střecha</t>
  </si>
  <si>
    <t>1355706017</t>
  </si>
  <si>
    <t>-1431755220</t>
  </si>
  <si>
    <t>-1408535478</t>
  </si>
  <si>
    <t>-2001632173</t>
  </si>
  <si>
    <t>0,885*19 'Přepočtené koeficientem množství</t>
  </si>
  <si>
    <t>-1424409246</t>
  </si>
  <si>
    <t>0,311</t>
  </si>
  <si>
    <t>1278307078</t>
  </si>
  <si>
    <t>0,049</t>
  </si>
  <si>
    <t>-1037959512</t>
  </si>
  <si>
    <t>0,885-0,311-0,049</t>
  </si>
  <si>
    <t>837344987</t>
  </si>
  <si>
    <t>354,18</t>
  </si>
  <si>
    <t>0,82</t>
  </si>
  <si>
    <t>-242644285</t>
  </si>
  <si>
    <t>skladba D EPS 150</t>
  </si>
  <si>
    <t>12,544*28,235</t>
  </si>
  <si>
    <t>1080116056</t>
  </si>
  <si>
    <t>354,18*0,35 'Přepočtené koeficientem množství</t>
  </si>
  <si>
    <t>118291638</t>
  </si>
  <si>
    <t>-90307283</t>
  </si>
  <si>
    <t>354,18*1,1655 'Přepočtené koeficientem množství</t>
  </si>
  <si>
    <t>319832034</t>
  </si>
  <si>
    <t>-616101259</t>
  </si>
  <si>
    <t>-824288409</t>
  </si>
  <si>
    <t>-1973597009</t>
  </si>
  <si>
    <t>1848667476</t>
  </si>
  <si>
    <t>(1*(2,2+2,2+1+1))*6</t>
  </si>
  <si>
    <t>(1*(25,01+25,035+10,41+10,54))*4,5</t>
  </si>
  <si>
    <t>(354,18-6,4-70,995)*3,5</t>
  </si>
  <si>
    <t>3,374</t>
  </si>
  <si>
    <t>1505758133</t>
  </si>
  <si>
    <t>1144898867</t>
  </si>
  <si>
    <t>1330*0,01 'Přepočtené koeficientem množství</t>
  </si>
  <si>
    <t>713101994</t>
  </si>
  <si>
    <t>- střecha D1</t>
  </si>
  <si>
    <t>(28,235)*1</t>
  </si>
  <si>
    <t>-81648089</t>
  </si>
  <si>
    <t>(28,235)*1,4</t>
  </si>
  <si>
    <t>-685724478</t>
  </si>
  <si>
    <t>39,529*0,32 'Přepočtené koeficientem množství</t>
  </si>
  <si>
    <t>1777352173</t>
  </si>
  <si>
    <t>579057148</t>
  </si>
  <si>
    <t>39,529*1,1655 'Přepočtené koeficientem množství</t>
  </si>
  <si>
    <t>1867579364</t>
  </si>
  <si>
    <t>(28,235+28,235)*0,85</t>
  </si>
  <si>
    <t>(12,544)*0,85</t>
  </si>
  <si>
    <t>(12,544)*0,5</t>
  </si>
  <si>
    <t>2129034164</t>
  </si>
  <si>
    <t>64,934*0,35 'Přepočtené koeficientem množství</t>
  </si>
  <si>
    <t>1164573223</t>
  </si>
  <si>
    <t>1266865161</t>
  </si>
  <si>
    <t>64,934*1,2 'Přepočtené koeficientem množství</t>
  </si>
  <si>
    <t>-20543077</t>
  </si>
  <si>
    <t>(28,235+28,235)*1</t>
  </si>
  <si>
    <t>-1262438389</t>
  </si>
  <si>
    <t>73,404*1,2 'Přepočtené koeficientem množství</t>
  </si>
  <si>
    <t>-1220405970</t>
  </si>
  <si>
    <t>-106877148</t>
  </si>
  <si>
    <t>-763095512</t>
  </si>
  <si>
    <t>498900713</t>
  </si>
  <si>
    <t>-1*28,235</t>
  </si>
  <si>
    <t>-757513842</t>
  </si>
  <si>
    <t>325,945*1,05 'Přepočtené koeficientem množství</t>
  </si>
  <si>
    <t>1106582618</t>
  </si>
  <si>
    <t>913323275</t>
  </si>
  <si>
    <t>-1530913541</t>
  </si>
  <si>
    <t>-597392226</t>
  </si>
  <si>
    <t>1*28,235</t>
  </si>
  <si>
    <t>-1562884292</t>
  </si>
  <si>
    <t>28,235*0,17 'Přepočtené koeficientem množství</t>
  </si>
  <si>
    <t>1904591927</t>
  </si>
  <si>
    <t>-1508250306</t>
  </si>
  <si>
    <t>462793711</t>
  </si>
  <si>
    <t>28,235+28,235</t>
  </si>
  <si>
    <t>(12,544)</t>
  </si>
  <si>
    <t>(28,235)*2</t>
  </si>
  <si>
    <t>1578866590</t>
  </si>
  <si>
    <t>138,028*1,05 'Přepočtené koeficientem množství</t>
  </si>
  <si>
    <t>10352508</t>
  </si>
  <si>
    <t>(27,918+27,93)</t>
  </si>
  <si>
    <t>-570271469</t>
  </si>
  <si>
    <t>55,848*0,517 'Přepočtené koeficientem množství</t>
  </si>
  <si>
    <t>-1097923148</t>
  </si>
  <si>
    <t>1045457532</t>
  </si>
  <si>
    <t>12,544*0,352 'Přepočtené koeficientem množství</t>
  </si>
  <si>
    <t>573685280</t>
  </si>
  <si>
    <t>(28,235+28,235)*(0,08+0,42)</t>
  </si>
  <si>
    <t>(12,544)*0,4</t>
  </si>
  <si>
    <t>-824438190</t>
  </si>
  <si>
    <t>33,253*1,05 'Přepočtené koeficientem množství</t>
  </si>
  <si>
    <t>-1835024657</t>
  </si>
  <si>
    <t>232327334</t>
  </si>
  <si>
    <t>5,018*1,05 'Přepočtené koeficientem množství</t>
  </si>
  <si>
    <t>-546724355</t>
  </si>
  <si>
    <t>-1255675829</t>
  </si>
  <si>
    <t>1018208504</t>
  </si>
  <si>
    <t>758853294</t>
  </si>
  <si>
    <t>2034992607</t>
  </si>
  <si>
    <t>1730840028</t>
  </si>
  <si>
    <t>105751263</t>
  </si>
  <si>
    <t>3*4,4</t>
  </si>
  <si>
    <t>128101848</t>
  </si>
  <si>
    <t>-1889139869</t>
  </si>
  <si>
    <t>2065459913</t>
  </si>
  <si>
    <t>1672066516</t>
  </si>
  <si>
    <t>-1691306413</t>
  </si>
  <si>
    <t>-541563281</t>
  </si>
  <si>
    <t>-1229928828</t>
  </si>
  <si>
    <t>-774912249</t>
  </si>
  <si>
    <t>-774153064</t>
  </si>
  <si>
    <t>660706565</t>
  </si>
  <si>
    <t>246851375</t>
  </si>
  <si>
    <t>(27,918+27,93)*(0,47+0,38)</t>
  </si>
  <si>
    <t>(12,544)*0,32</t>
  </si>
  <si>
    <t>-1399273694</t>
  </si>
  <si>
    <t>51,485*1,1 'Přepočtené koeficientem množství</t>
  </si>
  <si>
    <t>1189810263</t>
  </si>
  <si>
    <t>51,485</t>
  </si>
  <si>
    <t>51,485*0,021 'Přepočtené koeficientem množství</t>
  </si>
  <si>
    <t>1360673437</t>
  </si>
  <si>
    <t>-349510887</t>
  </si>
  <si>
    <t>27,918+27,93</t>
  </si>
  <si>
    <t>660290268</t>
  </si>
  <si>
    <t>-1015818352</t>
  </si>
  <si>
    <t>-1455700454</t>
  </si>
  <si>
    <t>393761542</t>
  </si>
  <si>
    <t>953139425</t>
  </si>
  <si>
    <t>863320026</t>
  </si>
  <si>
    <t>(12,544)/2</t>
  </si>
  <si>
    <t>-1883742251</t>
  </si>
  <si>
    <t>(12,544)/2*0,84</t>
  </si>
  <si>
    <t>1198024753</t>
  </si>
  <si>
    <t>-1942146195</t>
  </si>
  <si>
    <t>-1393198642</t>
  </si>
  <si>
    <t>-244174490</t>
  </si>
  <si>
    <t>674192748</t>
  </si>
  <si>
    <t>-1716695233</t>
  </si>
  <si>
    <t>-697283194</t>
  </si>
  <si>
    <t>305273061</t>
  </si>
  <si>
    <t>-178529459</t>
  </si>
  <si>
    <t>-1685731643</t>
  </si>
  <si>
    <t>979372551</t>
  </si>
  <si>
    <t>289932213</t>
  </si>
  <si>
    <t>-1169755114</t>
  </si>
  <si>
    <t>317403191</t>
  </si>
  <si>
    <t>SO-10 - D2 - střecha</t>
  </si>
  <si>
    <t>-1222474952</t>
  </si>
  <si>
    <t>347611281</t>
  </si>
  <si>
    <t>-667318441</t>
  </si>
  <si>
    <t>1255235986</t>
  </si>
  <si>
    <t>0,712*19 'Přepočtené koeficientem množství</t>
  </si>
  <si>
    <t>-1303270943</t>
  </si>
  <si>
    <t>0,236</t>
  </si>
  <si>
    <t>-908643523</t>
  </si>
  <si>
    <t>0,038</t>
  </si>
  <si>
    <t>-1397330913</t>
  </si>
  <si>
    <t>0,712-0,236-0,038</t>
  </si>
  <si>
    <t>893244061</t>
  </si>
  <si>
    <t>241,9</t>
  </si>
  <si>
    <t>0,1</t>
  </si>
  <si>
    <t>-707230105</t>
  </si>
  <si>
    <t>skladba D EPS 100</t>
  </si>
  <si>
    <t>10,789*22,421</t>
  </si>
  <si>
    <t>671471930</t>
  </si>
  <si>
    <t>241,9*0,35 'Přepočtené koeficientem množství</t>
  </si>
  <si>
    <t>394411202</t>
  </si>
  <si>
    <t>1485959163</t>
  </si>
  <si>
    <t>241,9*1,1655 'Přepočtené koeficientem množství</t>
  </si>
  <si>
    <t>-661272004</t>
  </si>
  <si>
    <t>-2094225171</t>
  </si>
  <si>
    <t>2097136735</t>
  </si>
  <si>
    <t>(1*(2,2+2,2+1))*6</t>
  </si>
  <si>
    <t>(1*(20,3+19,16+8,81+8,79))*4,5</t>
  </si>
  <si>
    <t>(241,9-5,4-57,06)*3,5</t>
  </si>
  <si>
    <t>2,79</t>
  </si>
  <si>
    <t>-1902846246</t>
  </si>
  <si>
    <t>-732966959</t>
  </si>
  <si>
    <t>920*0,01 'Přepočtené koeficientem množství</t>
  </si>
  <si>
    <t>-1056568131</t>
  </si>
  <si>
    <t>- střecha D2</t>
  </si>
  <si>
    <t>(21,432)*1</t>
  </si>
  <si>
    <t>791890892</t>
  </si>
  <si>
    <t>(21,432)*1,4</t>
  </si>
  <si>
    <t>525159372</t>
  </si>
  <si>
    <t>30,005*0,32 'Přepočtené koeficientem množství</t>
  </si>
  <si>
    <t>1962620116</t>
  </si>
  <si>
    <t>-822844295</t>
  </si>
  <si>
    <t>30,005*1,1655 'Přepočtené koeficientem množství</t>
  </si>
  <si>
    <t>-1810527679</t>
  </si>
  <si>
    <t>(22,501+22,34)*0,85</t>
  </si>
  <si>
    <t>(10,789)*0,85</t>
  </si>
  <si>
    <t>(10,789)*0,5</t>
  </si>
  <si>
    <t>1697992559</t>
  </si>
  <si>
    <t>52,681*0,35 'Přepočtené koeficientem množství</t>
  </si>
  <si>
    <t>-1672862314</t>
  </si>
  <si>
    <t>257436487</t>
  </si>
  <si>
    <t>52,681*1,2 'Přepočtené koeficientem množství</t>
  </si>
  <si>
    <t>-692573801</t>
  </si>
  <si>
    <t>(22,501+22,34)*1</t>
  </si>
  <si>
    <t>1795140239</t>
  </si>
  <si>
    <t>59,407*1,2 'Přepočtené koeficientem množství</t>
  </si>
  <si>
    <t>-1883452611</t>
  </si>
  <si>
    <t>1432667183</t>
  </si>
  <si>
    <t>1614995000</t>
  </si>
  <si>
    <t>-285379900</t>
  </si>
  <si>
    <t>-1*21,432</t>
  </si>
  <si>
    <t>1271695440</t>
  </si>
  <si>
    <t>220,468*1,05 'Přepočtené koeficientem množství</t>
  </si>
  <si>
    <t>-1307611515</t>
  </si>
  <si>
    <t>1681757405</t>
  </si>
  <si>
    <t>1328755428</t>
  </si>
  <si>
    <t>-916520075</t>
  </si>
  <si>
    <t>1*21,432</t>
  </si>
  <si>
    <t>217195277</t>
  </si>
  <si>
    <t>21,432*0,17 'Přepočtené koeficientem množství</t>
  </si>
  <si>
    <t>2104892940</t>
  </si>
  <si>
    <t>-888117908</t>
  </si>
  <si>
    <t>941760580</t>
  </si>
  <si>
    <t>22,501+22,34</t>
  </si>
  <si>
    <t>(10,789)</t>
  </si>
  <si>
    <t>(21,432)*2</t>
  </si>
  <si>
    <t>1746589628</t>
  </si>
  <si>
    <t>109,283*1,05 'Přepočtené koeficientem množství</t>
  </si>
  <si>
    <t>-111526468</t>
  </si>
  <si>
    <t>(22,501+22,34)</t>
  </si>
  <si>
    <t>559943928</t>
  </si>
  <si>
    <t>44,841*0,517 'Přepočtené koeficientem množství</t>
  </si>
  <si>
    <t>1900666183</t>
  </si>
  <si>
    <t>-548528423</t>
  </si>
  <si>
    <t>10,789*0,352 'Přepočtené koeficientem množství</t>
  </si>
  <si>
    <t>-947917428</t>
  </si>
  <si>
    <t>(22,501+22,34)*(0,08+0,42)</t>
  </si>
  <si>
    <t>(10,789)*0,4</t>
  </si>
  <si>
    <t>-1897493199</t>
  </si>
  <si>
    <t>26,737*1,05 'Přepočtené koeficientem množství</t>
  </si>
  <si>
    <t>301222232</t>
  </si>
  <si>
    <t>-364687792</t>
  </si>
  <si>
    <t>4,316*1,05 'Přepočtené koeficientem množství</t>
  </si>
  <si>
    <t>-956168958</t>
  </si>
  <si>
    <t>-1810193668</t>
  </si>
  <si>
    <t>1489399217</t>
  </si>
  <si>
    <t>915803439</t>
  </si>
  <si>
    <t>1341607166</t>
  </si>
  <si>
    <t>1116768267</t>
  </si>
  <si>
    <t>1404105950</t>
  </si>
  <si>
    <t>562833685</t>
  </si>
  <si>
    <t>-204453506</t>
  </si>
  <si>
    <t>-677959887</t>
  </si>
  <si>
    <t>141630587</t>
  </si>
  <si>
    <t>1293847045</t>
  </si>
  <si>
    <t>-42881447</t>
  </si>
  <si>
    <t>902079609</t>
  </si>
  <si>
    <t>-2061238439</t>
  </si>
  <si>
    <t>-1017366181</t>
  </si>
  <si>
    <t>361338934</t>
  </si>
  <si>
    <t>1463950958</t>
  </si>
  <si>
    <t>(22,501+22,34)*(0,47+0,38)</t>
  </si>
  <si>
    <t>(10,789)*0,32</t>
  </si>
  <si>
    <t>118180481</t>
  </si>
  <si>
    <t>41,567*1,1 'Přepočtené koeficientem množství</t>
  </si>
  <si>
    <t>1771164718</t>
  </si>
  <si>
    <t>41,567</t>
  </si>
  <si>
    <t>41,567*0,021 'Přepočtené koeficientem množství</t>
  </si>
  <si>
    <t>-621321080</t>
  </si>
  <si>
    <t>1785828141</t>
  </si>
  <si>
    <t>-1179228386</t>
  </si>
  <si>
    <t>556912112</t>
  </si>
  <si>
    <t>-685269793</t>
  </si>
  <si>
    <t>-1325009409</t>
  </si>
  <si>
    <t>420176316</t>
  </si>
  <si>
    <t>-98654084</t>
  </si>
  <si>
    <t>(10,789)/2</t>
  </si>
  <si>
    <t>1250559477</t>
  </si>
  <si>
    <t>(10,789)/2*0,84</t>
  </si>
  <si>
    <t>-1859409250</t>
  </si>
  <si>
    <t>-1437320510</t>
  </si>
  <si>
    <t>-2093768500</t>
  </si>
  <si>
    <t>-1183800299</t>
  </si>
  <si>
    <t>-1772747020</t>
  </si>
  <si>
    <t>-49668572</t>
  </si>
  <si>
    <t>-1660106312</t>
  </si>
  <si>
    <t>-940231948</t>
  </si>
  <si>
    <t>-2120522512</t>
  </si>
  <si>
    <t>1332021883</t>
  </si>
  <si>
    <t>-1704908472</t>
  </si>
  <si>
    <t>446172574</t>
  </si>
  <si>
    <t>912581428</t>
  </si>
  <si>
    <t>730345677</t>
  </si>
  <si>
    <t>SO-11 - D3 - střecha</t>
  </si>
  <si>
    <t>1032897729</t>
  </si>
  <si>
    <t>12*(1,584+5,848)*2*1</t>
  </si>
  <si>
    <t>1332290336</t>
  </si>
  <si>
    <t>2140607523</t>
  </si>
  <si>
    <t>-1400010550</t>
  </si>
  <si>
    <t>58588542</t>
  </si>
  <si>
    <t>1586079889</t>
  </si>
  <si>
    <t>3,991*19 'Přepočtené koeficientem množství</t>
  </si>
  <si>
    <t>-662676670</t>
  </si>
  <si>
    <t>0,662</t>
  </si>
  <si>
    <t>1813601948</t>
  </si>
  <si>
    <t>0,105</t>
  </si>
  <si>
    <t>1371952206</t>
  </si>
  <si>
    <t>3,991-0,662-0,105</t>
  </si>
  <si>
    <t>-1594639252</t>
  </si>
  <si>
    <t>-14928924</t>
  </si>
  <si>
    <t>655,086</t>
  </si>
  <si>
    <t>0,914</t>
  </si>
  <si>
    <t>1564443007</t>
  </si>
  <si>
    <t>skladba D EPS 100, skladba MW</t>
  </si>
  <si>
    <t>- bez PU plochy</t>
  </si>
  <si>
    <t>7,998*30,081</t>
  </si>
  <si>
    <t>7,709*30,076</t>
  </si>
  <si>
    <t>- PU plocha</t>
  </si>
  <si>
    <t>9,767*30,081</t>
  </si>
  <si>
    <t>-12*(1,584*5,848)</t>
  </si>
  <si>
    <t>-97776764</t>
  </si>
  <si>
    <t>655,086*0,35 'Přepočtené koeficientem množství</t>
  </si>
  <si>
    <t>-1991476617</t>
  </si>
  <si>
    <t>-1080980533</t>
  </si>
  <si>
    <t>655,086*1,1655 'Přepočtené koeficientem množství</t>
  </si>
  <si>
    <t>-998354568</t>
  </si>
  <si>
    <t>-280966630</t>
  </si>
  <si>
    <t>-1942915654</t>
  </si>
  <si>
    <t>(1*(2,2+2,2+2,2+2,2+2,2+2,2))*6</t>
  </si>
  <si>
    <t>(7,93*28,07)*4,5</t>
  </si>
  <si>
    <t>(1*(23,665+10,54+8,05+2,48+13,89+10,765+15,89+8,77))*4,5</t>
  </si>
  <si>
    <t>(-12*(1,584*5,848))*4,5</t>
  </si>
  <si>
    <t>(655,086-13,2-222,595-94,05+111,159)*3,5</t>
  </si>
  <si>
    <t>8,712</t>
  </si>
  <si>
    <t>2134241453</t>
  </si>
  <si>
    <t>-504587321</t>
  </si>
  <si>
    <t>2540*0,01 'Přepočtené koeficientem množství</t>
  </si>
  <si>
    <t>1685377588</t>
  </si>
  <si>
    <t>- střecha D3</t>
  </si>
  <si>
    <t>(30,081+30,076)*1</t>
  </si>
  <si>
    <t>-928894610</t>
  </si>
  <si>
    <t>(30,081+30,076)*1,4</t>
  </si>
  <si>
    <t>1337479764</t>
  </si>
  <si>
    <t>84,22*0,32 'Přepočtené koeficientem množství</t>
  </si>
  <si>
    <t>-1131857630</t>
  </si>
  <si>
    <t>924666473</t>
  </si>
  <si>
    <t>84,22*1,1655 'Přepočtené koeficientem množství</t>
  </si>
  <si>
    <t>-8013491</t>
  </si>
  <si>
    <t>(14,292+3,679+9,251+19,285)*0,85</t>
  </si>
  <si>
    <t>(12,544+10,789)*0,85</t>
  </si>
  <si>
    <t>(12*(1,584+5,845)*2)*0,5</t>
  </si>
  <si>
    <t>(25,665)*0,5</t>
  </si>
  <si>
    <t>1313816922</t>
  </si>
  <si>
    <t>161,345*0,35 'Přepočtené koeficientem množství</t>
  </si>
  <si>
    <t>-34420721</t>
  </si>
  <si>
    <t>1709322643</t>
  </si>
  <si>
    <t>161,345*1,2 'Přepočtené koeficientem množství</t>
  </si>
  <si>
    <t>1704736469</t>
  </si>
  <si>
    <t>(14,292+3,679+9,251+19,285)*1</t>
  </si>
  <si>
    <t>-1204597691</t>
  </si>
  <si>
    <t>168,321*1,2 'Přepočtené koeficientem množství</t>
  </si>
  <si>
    <t>1979573134</t>
  </si>
  <si>
    <t>-294161637</t>
  </si>
  <si>
    <t>386956210</t>
  </si>
  <si>
    <t>57061153</t>
  </si>
  <si>
    <t>-1*30,081</t>
  </si>
  <si>
    <t>-1*30,076</t>
  </si>
  <si>
    <t>1973402488</t>
  </si>
  <si>
    <t>412,287*1,05 'Přepočtené koeficientem množství</t>
  </si>
  <si>
    <t>2029794658</t>
  </si>
  <si>
    <t>506503452</t>
  </si>
  <si>
    <t>-1596264870</t>
  </si>
  <si>
    <t>-1354643122</t>
  </si>
  <si>
    <t>1*30,081</t>
  </si>
  <si>
    <t>1*30,076</t>
  </si>
  <si>
    <t>1890718864</t>
  </si>
  <si>
    <t>60,157*0,17 'Přepočtené koeficientem množství</t>
  </si>
  <si>
    <t>-1632391919</t>
  </si>
  <si>
    <t>16577688</t>
  </si>
  <si>
    <t>1778199891</t>
  </si>
  <si>
    <t>182,642*1,05 'Přepočtené koeficientem množství</t>
  </si>
  <si>
    <t>-165052912</t>
  </si>
  <si>
    <t>-1647023703</t>
  </si>
  <si>
    <t>-902927394</t>
  </si>
  <si>
    <t>-465592180</t>
  </si>
  <si>
    <t>-1267984268</t>
  </si>
  <si>
    <t>14,292+3,679+9,251+19,285</t>
  </si>
  <si>
    <t>(12,544+10,789)</t>
  </si>
  <si>
    <t>(30,081+30,076)*2</t>
  </si>
  <si>
    <t>(12*(1,584+5,845)*2)</t>
  </si>
  <si>
    <t>(25,665)</t>
  </si>
  <si>
    <t>-1373950038</t>
  </si>
  <si>
    <t>394,115*1,05 'Přepočtené koeficientem množství</t>
  </si>
  <si>
    <t>1638058163</t>
  </si>
  <si>
    <t>(13,646+3,718+9,225+18,771)</t>
  </si>
  <si>
    <t>576197670</t>
  </si>
  <si>
    <t>45,36*0,517 'Přepočtené koeficientem množství</t>
  </si>
  <si>
    <t>1113471570</t>
  </si>
  <si>
    <t>1845581764</t>
  </si>
  <si>
    <t>23,333*0,352 'Přepočtené koeficientem množství</t>
  </si>
  <si>
    <t>-888505525</t>
  </si>
  <si>
    <t>(14,292+3,679+9,251+19,285)*(0,08+0,42)</t>
  </si>
  <si>
    <t>(12,544+10,789)*0,4</t>
  </si>
  <si>
    <t>200110061</t>
  </si>
  <si>
    <t>32,587*1,05 'Přepočtené koeficientem množství</t>
  </si>
  <si>
    <t>153713681</t>
  </si>
  <si>
    <t>(25,665)*0,4</t>
  </si>
  <si>
    <t>1204281722</t>
  </si>
  <si>
    <t>10,266*1,05 'Přepočtené koeficientem množství</t>
  </si>
  <si>
    <t>-352991465</t>
  </si>
  <si>
    <t>-956741405</t>
  </si>
  <si>
    <t>569627476</t>
  </si>
  <si>
    <t>57072351</t>
  </si>
  <si>
    <t>-768706448</t>
  </si>
  <si>
    <t>-2000396605</t>
  </si>
  <si>
    <t>-200239416</t>
  </si>
  <si>
    <t>1*4,4</t>
  </si>
  <si>
    <t>357630088</t>
  </si>
  <si>
    <t>98772106</t>
  </si>
  <si>
    <t>-7317003</t>
  </si>
  <si>
    <t>583698691</t>
  </si>
  <si>
    <t>1847478872</t>
  </si>
  <si>
    <t>1767969587</t>
  </si>
  <si>
    <t>1761849448</t>
  </si>
  <si>
    <t>1466545589</t>
  </si>
  <si>
    <t>-1388399439</t>
  </si>
  <si>
    <t>500012449</t>
  </si>
  <si>
    <t>1615438765</t>
  </si>
  <si>
    <t>(13,646+3,718+9,225+18,771)*(0,47+0,38)</t>
  </si>
  <si>
    <t>(12,544+10,789)*0,32</t>
  </si>
  <si>
    <t>23335738</t>
  </si>
  <si>
    <t>46,023*1,1 'Přepočtené koeficientem množství</t>
  </si>
  <si>
    <t>181953594</t>
  </si>
  <si>
    <t>46,023</t>
  </si>
  <si>
    <t>46,023*0,021 'Přepočtené koeficientem množství</t>
  </si>
  <si>
    <t>-1918147576</t>
  </si>
  <si>
    <t>1042984142</t>
  </si>
  <si>
    <t>13,646+3,718+9,225+18,771</t>
  </si>
  <si>
    <t>-1787586239</t>
  </si>
  <si>
    <t>1530032398</t>
  </si>
  <si>
    <t>660282371</t>
  </si>
  <si>
    <t>1642512993</t>
  </si>
  <si>
    <t>-778265129</t>
  </si>
  <si>
    <t>-1625934701</t>
  </si>
  <si>
    <t>(12,544+10,789)/2</t>
  </si>
  <si>
    <t>1487752875</t>
  </si>
  <si>
    <t>(12,544+10,789)/2*0,84</t>
  </si>
  <si>
    <t>1921689851</t>
  </si>
  <si>
    <t>-831746432</t>
  </si>
  <si>
    <t>1620899526</t>
  </si>
  <si>
    <t>27522897</t>
  </si>
  <si>
    <t>112200213</t>
  </si>
  <si>
    <t>529754430</t>
  </si>
  <si>
    <t>12*(1,584*5,848)</t>
  </si>
  <si>
    <t>-1373103238</t>
  </si>
  <si>
    <t>12 ks světlíků rozměru 1,584*5,848</t>
  </si>
  <si>
    <t>1373211756</t>
  </si>
  <si>
    <t>-1299299304</t>
  </si>
  <si>
    <t>-705088267</t>
  </si>
  <si>
    <t>-234611051</t>
  </si>
  <si>
    <t>55194409</t>
  </si>
  <si>
    <t>-1621448216</t>
  </si>
  <si>
    <t>1406138321</t>
  </si>
  <si>
    <t>1588784987</t>
  </si>
  <si>
    <t>-203602291</t>
  </si>
  <si>
    <t>1877811419</t>
  </si>
  <si>
    <t>2104452050</t>
  </si>
  <si>
    <t>922718860</t>
  </si>
  <si>
    <t>-1132116100</t>
  </si>
  <si>
    <t>-839845758</t>
  </si>
  <si>
    <t>1887320111</t>
  </si>
  <si>
    <t>630355243</t>
  </si>
  <si>
    <t>-2107988391</t>
  </si>
  <si>
    <t>919259071</t>
  </si>
  <si>
    <t>1512509540</t>
  </si>
  <si>
    <t>SO-12 - D4 - střecha</t>
  </si>
  <si>
    <t>-1711867930</t>
  </si>
  <si>
    <t>637653082</t>
  </si>
  <si>
    <t>-1961319234</t>
  </si>
  <si>
    <t>1608735143</t>
  </si>
  <si>
    <t>0,468*19 'Přepočtené koeficientem množství</t>
  </si>
  <si>
    <t>-1149746564</t>
  </si>
  <si>
    <t>0,018</t>
  </si>
  <si>
    <t>-1124011366</t>
  </si>
  <si>
    <t>0,003</t>
  </si>
  <si>
    <t>1834836123</t>
  </si>
  <si>
    <t>0,468-0,018-0,003</t>
  </si>
  <si>
    <t>1875539468</t>
  </si>
  <si>
    <t>193,087</t>
  </si>
  <si>
    <t>0,913</t>
  </si>
  <si>
    <t>372227742</t>
  </si>
  <si>
    <t>12,369*3,362</t>
  </si>
  <si>
    <t>9,535*15,889</t>
  </si>
  <si>
    <t>1250081976</t>
  </si>
  <si>
    <t>193,087*0,35 'Přepočtené koeficientem množství</t>
  </si>
  <si>
    <t>562490425</t>
  </si>
  <si>
    <t>1732346162</t>
  </si>
  <si>
    <t>193,087*1,1655 'Přepočtené koeficientem množství</t>
  </si>
  <si>
    <t>1958499694</t>
  </si>
  <si>
    <t>-1781518761</t>
  </si>
  <si>
    <t>1847014705</t>
  </si>
  <si>
    <t>(1*(2,2+1))*6</t>
  </si>
  <si>
    <t>(1*(19,605+13,72+8,54+13,2+13,06+1,41))*4,5</t>
  </si>
  <si>
    <t>(193,087-3,2-69,535)*3,5</t>
  </si>
  <si>
    <t>6,66</t>
  </si>
  <si>
    <t>184193173</t>
  </si>
  <si>
    <t>-1065077871</t>
  </si>
  <si>
    <t>760*0,01 'Přepočtené koeficientem množství</t>
  </si>
  <si>
    <t>-1601122912</t>
  </si>
  <si>
    <t>- střecha D4</t>
  </si>
  <si>
    <t>(1*1)+(1*0,619)</t>
  </si>
  <si>
    <t>1108263599</t>
  </si>
  <si>
    <t>(1,4*1,4)+(1,4*1,019)</t>
  </si>
  <si>
    <t>834289798</t>
  </si>
  <si>
    <t>3,387*0,32 'Přepočtené koeficientem množství</t>
  </si>
  <si>
    <t>-1275793521</t>
  </si>
  <si>
    <t>-653597202</t>
  </si>
  <si>
    <t>3,387*1,1655 'Přepočtené koeficientem množství</t>
  </si>
  <si>
    <t>-1994690193</t>
  </si>
  <si>
    <t>(21,807+9,535)*0,85</t>
  </si>
  <si>
    <t>(15,889)*0,85</t>
  </si>
  <si>
    <t>(12,369+12,46+3,362)*0,5</t>
  </si>
  <si>
    <t>1336920572</t>
  </si>
  <si>
    <t>54,243*0,35 'Přepočtené koeficientem množství</t>
  </si>
  <si>
    <t>-1508116614</t>
  </si>
  <si>
    <t>2144381414</t>
  </si>
  <si>
    <t>54,243*1,2 'Přepočtené koeficientem množství</t>
  </si>
  <si>
    <t>-1178151176</t>
  </si>
  <si>
    <t>(21,807+9,535)*1</t>
  </si>
  <si>
    <t>-1290269933</t>
  </si>
  <si>
    <t>58,944*1,2 'Přepočtené koeficientem množství</t>
  </si>
  <si>
    <t>-705825365</t>
  </si>
  <si>
    <t>-140507763</t>
  </si>
  <si>
    <t>661809884</t>
  </si>
  <si>
    <t>2016319944</t>
  </si>
  <si>
    <t>-(1*1)-(1*0,619)</t>
  </si>
  <si>
    <t>1030496737</t>
  </si>
  <si>
    <t>191,468*1,05 'Přepočtené koeficientem množství</t>
  </si>
  <si>
    <t>1280567742</t>
  </si>
  <si>
    <t>-2004259107</t>
  </si>
  <si>
    <t>1308463249</t>
  </si>
  <si>
    <t>-1773805532</t>
  </si>
  <si>
    <t>1*1</t>
  </si>
  <si>
    <t>1*0,69</t>
  </si>
  <si>
    <t>-341257534</t>
  </si>
  <si>
    <t>1,69*1,05 'Přepočtené koeficientem množství</t>
  </si>
  <si>
    <t>650355774</t>
  </si>
  <si>
    <t>-813837779</t>
  </si>
  <si>
    <t>-531501533</t>
  </si>
  <si>
    <t>21,807+9,535</t>
  </si>
  <si>
    <t>(15,889)</t>
  </si>
  <si>
    <t>((1+1)+(1+0,619))*2</t>
  </si>
  <si>
    <t>(12,369+12,46+3,362)</t>
  </si>
  <si>
    <t>1996552952</t>
  </si>
  <si>
    <t>82,66*1,05 'Přepočtené koeficientem množství</t>
  </si>
  <si>
    <t>1941660199</t>
  </si>
  <si>
    <t>(22,341+9,535)</t>
  </si>
  <si>
    <t>-1283465134</t>
  </si>
  <si>
    <t>31,876*0,517 'Přepočtené koeficientem množství</t>
  </si>
  <si>
    <t>150734171</t>
  </si>
  <si>
    <t>-725155531</t>
  </si>
  <si>
    <t>15,889*0,352 'Přepočtené koeficientem množství</t>
  </si>
  <si>
    <t>1742169013</t>
  </si>
  <si>
    <t>(21,807+9,535)*(0,08+0,42)</t>
  </si>
  <si>
    <t>(15,889)*0,4</t>
  </si>
  <si>
    <t>1750153592</t>
  </si>
  <si>
    <t>22,027*1,05 'Přepočtené koeficientem množství</t>
  </si>
  <si>
    <t>1230323307</t>
  </si>
  <si>
    <t>(12,369+12,46+3,362)*0,4</t>
  </si>
  <si>
    <t>1194514452</t>
  </si>
  <si>
    <t>11,276*1,05 'Přepočtené koeficientem množství</t>
  </si>
  <si>
    <t>-381467997</t>
  </si>
  <si>
    <t>-1557871077</t>
  </si>
  <si>
    <t>756036690</t>
  </si>
  <si>
    <t>1193866370</t>
  </si>
  <si>
    <t>-1485759412</t>
  </si>
  <si>
    <t>2039256745</t>
  </si>
  <si>
    <t>925610956</t>
  </si>
  <si>
    <t>1655010029</t>
  </si>
  <si>
    <t>-1811097243</t>
  </si>
  <si>
    <t>1930799571</t>
  </si>
  <si>
    <t>-709433670</t>
  </si>
  <si>
    <t>-1420094146</t>
  </si>
  <si>
    <t>-1474494010</t>
  </si>
  <si>
    <t>-471008489</t>
  </si>
  <si>
    <t>(22,341+9,535)*(0,47+0,38)</t>
  </si>
  <si>
    <t>(15,889)*0,32</t>
  </si>
  <si>
    <t>-1689858611</t>
  </si>
  <si>
    <t>32,179*1,1 'Přepočtené koeficientem množství</t>
  </si>
  <si>
    <t>264748835</t>
  </si>
  <si>
    <t>32,179</t>
  </si>
  <si>
    <t>32,179*0,021 'Přepočtené koeficientem množství</t>
  </si>
  <si>
    <t>284781553</t>
  </si>
  <si>
    <t>1607848006</t>
  </si>
  <si>
    <t>22,341+9,535</t>
  </si>
  <si>
    <t>-1664517080</t>
  </si>
  <si>
    <t>996978483</t>
  </si>
  <si>
    <t>1387826979</t>
  </si>
  <si>
    <t>-136682543</t>
  </si>
  <si>
    <t>1671935826</t>
  </si>
  <si>
    <t>-1872159046</t>
  </si>
  <si>
    <t>(15,889)/2</t>
  </si>
  <si>
    <t>-1234613124</t>
  </si>
  <si>
    <t>(15,889)/2*0,84</t>
  </si>
  <si>
    <t>-1686342566</t>
  </si>
  <si>
    <t>86303077</t>
  </si>
  <si>
    <t>1285560563</t>
  </si>
  <si>
    <t>932966951</t>
  </si>
  <si>
    <t>411240452</t>
  </si>
  <si>
    <t>767832802</t>
  </si>
  <si>
    <t>Demontáž venkovních požárních žebříků bez ochranného koše</t>
  </si>
  <si>
    <t>-392557116</t>
  </si>
  <si>
    <t>https://podminky.urs.cz/item/CS_URS_2023_02/767832802</t>
  </si>
  <si>
    <t>767832102</t>
  </si>
  <si>
    <t>Montáž venkovních požárních žebříků do zdiva bez suchovodu</t>
  </si>
  <si>
    <t>1143594413</t>
  </si>
  <si>
    <t>https://podminky.urs.cz/item/CS_URS_2023_02/767832102</t>
  </si>
  <si>
    <t>44983046</t>
  </si>
  <si>
    <t>žebřík venkovní s přímým výstupem a ochranným košem bez suchovodu z pozinkované oceli celkem do dl 6m</t>
  </si>
  <si>
    <t>459971885</t>
  </si>
  <si>
    <t>767834111</t>
  </si>
  <si>
    <t>Montáž venkovních požárních žebříků Příplatek k cenám za montáž ochranného koše, připevněného šroubováním</t>
  </si>
  <si>
    <t>-488492893</t>
  </si>
  <si>
    <t>https://podminky.urs.cz/item/CS_URS_2023_02/767834111</t>
  </si>
  <si>
    <t>-1443517617</t>
  </si>
  <si>
    <t>1773585892</t>
  </si>
  <si>
    <t>1990828864</t>
  </si>
  <si>
    <t>320256681</t>
  </si>
  <si>
    <t>-1515984281</t>
  </si>
  <si>
    <t>543576035</t>
  </si>
  <si>
    <t>-727768429</t>
  </si>
  <si>
    <t>451400674</t>
  </si>
  <si>
    <t>892955247</t>
  </si>
  <si>
    <t>595146114</t>
  </si>
  <si>
    <t>-1033731315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</si>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</sst>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5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8" fillId="0" borderId="0" xfId="0" applyFont="1" applyAlignment="1" applyProtection="1">
      <alignment vertical="center" wrapText="1"/>
      <protection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2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4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42" fillId="0" borderId="28" xfId="0" applyFont="1" applyBorder="1" applyAlignment="1">
      <alignment horizontal="center" vertical="center"/>
    </xf>
    <xf numFmtId="0" fontId="45" fillId="0" borderId="28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9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2" fillId="0" borderId="28" xfId="0" applyFont="1" applyBorder="1" applyAlignment="1">
      <alignment horizontal="left"/>
    </xf>
    <xf numFmtId="0" fontId="45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952902501" TargetMode="External" /><Relationship Id="rId2" Type="http://schemas.openxmlformats.org/officeDocument/2006/relationships/hyperlink" Target="https://podminky.urs.cz/item/CS_URS_2023_02/997013152" TargetMode="External" /><Relationship Id="rId3" Type="http://schemas.openxmlformats.org/officeDocument/2006/relationships/hyperlink" Target="https://podminky.urs.cz/item/CS_URS_2023_02/997013501" TargetMode="External" /><Relationship Id="rId4" Type="http://schemas.openxmlformats.org/officeDocument/2006/relationships/hyperlink" Target="https://podminky.urs.cz/item/CS_URS_2023_02/997013509" TargetMode="External" /><Relationship Id="rId5" Type="http://schemas.openxmlformats.org/officeDocument/2006/relationships/hyperlink" Target="https://podminky.urs.cz/item/CS_URS_2023_02/997013645" TargetMode="External" /><Relationship Id="rId6" Type="http://schemas.openxmlformats.org/officeDocument/2006/relationships/hyperlink" Target="https://podminky.urs.cz/item/CS_URS_2023_02/997013814" TargetMode="External" /><Relationship Id="rId7" Type="http://schemas.openxmlformats.org/officeDocument/2006/relationships/hyperlink" Target="https://podminky.urs.cz/item/CS_URS_2023_02/997013631" TargetMode="External" /><Relationship Id="rId8" Type="http://schemas.openxmlformats.org/officeDocument/2006/relationships/hyperlink" Target="https://podminky.urs.cz/item/CS_URS_2023_02/712300921" TargetMode="External" /><Relationship Id="rId9" Type="http://schemas.openxmlformats.org/officeDocument/2006/relationships/hyperlink" Target="https://podminky.urs.cz/item/CS_URS_2023_02/712311101" TargetMode="External" /><Relationship Id="rId10" Type="http://schemas.openxmlformats.org/officeDocument/2006/relationships/hyperlink" Target="https://podminky.urs.cz/item/CS_URS_2023_02/712341559" TargetMode="External" /><Relationship Id="rId11" Type="http://schemas.openxmlformats.org/officeDocument/2006/relationships/hyperlink" Target="https://podminky.urs.cz/item/CS_URS_2023_02/712331111" TargetMode="External" /><Relationship Id="rId12" Type="http://schemas.openxmlformats.org/officeDocument/2006/relationships/hyperlink" Target="https://podminky.urs.cz/item/CS_URS_2023_02/712341559" TargetMode="External" /><Relationship Id="rId13" Type="http://schemas.openxmlformats.org/officeDocument/2006/relationships/hyperlink" Target="https://podminky.urs.cz/item/CS_URS_2023_02/712391176" TargetMode="External" /><Relationship Id="rId14" Type="http://schemas.openxmlformats.org/officeDocument/2006/relationships/hyperlink" Target="https://podminky.urs.cz/item/CS_URS_2023_02/712340832" TargetMode="External" /><Relationship Id="rId15" Type="http://schemas.openxmlformats.org/officeDocument/2006/relationships/hyperlink" Target="https://podminky.urs.cz/item/CS_URS_2023_02/712311101" TargetMode="External" /><Relationship Id="rId16" Type="http://schemas.openxmlformats.org/officeDocument/2006/relationships/hyperlink" Target="https://podminky.urs.cz/item/CS_URS_2023_02/712341559" TargetMode="External" /><Relationship Id="rId17" Type="http://schemas.openxmlformats.org/officeDocument/2006/relationships/hyperlink" Target="https://podminky.urs.cz/item/CS_URS_2023_02/712811101" TargetMode="External" /><Relationship Id="rId18" Type="http://schemas.openxmlformats.org/officeDocument/2006/relationships/hyperlink" Target="https://podminky.urs.cz/item/CS_URS_2023_02/712841559" TargetMode="External" /><Relationship Id="rId19" Type="http://schemas.openxmlformats.org/officeDocument/2006/relationships/hyperlink" Target="https://podminky.urs.cz/item/CS_URS_2023_02/712831101" TargetMode="External" /><Relationship Id="rId20" Type="http://schemas.openxmlformats.org/officeDocument/2006/relationships/hyperlink" Target="https://podminky.urs.cz/item/CS_URS_2023_02/712841559" TargetMode="External" /><Relationship Id="rId21" Type="http://schemas.openxmlformats.org/officeDocument/2006/relationships/hyperlink" Target="https://podminky.urs.cz/item/CS_URS_2023_02/998712102" TargetMode="External" /><Relationship Id="rId22" Type="http://schemas.openxmlformats.org/officeDocument/2006/relationships/hyperlink" Target="https://podminky.urs.cz/item/CS_URS_2023_02/713141136" TargetMode="External" /><Relationship Id="rId23" Type="http://schemas.openxmlformats.org/officeDocument/2006/relationships/hyperlink" Target="https://podminky.urs.cz/item/CS_URS_2023_02/713141151" TargetMode="External" /><Relationship Id="rId24" Type="http://schemas.openxmlformats.org/officeDocument/2006/relationships/hyperlink" Target="https://podminky.urs.cz/item/CS_URS_2023_02/713141264" TargetMode="External" /><Relationship Id="rId25" Type="http://schemas.openxmlformats.org/officeDocument/2006/relationships/hyperlink" Target="https://podminky.urs.cz/item/CS_URS_2023_02/713141336" TargetMode="External" /><Relationship Id="rId26" Type="http://schemas.openxmlformats.org/officeDocument/2006/relationships/hyperlink" Target="https://podminky.urs.cz/item/CS_URS_2023_02/713141414" TargetMode="External" /><Relationship Id="rId27" Type="http://schemas.openxmlformats.org/officeDocument/2006/relationships/hyperlink" Target="https://podminky.urs.cz/item/CS_URS_2023_02/713140841" TargetMode="External" /><Relationship Id="rId28" Type="http://schemas.openxmlformats.org/officeDocument/2006/relationships/hyperlink" Target="https://podminky.urs.cz/item/CS_URS_2023_02/713141212" TargetMode="External" /><Relationship Id="rId29" Type="http://schemas.openxmlformats.org/officeDocument/2006/relationships/hyperlink" Target="https://podminky.urs.cz/item/CS_URS_2023_02/713141358" TargetMode="External" /><Relationship Id="rId30" Type="http://schemas.openxmlformats.org/officeDocument/2006/relationships/hyperlink" Target="https://podminky.urs.cz/item/CS_URS_2023_02/713141358" TargetMode="External" /><Relationship Id="rId31" Type="http://schemas.openxmlformats.org/officeDocument/2006/relationships/hyperlink" Target="https://podminky.urs.cz/item/CS_URS_2023_02/713141396" TargetMode="External" /><Relationship Id="rId32" Type="http://schemas.openxmlformats.org/officeDocument/2006/relationships/hyperlink" Target="https://podminky.urs.cz/item/CS_URS_2023_02/713141396" TargetMode="External" /><Relationship Id="rId33" Type="http://schemas.openxmlformats.org/officeDocument/2006/relationships/hyperlink" Target="https://podminky.urs.cz/item/CS_URS_2023_02/998713102" TargetMode="External" /><Relationship Id="rId34" Type="http://schemas.openxmlformats.org/officeDocument/2006/relationships/hyperlink" Target="https://podminky.urs.cz/item/CS_URS_2023_02/721210822" TargetMode="External" /><Relationship Id="rId35" Type="http://schemas.openxmlformats.org/officeDocument/2006/relationships/hyperlink" Target="https://podminky.urs.cz/item/CS_URS_2023_02/721239114" TargetMode="External" /><Relationship Id="rId36" Type="http://schemas.openxmlformats.org/officeDocument/2006/relationships/hyperlink" Target="https://podminky.urs.cz/item/CS_URS_2023_02/721110802" TargetMode="External" /><Relationship Id="rId37" Type="http://schemas.openxmlformats.org/officeDocument/2006/relationships/hyperlink" Target="https://podminky.urs.cz/item/CS_URS_2023_02/721173315" TargetMode="External" /><Relationship Id="rId38" Type="http://schemas.openxmlformats.org/officeDocument/2006/relationships/hyperlink" Target="https://podminky.urs.cz/item/CS_URS_2023_02/877260320" TargetMode="External" /><Relationship Id="rId39" Type="http://schemas.openxmlformats.org/officeDocument/2006/relationships/hyperlink" Target="https://podminky.urs.cz/item/CS_URS_2023_02/998721102" TargetMode="External" /><Relationship Id="rId40" Type="http://schemas.openxmlformats.org/officeDocument/2006/relationships/hyperlink" Target="https://podminky.urs.cz/item/CS_URS_2023_02/741421823" TargetMode="External" /><Relationship Id="rId41" Type="http://schemas.openxmlformats.org/officeDocument/2006/relationships/hyperlink" Target="https://podminky.urs.cz/item/CS_URS_2023_02/741421841" TargetMode="External" /><Relationship Id="rId42" Type="http://schemas.openxmlformats.org/officeDocument/2006/relationships/hyperlink" Target="https://podminky.urs.cz/item/CS_URS_2023_02/741420001" TargetMode="External" /><Relationship Id="rId43" Type="http://schemas.openxmlformats.org/officeDocument/2006/relationships/hyperlink" Target="https://podminky.urs.cz/item/CS_URS_2023_02/741420020" TargetMode="External" /><Relationship Id="rId44" Type="http://schemas.openxmlformats.org/officeDocument/2006/relationships/hyperlink" Target="https://podminky.urs.cz/item/CS_URS_2023_02/741810001" TargetMode="External" /><Relationship Id="rId45" Type="http://schemas.openxmlformats.org/officeDocument/2006/relationships/hyperlink" Target="https://podminky.urs.cz/item/CS_URS_2023_02/998741202" TargetMode="External" /><Relationship Id="rId46" Type="http://schemas.openxmlformats.org/officeDocument/2006/relationships/hyperlink" Target="https://podminky.urs.cz/item/CS_URS_2023_02/762341670" TargetMode="External" /><Relationship Id="rId47" Type="http://schemas.openxmlformats.org/officeDocument/2006/relationships/hyperlink" Target="https://podminky.urs.cz/item/CS_URS_2023_02/762395000" TargetMode="External" /><Relationship Id="rId48" Type="http://schemas.openxmlformats.org/officeDocument/2006/relationships/hyperlink" Target="https://podminky.urs.cz/item/CS_URS_2023_02/998762102" TargetMode="External" /><Relationship Id="rId49" Type="http://schemas.openxmlformats.org/officeDocument/2006/relationships/hyperlink" Target="https://podminky.urs.cz/item/CS_URS_2023_02/764002841" TargetMode="External" /><Relationship Id="rId50" Type="http://schemas.openxmlformats.org/officeDocument/2006/relationships/hyperlink" Target="https://podminky.urs.cz/item/CS_URS_2023_02/764002861" TargetMode="External" /><Relationship Id="rId51" Type="http://schemas.openxmlformats.org/officeDocument/2006/relationships/hyperlink" Target="https://podminky.urs.cz/item/CS_URS_2023_02/764.Rpol.150" TargetMode="External" /><Relationship Id="rId52" Type="http://schemas.openxmlformats.org/officeDocument/2006/relationships/hyperlink" Target="https://podminky.urs.cz/item/CS_URS_2023_02/764002841" TargetMode="External" /><Relationship Id="rId53" Type="http://schemas.openxmlformats.org/officeDocument/2006/relationships/hyperlink" Target="https://podminky.urs.cz/item/CS_URS_2023_02/764214411" TargetMode="External" /><Relationship Id="rId54" Type="http://schemas.openxmlformats.org/officeDocument/2006/relationships/hyperlink" Target="https://podminky.urs.cz/item/CS_URS_2023_02/764002871" TargetMode="External" /><Relationship Id="rId55" Type="http://schemas.openxmlformats.org/officeDocument/2006/relationships/hyperlink" Target="https://podminky.urs.cz/item/CS_URS_2023_02/998764202" TargetMode="External" /><Relationship Id="rId56" Type="http://schemas.openxmlformats.org/officeDocument/2006/relationships/hyperlink" Target="https://podminky.urs.cz/item/CS_URS_2023_02/767881135" TargetMode="External" /><Relationship Id="rId57" Type="http://schemas.openxmlformats.org/officeDocument/2006/relationships/hyperlink" Target="https://podminky.urs.cz/item/CS_URS_2023_02/998767202" TargetMode="External" /><Relationship Id="rId58" Type="http://schemas.openxmlformats.org/officeDocument/2006/relationships/hyperlink" Target="https://podminky.urs.cz/item/CS_URS_2023_02/030001000" TargetMode="External" /><Relationship Id="rId59" Type="http://schemas.openxmlformats.org/officeDocument/2006/relationships/hyperlink" Target="https://podminky.urs.cz/item/CS_URS_2023_02/041103000" TargetMode="External" /><Relationship Id="rId60" Type="http://schemas.openxmlformats.org/officeDocument/2006/relationships/hyperlink" Target="https://podminky.urs.cz/item/CS_URS_2023_02/043194000" TargetMode="External" /><Relationship Id="rId61" Type="http://schemas.openxmlformats.org/officeDocument/2006/relationships/hyperlink" Target="https://podminky.urs.cz/item/CS_URS_2023_02/061002000" TargetMode="External" /><Relationship Id="rId62" Type="http://schemas.openxmlformats.org/officeDocument/2006/relationships/hyperlink" Target="https://podminky.urs.cz/item/CS_URS_2023_02/065002000" TargetMode="External" /><Relationship Id="rId63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952902501" TargetMode="External" /><Relationship Id="rId2" Type="http://schemas.openxmlformats.org/officeDocument/2006/relationships/hyperlink" Target="https://podminky.urs.cz/item/CS_URS_2023_02/997013152" TargetMode="External" /><Relationship Id="rId3" Type="http://schemas.openxmlformats.org/officeDocument/2006/relationships/hyperlink" Target="https://podminky.urs.cz/item/CS_URS_2023_02/997013501" TargetMode="External" /><Relationship Id="rId4" Type="http://schemas.openxmlformats.org/officeDocument/2006/relationships/hyperlink" Target="https://podminky.urs.cz/item/CS_URS_2023_02/997013509" TargetMode="External" /><Relationship Id="rId5" Type="http://schemas.openxmlformats.org/officeDocument/2006/relationships/hyperlink" Target="https://podminky.urs.cz/item/CS_URS_2023_02/997013645" TargetMode="External" /><Relationship Id="rId6" Type="http://schemas.openxmlformats.org/officeDocument/2006/relationships/hyperlink" Target="https://podminky.urs.cz/item/CS_URS_2023_02/997013814" TargetMode="External" /><Relationship Id="rId7" Type="http://schemas.openxmlformats.org/officeDocument/2006/relationships/hyperlink" Target="https://podminky.urs.cz/item/CS_URS_2023_02/997013631" TargetMode="External" /><Relationship Id="rId8" Type="http://schemas.openxmlformats.org/officeDocument/2006/relationships/hyperlink" Target="https://podminky.urs.cz/item/CS_URS_2023_02/712300921" TargetMode="External" /><Relationship Id="rId9" Type="http://schemas.openxmlformats.org/officeDocument/2006/relationships/hyperlink" Target="https://podminky.urs.cz/item/CS_URS_2023_02/712311101" TargetMode="External" /><Relationship Id="rId10" Type="http://schemas.openxmlformats.org/officeDocument/2006/relationships/hyperlink" Target="https://podminky.urs.cz/item/CS_URS_2023_02/712331111" TargetMode="External" /><Relationship Id="rId11" Type="http://schemas.openxmlformats.org/officeDocument/2006/relationships/hyperlink" Target="https://podminky.urs.cz/item/CS_URS_2023_02/712341559" TargetMode="External" /><Relationship Id="rId12" Type="http://schemas.openxmlformats.org/officeDocument/2006/relationships/hyperlink" Target="https://podminky.urs.cz/item/CS_URS_2023_02/712391176" TargetMode="External" /><Relationship Id="rId13" Type="http://schemas.openxmlformats.org/officeDocument/2006/relationships/hyperlink" Target="https://podminky.urs.cz/item/CS_URS_2023_02/712340832" TargetMode="External" /><Relationship Id="rId14" Type="http://schemas.openxmlformats.org/officeDocument/2006/relationships/hyperlink" Target="https://podminky.urs.cz/item/CS_URS_2023_02/712311101" TargetMode="External" /><Relationship Id="rId15" Type="http://schemas.openxmlformats.org/officeDocument/2006/relationships/hyperlink" Target="https://podminky.urs.cz/item/CS_URS_2023_02/712341559" TargetMode="External" /><Relationship Id="rId16" Type="http://schemas.openxmlformats.org/officeDocument/2006/relationships/hyperlink" Target="https://podminky.urs.cz/item/CS_URS_2023_02/712811101" TargetMode="External" /><Relationship Id="rId17" Type="http://schemas.openxmlformats.org/officeDocument/2006/relationships/hyperlink" Target="https://podminky.urs.cz/item/CS_URS_2023_02/712841559" TargetMode="External" /><Relationship Id="rId18" Type="http://schemas.openxmlformats.org/officeDocument/2006/relationships/hyperlink" Target="https://podminky.urs.cz/item/CS_URS_2023_02/712831101" TargetMode="External" /><Relationship Id="rId19" Type="http://schemas.openxmlformats.org/officeDocument/2006/relationships/hyperlink" Target="https://podminky.urs.cz/item/CS_URS_2023_02/712841559" TargetMode="External" /><Relationship Id="rId20" Type="http://schemas.openxmlformats.org/officeDocument/2006/relationships/hyperlink" Target="https://podminky.urs.cz/item/CS_URS_2023_02/998712102" TargetMode="External" /><Relationship Id="rId21" Type="http://schemas.openxmlformats.org/officeDocument/2006/relationships/hyperlink" Target="https://podminky.urs.cz/item/CS_URS_2023_02/713141136" TargetMode="External" /><Relationship Id="rId22" Type="http://schemas.openxmlformats.org/officeDocument/2006/relationships/hyperlink" Target="https://podminky.urs.cz/item/CS_URS_2023_02/713141151" TargetMode="External" /><Relationship Id="rId23" Type="http://schemas.openxmlformats.org/officeDocument/2006/relationships/hyperlink" Target="https://podminky.urs.cz/item/CS_URS_2023_02/713141264" TargetMode="External" /><Relationship Id="rId24" Type="http://schemas.openxmlformats.org/officeDocument/2006/relationships/hyperlink" Target="https://podminky.urs.cz/item/CS_URS_2023_02/713141336" TargetMode="External" /><Relationship Id="rId25" Type="http://schemas.openxmlformats.org/officeDocument/2006/relationships/hyperlink" Target="https://podminky.urs.cz/item/CS_URS_2023_02/713141414" TargetMode="External" /><Relationship Id="rId26" Type="http://schemas.openxmlformats.org/officeDocument/2006/relationships/hyperlink" Target="https://podminky.urs.cz/item/CS_URS_2023_02/713140841" TargetMode="External" /><Relationship Id="rId27" Type="http://schemas.openxmlformats.org/officeDocument/2006/relationships/hyperlink" Target="https://podminky.urs.cz/item/CS_URS_2023_02/713141212" TargetMode="External" /><Relationship Id="rId28" Type="http://schemas.openxmlformats.org/officeDocument/2006/relationships/hyperlink" Target="https://podminky.urs.cz/item/CS_URS_2023_02/713141358" TargetMode="External" /><Relationship Id="rId29" Type="http://schemas.openxmlformats.org/officeDocument/2006/relationships/hyperlink" Target="https://podminky.urs.cz/item/CS_URS_2023_02/713141358" TargetMode="External" /><Relationship Id="rId30" Type="http://schemas.openxmlformats.org/officeDocument/2006/relationships/hyperlink" Target="https://podminky.urs.cz/item/CS_URS_2023_02/713141396" TargetMode="External" /><Relationship Id="rId31" Type="http://schemas.openxmlformats.org/officeDocument/2006/relationships/hyperlink" Target="https://podminky.urs.cz/item/CS_URS_2023_02/713141396" TargetMode="External" /><Relationship Id="rId32" Type="http://schemas.openxmlformats.org/officeDocument/2006/relationships/hyperlink" Target="https://podminky.urs.cz/item/CS_URS_2023_02/998713102" TargetMode="External" /><Relationship Id="rId33" Type="http://schemas.openxmlformats.org/officeDocument/2006/relationships/hyperlink" Target="https://podminky.urs.cz/item/CS_URS_2023_02/721210822" TargetMode="External" /><Relationship Id="rId34" Type="http://schemas.openxmlformats.org/officeDocument/2006/relationships/hyperlink" Target="https://podminky.urs.cz/item/CS_URS_2023_02/721239114" TargetMode="External" /><Relationship Id="rId35" Type="http://schemas.openxmlformats.org/officeDocument/2006/relationships/hyperlink" Target="https://podminky.urs.cz/item/CS_URS_2023_02/721110802" TargetMode="External" /><Relationship Id="rId36" Type="http://schemas.openxmlformats.org/officeDocument/2006/relationships/hyperlink" Target="https://podminky.urs.cz/item/CS_URS_2023_02/721173315" TargetMode="External" /><Relationship Id="rId37" Type="http://schemas.openxmlformats.org/officeDocument/2006/relationships/hyperlink" Target="https://podminky.urs.cz/item/CS_URS_2023_02/877260320" TargetMode="External" /><Relationship Id="rId38" Type="http://schemas.openxmlformats.org/officeDocument/2006/relationships/hyperlink" Target="https://podminky.urs.cz/item/CS_URS_2023_02/998721102" TargetMode="External" /><Relationship Id="rId39" Type="http://schemas.openxmlformats.org/officeDocument/2006/relationships/hyperlink" Target="https://podminky.urs.cz/item/CS_URS_2023_02/741421823" TargetMode="External" /><Relationship Id="rId40" Type="http://schemas.openxmlformats.org/officeDocument/2006/relationships/hyperlink" Target="https://podminky.urs.cz/item/CS_URS_2023_02/741421841" TargetMode="External" /><Relationship Id="rId41" Type="http://schemas.openxmlformats.org/officeDocument/2006/relationships/hyperlink" Target="https://podminky.urs.cz/item/CS_URS_2023_02/741420001" TargetMode="External" /><Relationship Id="rId42" Type="http://schemas.openxmlformats.org/officeDocument/2006/relationships/hyperlink" Target="https://podminky.urs.cz/item/CS_URS_2023_02/741420020" TargetMode="External" /><Relationship Id="rId43" Type="http://schemas.openxmlformats.org/officeDocument/2006/relationships/hyperlink" Target="https://podminky.urs.cz/item/CS_URS_2023_02/741810001" TargetMode="External" /><Relationship Id="rId44" Type="http://schemas.openxmlformats.org/officeDocument/2006/relationships/hyperlink" Target="https://podminky.urs.cz/item/CS_URS_2023_02/998741202" TargetMode="External" /><Relationship Id="rId45" Type="http://schemas.openxmlformats.org/officeDocument/2006/relationships/hyperlink" Target="https://podminky.urs.cz/item/CS_URS_2023_02/762341670" TargetMode="External" /><Relationship Id="rId46" Type="http://schemas.openxmlformats.org/officeDocument/2006/relationships/hyperlink" Target="https://podminky.urs.cz/item/CS_URS_2023_02/762395000" TargetMode="External" /><Relationship Id="rId47" Type="http://schemas.openxmlformats.org/officeDocument/2006/relationships/hyperlink" Target="https://podminky.urs.cz/item/CS_URS_2023_02/998762102" TargetMode="External" /><Relationship Id="rId48" Type="http://schemas.openxmlformats.org/officeDocument/2006/relationships/hyperlink" Target="https://podminky.urs.cz/item/CS_URS_2023_02/764002841" TargetMode="External" /><Relationship Id="rId49" Type="http://schemas.openxmlformats.org/officeDocument/2006/relationships/hyperlink" Target="https://podminky.urs.cz/item/CS_URS_2023_02/764002861" TargetMode="External" /><Relationship Id="rId50" Type="http://schemas.openxmlformats.org/officeDocument/2006/relationships/hyperlink" Target="https://podminky.urs.cz/item/CS_URS_2023_02/764.Rpol.150" TargetMode="External" /><Relationship Id="rId51" Type="http://schemas.openxmlformats.org/officeDocument/2006/relationships/hyperlink" Target="https://podminky.urs.cz/item/CS_URS_2023_02/764002841" TargetMode="External" /><Relationship Id="rId52" Type="http://schemas.openxmlformats.org/officeDocument/2006/relationships/hyperlink" Target="https://podminky.urs.cz/item/CS_URS_2023_02/764214411" TargetMode="External" /><Relationship Id="rId53" Type="http://schemas.openxmlformats.org/officeDocument/2006/relationships/hyperlink" Target="https://podminky.urs.cz/item/CS_URS_2023_02/764002871" TargetMode="External" /><Relationship Id="rId54" Type="http://schemas.openxmlformats.org/officeDocument/2006/relationships/hyperlink" Target="https://podminky.urs.cz/item/CS_URS_2023_02/998764202" TargetMode="External" /><Relationship Id="rId55" Type="http://schemas.openxmlformats.org/officeDocument/2006/relationships/hyperlink" Target="https://podminky.urs.cz/item/CS_URS_2023_02/767881135" TargetMode="External" /><Relationship Id="rId56" Type="http://schemas.openxmlformats.org/officeDocument/2006/relationships/hyperlink" Target="https://podminky.urs.cz/item/CS_URS_2023_02/998767202" TargetMode="External" /><Relationship Id="rId57" Type="http://schemas.openxmlformats.org/officeDocument/2006/relationships/hyperlink" Target="https://podminky.urs.cz/item/CS_URS_2023_02/030001000" TargetMode="External" /><Relationship Id="rId58" Type="http://schemas.openxmlformats.org/officeDocument/2006/relationships/hyperlink" Target="https://podminky.urs.cz/item/CS_URS_2023_02/041103000" TargetMode="External" /><Relationship Id="rId59" Type="http://schemas.openxmlformats.org/officeDocument/2006/relationships/hyperlink" Target="https://podminky.urs.cz/item/CS_URS_2023_02/043194000" TargetMode="External" /><Relationship Id="rId60" Type="http://schemas.openxmlformats.org/officeDocument/2006/relationships/hyperlink" Target="https://podminky.urs.cz/item/CS_URS_2023_02/061002000" TargetMode="External" /><Relationship Id="rId61" Type="http://schemas.openxmlformats.org/officeDocument/2006/relationships/hyperlink" Target="https://podminky.urs.cz/item/CS_URS_2023_02/065002000" TargetMode="External" /><Relationship Id="rId62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612131121" TargetMode="External" /><Relationship Id="rId2" Type="http://schemas.openxmlformats.org/officeDocument/2006/relationships/hyperlink" Target="https://podminky.urs.cz/item/CS_URS_2023_02/617341131" TargetMode="External" /><Relationship Id="rId3" Type="http://schemas.openxmlformats.org/officeDocument/2006/relationships/hyperlink" Target="https://podminky.urs.cz/item/CS_URS_2023_02/952902501" TargetMode="External" /><Relationship Id="rId4" Type="http://schemas.openxmlformats.org/officeDocument/2006/relationships/hyperlink" Target="https://podminky.urs.cz/item/CS_URS_2023_02/997013152" TargetMode="External" /><Relationship Id="rId5" Type="http://schemas.openxmlformats.org/officeDocument/2006/relationships/hyperlink" Target="https://podminky.urs.cz/item/CS_URS_2023_02/997013501" TargetMode="External" /><Relationship Id="rId6" Type="http://schemas.openxmlformats.org/officeDocument/2006/relationships/hyperlink" Target="https://podminky.urs.cz/item/CS_URS_2023_02/997013509" TargetMode="External" /><Relationship Id="rId7" Type="http://schemas.openxmlformats.org/officeDocument/2006/relationships/hyperlink" Target="https://podminky.urs.cz/item/CS_URS_2023_02/997013645" TargetMode="External" /><Relationship Id="rId8" Type="http://schemas.openxmlformats.org/officeDocument/2006/relationships/hyperlink" Target="https://podminky.urs.cz/item/CS_URS_2023_02/997013814" TargetMode="External" /><Relationship Id="rId9" Type="http://schemas.openxmlformats.org/officeDocument/2006/relationships/hyperlink" Target="https://podminky.urs.cz/item/CS_URS_2023_02/997013631" TargetMode="External" /><Relationship Id="rId10" Type="http://schemas.openxmlformats.org/officeDocument/2006/relationships/hyperlink" Target="https://podminky.urs.cz/item/CS_URS_2023_02/998017002" TargetMode="External" /><Relationship Id="rId11" Type="http://schemas.openxmlformats.org/officeDocument/2006/relationships/hyperlink" Target="https://podminky.urs.cz/item/CS_URS_2023_02/712300921" TargetMode="External" /><Relationship Id="rId12" Type="http://schemas.openxmlformats.org/officeDocument/2006/relationships/hyperlink" Target="https://podminky.urs.cz/item/CS_URS_2023_02/712311101" TargetMode="External" /><Relationship Id="rId13" Type="http://schemas.openxmlformats.org/officeDocument/2006/relationships/hyperlink" Target="https://podminky.urs.cz/item/CS_URS_2023_02/712331111" TargetMode="External" /><Relationship Id="rId14" Type="http://schemas.openxmlformats.org/officeDocument/2006/relationships/hyperlink" Target="https://podminky.urs.cz/item/CS_URS_2023_02/712341559" TargetMode="External" /><Relationship Id="rId15" Type="http://schemas.openxmlformats.org/officeDocument/2006/relationships/hyperlink" Target="https://podminky.urs.cz/item/CS_URS_2023_02/712391176" TargetMode="External" /><Relationship Id="rId16" Type="http://schemas.openxmlformats.org/officeDocument/2006/relationships/hyperlink" Target="https://podminky.urs.cz/item/CS_URS_2023_02/712340832" TargetMode="External" /><Relationship Id="rId17" Type="http://schemas.openxmlformats.org/officeDocument/2006/relationships/hyperlink" Target="https://podminky.urs.cz/item/CS_URS_2023_02/712311101" TargetMode="External" /><Relationship Id="rId18" Type="http://schemas.openxmlformats.org/officeDocument/2006/relationships/hyperlink" Target="https://podminky.urs.cz/item/CS_URS_2023_02/712341559" TargetMode="External" /><Relationship Id="rId19" Type="http://schemas.openxmlformats.org/officeDocument/2006/relationships/hyperlink" Target="https://podminky.urs.cz/item/CS_URS_2023_02/712811101" TargetMode="External" /><Relationship Id="rId20" Type="http://schemas.openxmlformats.org/officeDocument/2006/relationships/hyperlink" Target="https://podminky.urs.cz/item/CS_URS_2023_02/712841559" TargetMode="External" /><Relationship Id="rId21" Type="http://schemas.openxmlformats.org/officeDocument/2006/relationships/hyperlink" Target="https://podminky.urs.cz/item/CS_URS_2023_02/712831101" TargetMode="External" /><Relationship Id="rId22" Type="http://schemas.openxmlformats.org/officeDocument/2006/relationships/hyperlink" Target="https://podminky.urs.cz/item/CS_URS_2023_02/712841559" TargetMode="External" /><Relationship Id="rId23" Type="http://schemas.openxmlformats.org/officeDocument/2006/relationships/hyperlink" Target="https://podminky.urs.cz/item/CS_URS_2023_02/998712102" TargetMode="External" /><Relationship Id="rId24" Type="http://schemas.openxmlformats.org/officeDocument/2006/relationships/hyperlink" Target="https://podminky.urs.cz/item/CS_URS_2023_02/713141136" TargetMode="External" /><Relationship Id="rId25" Type="http://schemas.openxmlformats.org/officeDocument/2006/relationships/hyperlink" Target="https://podminky.urs.cz/item/CS_URS_2023_02/713141151" TargetMode="External" /><Relationship Id="rId26" Type="http://schemas.openxmlformats.org/officeDocument/2006/relationships/hyperlink" Target="https://podminky.urs.cz/item/CS_URS_2023_02/713141264" TargetMode="External" /><Relationship Id="rId27" Type="http://schemas.openxmlformats.org/officeDocument/2006/relationships/hyperlink" Target="https://podminky.urs.cz/item/CS_URS_2023_02/713141336" TargetMode="External" /><Relationship Id="rId28" Type="http://schemas.openxmlformats.org/officeDocument/2006/relationships/hyperlink" Target="https://podminky.urs.cz/item/CS_URS_2023_02/713141414" TargetMode="External" /><Relationship Id="rId29" Type="http://schemas.openxmlformats.org/officeDocument/2006/relationships/hyperlink" Target="https://podminky.urs.cz/item/CS_URS_2023_02/713141136" TargetMode="External" /><Relationship Id="rId30" Type="http://schemas.openxmlformats.org/officeDocument/2006/relationships/hyperlink" Target="https://podminky.urs.cz/item/CS_URS_2023_02/713141151" TargetMode="External" /><Relationship Id="rId31" Type="http://schemas.openxmlformats.org/officeDocument/2006/relationships/hyperlink" Target="https://podminky.urs.cz/item/CS_URS_2023_02/713141264" TargetMode="External" /><Relationship Id="rId32" Type="http://schemas.openxmlformats.org/officeDocument/2006/relationships/hyperlink" Target="https://podminky.urs.cz/item/CS_URS_2023_02/713140841" TargetMode="External" /><Relationship Id="rId33" Type="http://schemas.openxmlformats.org/officeDocument/2006/relationships/hyperlink" Target="https://podminky.urs.cz/item/CS_URS_2023_02/713141212" TargetMode="External" /><Relationship Id="rId34" Type="http://schemas.openxmlformats.org/officeDocument/2006/relationships/hyperlink" Target="https://podminky.urs.cz/item/CS_URS_2023_02/713141358" TargetMode="External" /><Relationship Id="rId35" Type="http://schemas.openxmlformats.org/officeDocument/2006/relationships/hyperlink" Target="https://podminky.urs.cz/item/CS_URS_2023_02/713141358" TargetMode="External" /><Relationship Id="rId36" Type="http://schemas.openxmlformats.org/officeDocument/2006/relationships/hyperlink" Target="https://podminky.urs.cz/item/CS_URS_2023_02/713141396" TargetMode="External" /><Relationship Id="rId37" Type="http://schemas.openxmlformats.org/officeDocument/2006/relationships/hyperlink" Target="https://podminky.urs.cz/item/CS_URS_2023_02/713141396" TargetMode="External" /><Relationship Id="rId38" Type="http://schemas.openxmlformats.org/officeDocument/2006/relationships/hyperlink" Target="https://podminky.urs.cz/item/CS_URS_2023_02/998713102" TargetMode="External" /><Relationship Id="rId39" Type="http://schemas.openxmlformats.org/officeDocument/2006/relationships/hyperlink" Target="https://podminky.urs.cz/item/CS_URS_2023_02/721210822" TargetMode="External" /><Relationship Id="rId40" Type="http://schemas.openxmlformats.org/officeDocument/2006/relationships/hyperlink" Target="https://podminky.urs.cz/item/CS_URS_2023_02/721239114" TargetMode="External" /><Relationship Id="rId41" Type="http://schemas.openxmlformats.org/officeDocument/2006/relationships/hyperlink" Target="https://podminky.urs.cz/item/CS_URS_2023_02/721110802" TargetMode="External" /><Relationship Id="rId42" Type="http://schemas.openxmlformats.org/officeDocument/2006/relationships/hyperlink" Target="https://podminky.urs.cz/item/CS_URS_2023_02/721173315" TargetMode="External" /><Relationship Id="rId43" Type="http://schemas.openxmlformats.org/officeDocument/2006/relationships/hyperlink" Target="https://podminky.urs.cz/item/CS_URS_2023_02/877260320" TargetMode="External" /><Relationship Id="rId44" Type="http://schemas.openxmlformats.org/officeDocument/2006/relationships/hyperlink" Target="https://podminky.urs.cz/item/CS_URS_2023_02/998721102" TargetMode="External" /><Relationship Id="rId45" Type="http://schemas.openxmlformats.org/officeDocument/2006/relationships/hyperlink" Target="https://podminky.urs.cz/item/CS_URS_2023_02/741421823" TargetMode="External" /><Relationship Id="rId46" Type="http://schemas.openxmlformats.org/officeDocument/2006/relationships/hyperlink" Target="https://podminky.urs.cz/item/CS_URS_2023_02/741421841" TargetMode="External" /><Relationship Id="rId47" Type="http://schemas.openxmlformats.org/officeDocument/2006/relationships/hyperlink" Target="https://podminky.urs.cz/item/CS_URS_2023_02/741420001" TargetMode="External" /><Relationship Id="rId48" Type="http://schemas.openxmlformats.org/officeDocument/2006/relationships/hyperlink" Target="https://podminky.urs.cz/item/CS_URS_2023_02/741420020" TargetMode="External" /><Relationship Id="rId49" Type="http://schemas.openxmlformats.org/officeDocument/2006/relationships/hyperlink" Target="https://podminky.urs.cz/item/CS_URS_2023_02/741810001" TargetMode="External" /><Relationship Id="rId50" Type="http://schemas.openxmlformats.org/officeDocument/2006/relationships/hyperlink" Target="https://podminky.urs.cz/item/CS_URS_2023_02/998741202" TargetMode="External" /><Relationship Id="rId51" Type="http://schemas.openxmlformats.org/officeDocument/2006/relationships/hyperlink" Target="https://podminky.urs.cz/item/CS_URS_2023_02/762341670" TargetMode="External" /><Relationship Id="rId52" Type="http://schemas.openxmlformats.org/officeDocument/2006/relationships/hyperlink" Target="https://podminky.urs.cz/item/CS_URS_2023_02/762395000" TargetMode="External" /><Relationship Id="rId53" Type="http://schemas.openxmlformats.org/officeDocument/2006/relationships/hyperlink" Target="https://podminky.urs.cz/item/CS_URS_2023_02/998762102" TargetMode="External" /><Relationship Id="rId54" Type="http://schemas.openxmlformats.org/officeDocument/2006/relationships/hyperlink" Target="https://podminky.urs.cz/item/CS_URS_2023_02/764002841" TargetMode="External" /><Relationship Id="rId55" Type="http://schemas.openxmlformats.org/officeDocument/2006/relationships/hyperlink" Target="https://podminky.urs.cz/item/CS_URS_2023_02/764002861" TargetMode="External" /><Relationship Id="rId56" Type="http://schemas.openxmlformats.org/officeDocument/2006/relationships/hyperlink" Target="https://podminky.urs.cz/item/CS_URS_2023_02/764.Rpol.150" TargetMode="External" /><Relationship Id="rId57" Type="http://schemas.openxmlformats.org/officeDocument/2006/relationships/hyperlink" Target="https://podminky.urs.cz/item/CS_URS_2023_02/764002841" TargetMode="External" /><Relationship Id="rId58" Type="http://schemas.openxmlformats.org/officeDocument/2006/relationships/hyperlink" Target="https://podminky.urs.cz/item/CS_URS_2023_02/764214411" TargetMode="External" /><Relationship Id="rId59" Type="http://schemas.openxmlformats.org/officeDocument/2006/relationships/hyperlink" Target="https://podminky.urs.cz/item/CS_URS_2023_02/764002871" TargetMode="External" /><Relationship Id="rId60" Type="http://schemas.openxmlformats.org/officeDocument/2006/relationships/hyperlink" Target="https://podminky.urs.cz/item/CS_URS_2023_02/998764202" TargetMode="External" /><Relationship Id="rId61" Type="http://schemas.openxmlformats.org/officeDocument/2006/relationships/hyperlink" Target="https://podminky.urs.cz/item/CS_URS_2023_02/767311841" TargetMode="External" /><Relationship Id="rId62" Type="http://schemas.openxmlformats.org/officeDocument/2006/relationships/hyperlink" Target="https://podminky.urs.cz/item/CS_URS_2023_02/767316317" TargetMode="External" /><Relationship Id="rId63" Type="http://schemas.openxmlformats.org/officeDocument/2006/relationships/hyperlink" Target="https://podminky.urs.cz/item/CS_URS_2023_02/767881135" TargetMode="External" /><Relationship Id="rId64" Type="http://schemas.openxmlformats.org/officeDocument/2006/relationships/hyperlink" Target="https://podminky.urs.cz/item/CS_URS_2023_02/767881112" TargetMode="External" /><Relationship Id="rId65" Type="http://schemas.openxmlformats.org/officeDocument/2006/relationships/hyperlink" Target="https://podminky.urs.cz/item/CS_URS_2023_02/767881161" TargetMode="External" /><Relationship Id="rId66" Type="http://schemas.openxmlformats.org/officeDocument/2006/relationships/hyperlink" Target="https://podminky.urs.cz/item/CS_URS_2023_02/998767202" TargetMode="External" /><Relationship Id="rId67" Type="http://schemas.openxmlformats.org/officeDocument/2006/relationships/hyperlink" Target="https://podminky.urs.cz/item/CS_URS_2023_02/784181106" TargetMode="External" /><Relationship Id="rId68" Type="http://schemas.openxmlformats.org/officeDocument/2006/relationships/hyperlink" Target="https://podminky.urs.cz/item/CS_URS_2023_02/784211105" TargetMode="External" /><Relationship Id="rId69" Type="http://schemas.openxmlformats.org/officeDocument/2006/relationships/hyperlink" Target="https://podminky.urs.cz/item/CS_URS_2023_02/030001000" TargetMode="External" /><Relationship Id="rId70" Type="http://schemas.openxmlformats.org/officeDocument/2006/relationships/hyperlink" Target="https://podminky.urs.cz/item/CS_URS_2023_02/041103000" TargetMode="External" /><Relationship Id="rId71" Type="http://schemas.openxmlformats.org/officeDocument/2006/relationships/hyperlink" Target="https://podminky.urs.cz/item/CS_URS_2023_02/043194000" TargetMode="External" /><Relationship Id="rId72" Type="http://schemas.openxmlformats.org/officeDocument/2006/relationships/hyperlink" Target="https://podminky.urs.cz/item/CS_URS_2023_02/061002000" TargetMode="External" /><Relationship Id="rId73" Type="http://schemas.openxmlformats.org/officeDocument/2006/relationships/hyperlink" Target="https://podminky.urs.cz/item/CS_URS_2023_02/065002000" TargetMode="External" /><Relationship Id="rId74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952902501" TargetMode="External" /><Relationship Id="rId2" Type="http://schemas.openxmlformats.org/officeDocument/2006/relationships/hyperlink" Target="https://podminky.urs.cz/item/CS_URS_2023_02/997013152" TargetMode="External" /><Relationship Id="rId3" Type="http://schemas.openxmlformats.org/officeDocument/2006/relationships/hyperlink" Target="https://podminky.urs.cz/item/CS_URS_2023_02/997013501" TargetMode="External" /><Relationship Id="rId4" Type="http://schemas.openxmlformats.org/officeDocument/2006/relationships/hyperlink" Target="https://podminky.urs.cz/item/CS_URS_2023_02/997013509" TargetMode="External" /><Relationship Id="rId5" Type="http://schemas.openxmlformats.org/officeDocument/2006/relationships/hyperlink" Target="https://podminky.urs.cz/item/CS_URS_2023_02/997013645" TargetMode="External" /><Relationship Id="rId6" Type="http://schemas.openxmlformats.org/officeDocument/2006/relationships/hyperlink" Target="https://podminky.urs.cz/item/CS_URS_2023_02/997013814" TargetMode="External" /><Relationship Id="rId7" Type="http://schemas.openxmlformats.org/officeDocument/2006/relationships/hyperlink" Target="https://podminky.urs.cz/item/CS_URS_2023_02/997013631" TargetMode="External" /><Relationship Id="rId8" Type="http://schemas.openxmlformats.org/officeDocument/2006/relationships/hyperlink" Target="https://podminky.urs.cz/item/CS_URS_2023_02/712300921" TargetMode="External" /><Relationship Id="rId9" Type="http://schemas.openxmlformats.org/officeDocument/2006/relationships/hyperlink" Target="https://podminky.urs.cz/item/CS_URS_2023_02/712311101" TargetMode="External" /><Relationship Id="rId10" Type="http://schemas.openxmlformats.org/officeDocument/2006/relationships/hyperlink" Target="https://podminky.urs.cz/item/CS_URS_2023_02/712331111" TargetMode="External" /><Relationship Id="rId11" Type="http://schemas.openxmlformats.org/officeDocument/2006/relationships/hyperlink" Target="https://podminky.urs.cz/item/CS_URS_2023_02/712341559" TargetMode="External" /><Relationship Id="rId12" Type="http://schemas.openxmlformats.org/officeDocument/2006/relationships/hyperlink" Target="https://podminky.urs.cz/item/CS_URS_2023_02/712391176" TargetMode="External" /><Relationship Id="rId13" Type="http://schemas.openxmlformats.org/officeDocument/2006/relationships/hyperlink" Target="https://podminky.urs.cz/item/CS_URS_2023_02/712340832" TargetMode="External" /><Relationship Id="rId14" Type="http://schemas.openxmlformats.org/officeDocument/2006/relationships/hyperlink" Target="https://podminky.urs.cz/item/CS_URS_2023_02/712311101" TargetMode="External" /><Relationship Id="rId15" Type="http://schemas.openxmlformats.org/officeDocument/2006/relationships/hyperlink" Target="https://podminky.urs.cz/item/CS_URS_2023_02/712341559" TargetMode="External" /><Relationship Id="rId16" Type="http://schemas.openxmlformats.org/officeDocument/2006/relationships/hyperlink" Target="https://podminky.urs.cz/item/CS_URS_2023_02/712811101" TargetMode="External" /><Relationship Id="rId17" Type="http://schemas.openxmlformats.org/officeDocument/2006/relationships/hyperlink" Target="https://podminky.urs.cz/item/CS_URS_2023_02/712841559" TargetMode="External" /><Relationship Id="rId18" Type="http://schemas.openxmlformats.org/officeDocument/2006/relationships/hyperlink" Target="https://podminky.urs.cz/item/CS_URS_2023_02/712831101" TargetMode="External" /><Relationship Id="rId19" Type="http://schemas.openxmlformats.org/officeDocument/2006/relationships/hyperlink" Target="https://podminky.urs.cz/item/CS_URS_2023_02/712841559" TargetMode="External" /><Relationship Id="rId20" Type="http://schemas.openxmlformats.org/officeDocument/2006/relationships/hyperlink" Target="https://podminky.urs.cz/item/CS_URS_2023_02/998712102" TargetMode="External" /><Relationship Id="rId21" Type="http://schemas.openxmlformats.org/officeDocument/2006/relationships/hyperlink" Target="https://podminky.urs.cz/item/CS_URS_2023_02/713141136" TargetMode="External" /><Relationship Id="rId22" Type="http://schemas.openxmlformats.org/officeDocument/2006/relationships/hyperlink" Target="https://podminky.urs.cz/item/CS_URS_2023_02/713141151" TargetMode="External" /><Relationship Id="rId23" Type="http://schemas.openxmlformats.org/officeDocument/2006/relationships/hyperlink" Target="https://podminky.urs.cz/item/CS_URS_2023_02/713141264" TargetMode="External" /><Relationship Id="rId24" Type="http://schemas.openxmlformats.org/officeDocument/2006/relationships/hyperlink" Target="https://podminky.urs.cz/item/CS_URS_2023_02/713141136" TargetMode="External" /><Relationship Id="rId25" Type="http://schemas.openxmlformats.org/officeDocument/2006/relationships/hyperlink" Target="https://podminky.urs.cz/item/CS_URS_2023_02/713141264" TargetMode="External" /><Relationship Id="rId26" Type="http://schemas.openxmlformats.org/officeDocument/2006/relationships/hyperlink" Target="https://podminky.urs.cz/item/CS_URS_2023_02/713140841" TargetMode="External" /><Relationship Id="rId27" Type="http://schemas.openxmlformats.org/officeDocument/2006/relationships/hyperlink" Target="https://podminky.urs.cz/item/CS_URS_2023_02/713141212" TargetMode="External" /><Relationship Id="rId28" Type="http://schemas.openxmlformats.org/officeDocument/2006/relationships/hyperlink" Target="https://podminky.urs.cz/item/CS_URS_2023_02/713141358" TargetMode="External" /><Relationship Id="rId29" Type="http://schemas.openxmlformats.org/officeDocument/2006/relationships/hyperlink" Target="https://podminky.urs.cz/item/CS_URS_2023_02/713141358" TargetMode="External" /><Relationship Id="rId30" Type="http://schemas.openxmlformats.org/officeDocument/2006/relationships/hyperlink" Target="https://podminky.urs.cz/item/CS_URS_2023_02/713141396" TargetMode="External" /><Relationship Id="rId31" Type="http://schemas.openxmlformats.org/officeDocument/2006/relationships/hyperlink" Target="https://podminky.urs.cz/item/CS_URS_2023_02/713141396" TargetMode="External" /><Relationship Id="rId32" Type="http://schemas.openxmlformats.org/officeDocument/2006/relationships/hyperlink" Target="https://podminky.urs.cz/item/CS_URS_2023_02/998713102" TargetMode="External" /><Relationship Id="rId33" Type="http://schemas.openxmlformats.org/officeDocument/2006/relationships/hyperlink" Target="https://podminky.urs.cz/item/CS_URS_2023_02/721210822" TargetMode="External" /><Relationship Id="rId34" Type="http://schemas.openxmlformats.org/officeDocument/2006/relationships/hyperlink" Target="https://podminky.urs.cz/item/CS_URS_2023_02/721239114" TargetMode="External" /><Relationship Id="rId35" Type="http://schemas.openxmlformats.org/officeDocument/2006/relationships/hyperlink" Target="https://podminky.urs.cz/item/CS_URS_2023_02/998721102" TargetMode="External" /><Relationship Id="rId36" Type="http://schemas.openxmlformats.org/officeDocument/2006/relationships/hyperlink" Target="https://podminky.urs.cz/item/CS_URS_2023_02/741421823" TargetMode="External" /><Relationship Id="rId37" Type="http://schemas.openxmlformats.org/officeDocument/2006/relationships/hyperlink" Target="https://podminky.urs.cz/item/CS_URS_2023_02/741421841" TargetMode="External" /><Relationship Id="rId38" Type="http://schemas.openxmlformats.org/officeDocument/2006/relationships/hyperlink" Target="https://podminky.urs.cz/item/CS_URS_2023_02/741420001" TargetMode="External" /><Relationship Id="rId39" Type="http://schemas.openxmlformats.org/officeDocument/2006/relationships/hyperlink" Target="https://podminky.urs.cz/item/CS_URS_2023_02/741420020" TargetMode="External" /><Relationship Id="rId40" Type="http://schemas.openxmlformats.org/officeDocument/2006/relationships/hyperlink" Target="https://podminky.urs.cz/item/CS_URS_2023_02/741810001" TargetMode="External" /><Relationship Id="rId41" Type="http://schemas.openxmlformats.org/officeDocument/2006/relationships/hyperlink" Target="https://podminky.urs.cz/item/CS_URS_2023_02/998741202" TargetMode="External" /><Relationship Id="rId42" Type="http://schemas.openxmlformats.org/officeDocument/2006/relationships/hyperlink" Target="https://podminky.urs.cz/item/CS_URS_2023_02/762341670" TargetMode="External" /><Relationship Id="rId43" Type="http://schemas.openxmlformats.org/officeDocument/2006/relationships/hyperlink" Target="https://podminky.urs.cz/item/CS_URS_2023_02/762395000" TargetMode="External" /><Relationship Id="rId44" Type="http://schemas.openxmlformats.org/officeDocument/2006/relationships/hyperlink" Target="https://podminky.urs.cz/item/CS_URS_2023_02/998762102" TargetMode="External" /><Relationship Id="rId45" Type="http://schemas.openxmlformats.org/officeDocument/2006/relationships/hyperlink" Target="https://podminky.urs.cz/item/CS_URS_2023_02/764002841" TargetMode="External" /><Relationship Id="rId46" Type="http://schemas.openxmlformats.org/officeDocument/2006/relationships/hyperlink" Target="https://podminky.urs.cz/item/CS_URS_2023_02/764002861" TargetMode="External" /><Relationship Id="rId47" Type="http://schemas.openxmlformats.org/officeDocument/2006/relationships/hyperlink" Target="https://podminky.urs.cz/item/CS_URS_2023_02/764.Rpol.150" TargetMode="External" /><Relationship Id="rId48" Type="http://schemas.openxmlformats.org/officeDocument/2006/relationships/hyperlink" Target="https://podminky.urs.cz/item/CS_URS_2023_02/764002841" TargetMode="External" /><Relationship Id="rId49" Type="http://schemas.openxmlformats.org/officeDocument/2006/relationships/hyperlink" Target="https://podminky.urs.cz/item/CS_URS_2023_02/764214411" TargetMode="External" /><Relationship Id="rId50" Type="http://schemas.openxmlformats.org/officeDocument/2006/relationships/hyperlink" Target="https://podminky.urs.cz/item/CS_URS_2023_02/764002871" TargetMode="External" /><Relationship Id="rId51" Type="http://schemas.openxmlformats.org/officeDocument/2006/relationships/hyperlink" Target="https://podminky.urs.cz/item/CS_URS_2023_02/998764202" TargetMode="External" /><Relationship Id="rId52" Type="http://schemas.openxmlformats.org/officeDocument/2006/relationships/hyperlink" Target="https://podminky.urs.cz/item/CS_URS_2023_02/767832802" TargetMode="External" /><Relationship Id="rId53" Type="http://schemas.openxmlformats.org/officeDocument/2006/relationships/hyperlink" Target="https://podminky.urs.cz/item/CS_URS_2023_02/767832102" TargetMode="External" /><Relationship Id="rId54" Type="http://schemas.openxmlformats.org/officeDocument/2006/relationships/hyperlink" Target="https://podminky.urs.cz/item/CS_URS_2023_02/767834111" TargetMode="External" /><Relationship Id="rId55" Type="http://schemas.openxmlformats.org/officeDocument/2006/relationships/hyperlink" Target="https://podminky.urs.cz/item/CS_URS_2023_02/767881135" TargetMode="External" /><Relationship Id="rId56" Type="http://schemas.openxmlformats.org/officeDocument/2006/relationships/hyperlink" Target="https://podminky.urs.cz/item/CS_URS_2023_02/767881112" TargetMode="External" /><Relationship Id="rId57" Type="http://schemas.openxmlformats.org/officeDocument/2006/relationships/hyperlink" Target="https://podminky.urs.cz/item/CS_URS_2023_02/998767202" TargetMode="External" /><Relationship Id="rId58" Type="http://schemas.openxmlformats.org/officeDocument/2006/relationships/hyperlink" Target="https://podminky.urs.cz/item/CS_URS_2023_02/030001000" TargetMode="External" /><Relationship Id="rId59" Type="http://schemas.openxmlformats.org/officeDocument/2006/relationships/hyperlink" Target="https://podminky.urs.cz/item/CS_URS_2023_02/041103000" TargetMode="External" /><Relationship Id="rId60" Type="http://schemas.openxmlformats.org/officeDocument/2006/relationships/hyperlink" Target="https://podminky.urs.cz/item/CS_URS_2023_02/043194000" TargetMode="External" /><Relationship Id="rId61" Type="http://schemas.openxmlformats.org/officeDocument/2006/relationships/hyperlink" Target="https://podminky.urs.cz/item/CS_URS_2023_02/061002000" TargetMode="External" /><Relationship Id="rId62" Type="http://schemas.openxmlformats.org/officeDocument/2006/relationships/hyperlink" Target="https://podminky.urs.cz/item/CS_URS_2023_02/065002000" TargetMode="External" /><Relationship Id="rId63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622151031" TargetMode="External" /><Relationship Id="rId2" Type="http://schemas.openxmlformats.org/officeDocument/2006/relationships/hyperlink" Target="https://podminky.urs.cz/item/CS_URS_2023_02/622531012" TargetMode="External" /><Relationship Id="rId3" Type="http://schemas.openxmlformats.org/officeDocument/2006/relationships/hyperlink" Target="https://podminky.urs.cz/item/CS_URS_2023_02/952902501" TargetMode="External" /><Relationship Id="rId4" Type="http://schemas.openxmlformats.org/officeDocument/2006/relationships/hyperlink" Target="https://podminky.urs.cz/item/CS_URS_2023_02/997013152" TargetMode="External" /><Relationship Id="rId5" Type="http://schemas.openxmlformats.org/officeDocument/2006/relationships/hyperlink" Target="https://podminky.urs.cz/item/CS_URS_2023_02/997013501" TargetMode="External" /><Relationship Id="rId6" Type="http://schemas.openxmlformats.org/officeDocument/2006/relationships/hyperlink" Target="https://podminky.urs.cz/item/CS_URS_2023_02/997013509" TargetMode="External" /><Relationship Id="rId7" Type="http://schemas.openxmlformats.org/officeDocument/2006/relationships/hyperlink" Target="https://podminky.urs.cz/item/CS_URS_2023_02/997013645" TargetMode="External" /><Relationship Id="rId8" Type="http://schemas.openxmlformats.org/officeDocument/2006/relationships/hyperlink" Target="https://podminky.urs.cz/item/CS_URS_2023_02/997013814" TargetMode="External" /><Relationship Id="rId9" Type="http://schemas.openxmlformats.org/officeDocument/2006/relationships/hyperlink" Target="https://podminky.urs.cz/item/CS_URS_2023_02/997013631" TargetMode="External" /><Relationship Id="rId10" Type="http://schemas.openxmlformats.org/officeDocument/2006/relationships/hyperlink" Target="https://podminky.urs.cz/item/CS_URS_2023_02/998017002" TargetMode="External" /><Relationship Id="rId11" Type="http://schemas.openxmlformats.org/officeDocument/2006/relationships/hyperlink" Target="https://podminky.urs.cz/item/CS_URS_2023_02/712300921" TargetMode="External" /><Relationship Id="rId12" Type="http://schemas.openxmlformats.org/officeDocument/2006/relationships/hyperlink" Target="https://podminky.urs.cz/item/CS_URS_2023_02/712311101" TargetMode="External" /><Relationship Id="rId13" Type="http://schemas.openxmlformats.org/officeDocument/2006/relationships/hyperlink" Target="https://podminky.urs.cz/item/CS_URS_2023_02/712341559" TargetMode="External" /><Relationship Id="rId14" Type="http://schemas.openxmlformats.org/officeDocument/2006/relationships/hyperlink" Target="https://podminky.urs.cz/item/CS_URS_2023_02/712331111" TargetMode="External" /><Relationship Id="rId15" Type="http://schemas.openxmlformats.org/officeDocument/2006/relationships/hyperlink" Target="https://podminky.urs.cz/item/CS_URS_2023_02/712341559" TargetMode="External" /><Relationship Id="rId16" Type="http://schemas.openxmlformats.org/officeDocument/2006/relationships/hyperlink" Target="https://podminky.urs.cz/item/CS_URS_2023_02/712391176" TargetMode="External" /><Relationship Id="rId17" Type="http://schemas.openxmlformats.org/officeDocument/2006/relationships/hyperlink" Target="https://podminky.urs.cz/item/CS_URS_2023_02/712341715" TargetMode="External" /><Relationship Id="rId18" Type="http://schemas.openxmlformats.org/officeDocument/2006/relationships/hyperlink" Target="https://podminky.urs.cz/item/CS_URS_2023_02/712341715" TargetMode="External" /><Relationship Id="rId19" Type="http://schemas.openxmlformats.org/officeDocument/2006/relationships/hyperlink" Target="https://podminky.urs.cz/item/CS_URS_2023_02/712341715" TargetMode="External" /><Relationship Id="rId20" Type="http://schemas.openxmlformats.org/officeDocument/2006/relationships/hyperlink" Target="https://podminky.urs.cz/item/CS_URS_2023_02/712340832" TargetMode="External" /><Relationship Id="rId21" Type="http://schemas.openxmlformats.org/officeDocument/2006/relationships/hyperlink" Target="https://podminky.urs.cz/item/CS_URS_2023_02/712311101" TargetMode="External" /><Relationship Id="rId22" Type="http://schemas.openxmlformats.org/officeDocument/2006/relationships/hyperlink" Target="https://podminky.urs.cz/item/CS_URS_2023_02/712341559" TargetMode="External" /><Relationship Id="rId23" Type="http://schemas.openxmlformats.org/officeDocument/2006/relationships/hyperlink" Target="https://podminky.urs.cz/item/CS_URS_2023_02/712811101" TargetMode="External" /><Relationship Id="rId24" Type="http://schemas.openxmlformats.org/officeDocument/2006/relationships/hyperlink" Target="https://podminky.urs.cz/item/CS_URS_2023_02/712841559" TargetMode="External" /><Relationship Id="rId25" Type="http://schemas.openxmlformats.org/officeDocument/2006/relationships/hyperlink" Target="https://podminky.urs.cz/item/CS_URS_2023_02/712831101" TargetMode="External" /><Relationship Id="rId26" Type="http://schemas.openxmlformats.org/officeDocument/2006/relationships/hyperlink" Target="https://podminky.urs.cz/item/CS_URS_2023_02/712841559" TargetMode="External" /><Relationship Id="rId27" Type="http://schemas.openxmlformats.org/officeDocument/2006/relationships/hyperlink" Target="https://podminky.urs.cz/item/CS_URS_2023_02/998712102" TargetMode="External" /><Relationship Id="rId28" Type="http://schemas.openxmlformats.org/officeDocument/2006/relationships/hyperlink" Target="https://podminky.urs.cz/item/CS_URS_2023_02/713141136" TargetMode="External" /><Relationship Id="rId29" Type="http://schemas.openxmlformats.org/officeDocument/2006/relationships/hyperlink" Target="https://podminky.urs.cz/item/CS_URS_2023_02/713141151" TargetMode="External" /><Relationship Id="rId30" Type="http://schemas.openxmlformats.org/officeDocument/2006/relationships/hyperlink" Target="https://podminky.urs.cz/item/CS_URS_2023_02/713141264" TargetMode="External" /><Relationship Id="rId31" Type="http://schemas.openxmlformats.org/officeDocument/2006/relationships/hyperlink" Target="https://podminky.urs.cz/item/CS_URS_2023_02/713141336" TargetMode="External" /><Relationship Id="rId32" Type="http://schemas.openxmlformats.org/officeDocument/2006/relationships/hyperlink" Target="https://podminky.urs.cz/item/CS_URS_2023_02/713141414" TargetMode="External" /><Relationship Id="rId33" Type="http://schemas.openxmlformats.org/officeDocument/2006/relationships/hyperlink" Target="https://podminky.urs.cz/item/CS_URS_2023_02/713190833" TargetMode="External" /><Relationship Id="rId34" Type="http://schemas.openxmlformats.org/officeDocument/2006/relationships/hyperlink" Target="https://podminky.urs.cz/item/CS_URS_2023_02/713140841" TargetMode="External" /><Relationship Id="rId35" Type="http://schemas.openxmlformats.org/officeDocument/2006/relationships/hyperlink" Target="https://podminky.urs.cz/item/CS_URS_2023_02/713141212" TargetMode="External" /><Relationship Id="rId36" Type="http://schemas.openxmlformats.org/officeDocument/2006/relationships/hyperlink" Target="https://podminky.urs.cz/item/CS_URS_2023_02/713141358" TargetMode="External" /><Relationship Id="rId37" Type="http://schemas.openxmlformats.org/officeDocument/2006/relationships/hyperlink" Target="https://podminky.urs.cz/item/CS_URS_2023_02/713141358" TargetMode="External" /><Relationship Id="rId38" Type="http://schemas.openxmlformats.org/officeDocument/2006/relationships/hyperlink" Target="https://podminky.urs.cz/item/CS_URS_2023_02/713141396" TargetMode="External" /><Relationship Id="rId39" Type="http://schemas.openxmlformats.org/officeDocument/2006/relationships/hyperlink" Target="https://podminky.urs.cz/item/CS_URS_2023_02/998713102" TargetMode="External" /><Relationship Id="rId40" Type="http://schemas.openxmlformats.org/officeDocument/2006/relationships/hyperlink" Target="https://podminky.urs.cz/item/CS_URS_2023_02/721210822" TargetMode="External" /><Relationship Id="rId41" Type="http://schemas.openxmlformats.org/officeDocument/2006/relationships/hyperlink" Target="https://podminky.urs.cz/item/CS_URS_2023_02/721239114" TargetMode="External" /><Relationship Id="rId42" Type="http://schemas.openxmlformats.org/officeDocument/2006/relationships/hyperlink" Target="https://podminky.urs.cz/item/CS_URS_2023_02/721110802" TargetMode="External" /><Relationship Id="rId43" Type="http://schemas.openxmlformats.org/officeDocument/2006/relationships/hyperlink" Target="https://podminky.urs.cz/item/CS_URS_2023_02/721173315" TargetMode="External" /><Relationship Id="rId44" Type="http://schemas.openxmlformats.org/officeDocument/2006/relationships/hyperlink" Target="https://podminky.urs.cz/item/CS_URS_2023_02/877260320" TargetMode="External" /><Relationship Id="rId45" Type="http://schemas.openxmlformats.org/officeDocument/2006/relationships/hyperlink" Target="https://podminky.urs.cz/item/CS_URS_2023_02/998721102" TargetMode="External" /><Relationship Id="rId46" Type="http://schemas.openxmlformats.org/officeDocument/2006/relationships/hyperlink" Target="https://podminky.urs.cz/item/CS_URS_2023_02/741421823" TargetMode="External" /><Relationship Id="rId47" Type="http://schemas.openxmlformats.org/officeDocument/2006/relationships/hyperlink" Target="https://podminky.urs.cz/item/CS_URS_2023_02/741421841" TargetMode="External" /><Relationship Id="rId48" Type="http://schemas.openxmlformats.org/officeDocument/2006/relationships/hyperlink" Target="https://podminky.urs.cz/item/CS_URS_2023_02/741420001" TargetMode="External" /><Relationship Id="rId49" Type="http://schemas.openxmlformats.org/officeDocument/2006/relationships/hyperlink" Target="https://podminky.urs.cz/item/CS_URS_2023_02/741420020" TargetMode="External" /><Relationship Id="rId50" Type="http://schemas.openxmlformats.org/officeDocument/2006/relationships/hyperlink" Target="https://podminky.urs.cz/item/CS_URS_2023_02/741810001" TargetMode="External" /><Relationship Id="rId51" Type="http://schemas.openxmlformats.org/officeDocument/2006/relationships/hyperlink" Target="https://podminky.urs.cz/item/CS_URS_2023_02/998741202" TargetMode="External" /><Relationship Id="rId52" Type="http://schemas.openxmlformats.org/officeDocument/2006/relationships/hyperlink" Target="https://podminky.urs.cz/item/CS_URS_2023_02/762341670" TargetMode="External" /><Relationship Id="rId53" Type="http://schemas.openxmlformats.org/officeDocument/2006/relationships/hyperlink" Target="https://podminky.urs.cz/item/CS_URS_2023_02/762395000" TargetMode="External" /><Relationship Id="rId54" Type="http://schemas.openxmlformats.org/officeDocument/2006/relationships/hyperlink" Target="https://podminky.urs.cz/item/CS_URS_2023_02/998762102" TargetMode="External" /><Relationship Id="rId55" Type="http://schemas.openxmlformats.org/officeDocument/2006/relationships/hyperlink" Target="https://podminky.urs.cz/item/CS_URS_2023_02/764002841" TargetMode="External" /><Relationship Id="rId56" Type="http://schemas.openxmlformats.org/officeDocument/2006/relationships/hyperlink" Target="https://podminky.urs.cz/item/CS_URS_2023_02/764002861" TargetMode="External" /><Relationship Id="rId57" Type="http://schemas.openxmlformats.org/officeDocument/2006/relationships/hyperlink" Target="https://podminky.urs.cz/item/CS_URS_2023_02/764.Rpol.150" TargetMode="External" /><Relationship Id="rId58" Type="http://schemas.openxmlformats.org/officeDocument/2006/relationships/hyperlink" Target="https://podminky.urs.cz/item/CS_URS_2023_02/764002841" TargetMode="External" /><Relationship Id="rId59" Type="http://schemas.openxmlformats.org/officeDocument/2006/relationships/hyperlink" Target="https://podminky.urs.cz/item/CS_URS_2023_02/764214411" TargetMode="External" /><Relationship Id="rId60" Type="http://schemas.openxmlformats.org/officeDocument/2006/relationships/hyperlink" Target="https://podminky.urs.cz/item/CS_URS_2023_02/764002871" TargetMode="External" /><Relationship Id="rId61" Type="http://schemas.openxmlformats.org/officeDocument/2006/relationships/hyperlink" Target="https://podminky.urs.cz/item/CS_URS_2023_02/998764202" TargetMode="External" /><Relationship Id="rId62" Type="http://schemas.openxmlformats.org/officeDocument/2006/relationships/hyperlink" Target="https://podminky.urs.cz/item/CS_URS_2023_02/767881135" TargetMode="External" /><Relationship Id="rId63" Type="http://schemas.openxmlformats.org/officeDocument/2006/relationships/hyperlink" Target="https://podminky.urs.cz/item/CS_URS_2023_02/998767202" TargetMode="External" /><Relationship Id="rId64" Type="http://schemas.openxmlformats.org/officeDocument/2006/relationships/hyperlink" Target="https://podminky.urs.cz/item/CS_URS_2023_02/783306801" TargetMode="External" /><Relationship Id="rId65" Type="http://schemas.openxmlformats.org/officeDocument/2006/relationships/hyperlink" Target="https://podminky.urs.cz/item/CS_URS_2023_02/783301313" TargetMode="External" /><Relationship Id="rId66" Type="http://schemas.openxmlformats.org/officeDocument/2006/relationships/hyperlink" Target="https://podminky.urs.cz/item/CS_URS_2023_02/783314201" TargetMode="External" /><Relationship Id="rId67" Type="http://schemas.openxmlformats.org/officeDocument/2006/relationships/hyperlink" Target="https://podminky.urs.cz/item/CS_URS_2023_02/783317101" TargetMode="External" /><Relationship Id="rId68" Type="http://schemas.openxmlformats.org/officeDocument/2006/relationships/hyperlink" Target="https://podminky.urs.cz/item/CS_URS_2023_02/030001000" TargetMode="External" /><Relationship Id="rId69" Type="http://schemas.openxmlformats.org/officeDocument/2006/relationships/hyperlink" Target="https://podminky.urs.cz/item/CS_URS_2023_02/041103000" TargetMode="External" /><Relationship Id="rId70" Type="http://schemas.openxmlformats.org/officeDocument/2006/relationships/hyperlink" Target="https://podminky.urs.cz/item/CS_URS_2023_02/043194000" TargetMode="External" /><Relationship Id="rId71" Type="http://schemas.openxmlformats.org/officeDocument/2006/relationships/hyperlink" Target="https://podminky.urs.cz/item/CS_URS_2023_02/061002000" TargetMode="External" /><Relationship Id="rId72" Type="http://schemas.openxmlformats.org/officeDocument/2006/relationships/hyperlink" Target="https://podminky.urs.cz/item/CS_URS_2023_02/065002000" TargetMode="External" /><Relationship Id="rId7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952902501" TargetMode="External" /><Relationship Id="rId2" Type="http://schemas.openxmlformats.org/officeDocument/2006/relationships/hyperlink" Target="https://podminky.urs.cz/item/CS_URS_2023_02/997013152" TargetMode="External" /><Relationship Id="rId3" Type="http://schemas.openxmlformats.org/officeDocument/2006/relationships/hyperlink" Target="https://podminky.urs.cz/item/CS_URS_2023_02/997013501" TargetMode="External" /><Relationship Id="rId4" Type="http://schemas.openxmlformats.org/officeDocument/2006/relationships/hyperlink" Target="https://podminky.urs.cz/item/CS_URS_2023_02/997013509" TargetMode="External" /><Relationship Id="rId5" Type="http://schemas.openxmlformats.org/officeDocument/2006/relationships/hyperlink" Target="https://podminky.urs.cz/item/CS_URS_2023_02/997013645" TargetMode="External" /><Relationship Id="rId6" Type="http://schemas.openxmlformats.org/officeDocument/2006/relationships/hyperlink" Target="https://podminky.urs.cz/item/CS_URS_2023_02/997013814" TargetMode="External" /><Relationship Id="rId7" Type="http://schemas.openxmlformats.org/officeDocument/2006/relationships/hyperlink" Target="https://podminky.urs.cz/item/CS_URS_2023_02/997013631" TargetMode="External" /><Relationship Id="rId8" Type="http://schemas.openxmlformats.org/officeDocument/2006/relationships/hyperlink" Target="https://podminky.urs.cz/item/CS_URS_2023_02/712300921" TargetMode="External" /><Relationship Id="rId9" Type="http://schemas.openxmlformats.org/officeDocument/2006/relationships/hyperlink" Target="https://podminky.urs.cz/item/CS_URS_2023_02/712311101" TargetMode="External" /><Relationship Id="rId10" Type="http://schemas.openxmlformats.org/officeDocument/2006/relationships/hyperlink" Target="https://podminky.urs.cz/item/CS_URS_2023_02/712341559" TargetMode="External" /><Relationship Id="rId11" Type="http://schemas.openxmlformats.org/officeDocument/2006/relationships/hyperlink" Target="https://podminky.urs.cz/item/CS_URS_2023_02/712331111" TargetMode="External" /><Relationship Id="rId12" Type="http://schemas.openxmlformats.org/officeDocument/2006/relationships/hyperlink" Target="https://podminky.urs.cz/item/CS_URS_2023_02/712341559" TargetMode="External" /><Relationship Id="rId13" Type="http://schemas.openxmlformats.org/officeDocument/2006/relationships/hyperlink" Target="https://podminky.urs.cz/item/CS_URS_2023_02/712391176" TargetMode="External" /><Relationship Id="rId14" Type="http://schemas.openxmlformats.org/officeDocument/2006/relationships/hyperlink" Target="https://podminky.urs.cz/item/CS_URS_2023_02/712341715" TargetMode="External" /><Relationship Id="rId15" Type="http://schemas.openxmlformats.org/officeDocument/2006/relationships/hyperlink" Target="https://podminky.urs.cz/item/CS_URS_2023_02/712341715" TargetMode="External" /><Relationship Id="rId16" Type="http://schemas.openxmlformats.org/officeDocument/2006/relationships/hyperlink" Target="https://podminky.urs.cz/item/CS_URS_2023_02/712340832" TargetMode="External" /><Relationship Id="rId17" Type="http://schemas.openxmlformats.org/officeDocument/2006/relationships/hyperlink" Target="https://podminky.urs.cz/item/CS_URS_2023_02/712311101" TargetMode="External" /><Relationship Id="rId18" Type="http://schemas.openxmlformats.org/officeDocument/2006/relationships/hyperlink" Target="https://podminky.urs.cz/item/CS_URS_2023_02/712341559" TargetMode="External" /><Relationship Id="rId19" Type="http://schemas.openxmlformats.org/officeDocument/2006/relationships/hyperlink" Target="https://podminky.urs.cz/item/CS_URS_2023_02/712811101" TargetMode="External" /><Relationship Id="rId20" Type="http://schemas.openxmlformats.org/officeDocument/2006/relationships/hyperlink" Target="https://podminky.urs.cz/item/CS_URS_2023_02/712841559" TargetMode="External" /><Relationship Id="rId21" Type="http://schemas.openxmlformats.org/officeDocument/2006/relationships/hyperlink" Target="https://podminky.urs.cz/item/CS_URS_2023_02/712831101" TargetMode="External" /><Relationship Id="rId22" Type="http://schemas.openxmlformats.org/officeDocument/2006/relationships/hyperlink" Target="https://podminky.urs.cz/item/CS_URS_2023_02/712841559" TargetMode="External" /><Relationship Id="rId23" Type="http://schemas.openxmlformats.org/officeDocument/2006/relationships/hyperlink" Target="https://podminky.urs.cz/item/CS_URS_2023_02/998712102" TargetMode="External" /><Relationship Id="rId24" Type="http://schemas.openxmlformats.org/officeDocument/2006/relationships/hyperlink" Target="https://podminky.urs.cz/item/CS_URS_2023_02/713141136" TargetMode="External" /><Relationship Id="rId25" Type="http://schemas.openxmlformats.org/officeDocument/2006/relationships/hyperlink" Target="https://podminky.urs.cz/item/CS_URS_2023_02/713141151" TargetMode="External" /><Relationship Id="rId26" Type="http://schemas.openxmlformats.org/officeDocument/2006/relationships/hyperlink" Target="https://podminky.urs.cz/item/CS_URS_2023_02/713141264" TargetMode="External" /><Relationship Id="rId27" Type="http://schemas.openxmlformats.org/officeDocument/2006/relationships/hyperlink" Target="https://podminky.urs.cz/item/CS_URS_2023_02/713141336" TargetMode="External" /><Relationship Id="rId28" Type="http://schemas.openxmlformats.org/officeDocument/2006/relationships/hyperlink" Target="https://podminky.urs.cz/item/CS_URS_2023_02/713141414" TargetMode="External" /><Relationship Id="rId29" Type="http://schemas.openxmlformats.org/officeDocument/2006/relationships/hyperlink" Target="https://podminky.urs.cz/item/CS_URS_2023_02/713190833" TargetMode="External" /><Relationship Id="rId30" Type="http://schemas.openxmlformats.org/officeDocument/2006/relationships/hyperlink" Target="https://podminky.urs.cz/item/CS_URS_2023_02/713140841" TargetMode="External" /><Relationship Id="rId31" Type="http://schemas.openxmlformats.org/officeDocument/2006/relationships/hyperlink" Target="https://podminky.urs.cz/item/CS_URS_2023_02/713141212" TargetMode="External" /><Relationship Id="rId32" Type="http://schemas.openxmlformats.org/officeDocument/2006/relationships/hyperlink" Target="https://podminky.urs.cz/item/CS_URS_2023_02/713141358" TargetMode="External" /><Relationship Id="rId33" Type="http://schemas.openxmlformats.org/officeDocument/2006/relationships/hyperlink" Target="https://podminky.urs.cz/item/CS_URS_2023_02/713141358" TargetMode="External" /><Relationship Id="rId34" Type="http://schemas.openxmlformats.org/officeDocument/2006/relationships/hyperlink" Target="https://podminky.urs.cz/item/CS_URS_2023_02/713141396" TargetMode="External" /><Relationship Id="rId35" Type="http://schemas.openxmlformats.org/officeDocument/2006/relationships/hyperlink" Target="https://podminky.urs.cz/item/CS_URS_2023_02/998713102" TargetMode="External" /><Relationship Id="rId36" Type="http://schemas.openxmlformats.org/officeDocument/2006/relationships/hyperlink" Target="https://podminky.urs.cz/item/CS_URS_2023_02/721210822" TargetMode="External" /><Relationship Id="rId37" Type="http://schemas.openxmlformats.org/officeDocument/2006/relationships/hyperlink" Target="https://podminky.urs.cz/item/CS_URS_2023_02/721239114" TargetMode="External" /><Relationship Id="rId38" Type="http://schemas.openxmlformats.org/officeDocument/2006/relationships/hyperlink" Target="https://podminky.urs.cz/item/CS_URS_2023_02/721110802" TargetMode="External" /><Relationship Id="rId39" Type="http://schemas.openxmlformats.org/officeDocument/2006/relationships/hyperlink" Target="https://podminky.urs.cz/item/CS_URS_2023_02/721173315" TargetMode="External" /><Relationship Id="rId40" Type="http://schemas.openxmlformats.org/officeDocument/2006/relationships/hyperlink" Target="https://podminky.urs.cz/item/CS_URS_2023_02/877260320" TargetMode="External" /><Relationship Id="rId41" Type="http://schemas.openxmlformats.org/officeDocument/2006/relationships/hyperlink" Target="https://podminky.urs.cz/item/CS_URS_2023_02/998721102" TargetMode="External" /><Relationship Id="rId42" Type="http://schemas.openxmlformats.org/officeDocument/2006/relationships/hyperlink" Target="https://podminky.urs.cz/item/CS_URS_2023_02/741421823" TargetMode="External" /><Relationship Id="rId43" Type="http://schemas.openxmlformats.org/officeDocument/2006/relationships/hyperlink" Target="https://podminky.urs.cz/item/CS_URS_2023_02/741421841" TargetMode="External" /><Relationship Id="rId44" Type="http://schemas.openxmlformats.org/officeDocument/2006/relationships/hyperlink" Target="https://podminky.urs.cz/item/CS_URS_2023_02/741421855" TargetMode="External" /><Relationship Id="rId45" Type="http://schemas.openxmlformats.org/officeDocument/2006/relationships/hyperlink" Target="https://podminky.urs.cz/item/CS_URS_2023_02/741420001" TargetMode="External" /><Relationship Id="rId46" Type="http://schemas.openxmlformats.org/officeDocument/2006/relationships/hyperlink" Target="https://podminky.urs.cz/item/CS_URS_2023_02/741420020" TargetMode="External" /><Relationship Id="rId47" Type="http://schemas.openxmlformats.org/officeDocument/2006/relationships/hyperlink" Target="https://podminky.urs.cz/item/CS_URS_2023_02/741810001" TargetMode="External" /><Relationship Id="rId48" Type="http://schemas.openxmlformats.org/officeDocument/2006/relationships/hyperlink" Target="https://podminky.urs.cz/item/CS_URS_2023_02/998741202" TargetMode="External" /><Relationship Id="rId49" Type="http://schemas.openxmlformats.org/officeDocument/2006/relationships/hyperlink" Target="https://podminky.urs.cz/item/CS_URS_2023_02/762341670" TargetMode="External" /><Relationship Id="rId50" Type="http://schemas.openxmlformats.org/officeDocument/2006/relationships/hyperlink" Target="https://podminky.urs.cz/item/CS_URS_2023_02/762395000" TargetMode="External" /><Relationship Id="rId51" Type="http://schemas.openxmlformats.org/officeDocument/2006/relationships/hyperlink" Target="https://podminky.urs.cz/item/CS_URS_2023_02/998762102" TargetMode="External" /><Relationship Id="rId52" Type="http://schemas.openxmlformats.org/officeDocument/2006/relationships/hyperlink" Target="https://podminky.urs.cz/item/CS_URS_2023_02/764002841" TargetMode="External" /><Relationship Id="rId53" Type="http://schemas.openxmlformats.org/officeDocument/2006/relationships/hyperlink" Target="https://podminky.urs.cz/item/CS_URS_2023_02/764002861" TargetMode="External" /><Relationship Id="rId54" Type="http://schemas.openxmlformats.org/officeDocument/2006/relationships/hyperlink" Target="https://podminky.urs.cz/item/CS_URS_2023_02/764.Rpol.150" TargetMode="External" /><Relationship Id="rId55" Type="http://schemas.openxmlformats.org/officeDocument/2006/relationships/hyperlink" Target="https://podminky.urs.cz/item/CS_URS_2023_02/764002841" TargetMode="External" /><Relationship Id="rId56" Type="http://schemas.openxmlformats.org/officeDocument/2006/relationships/hyperlink" Target="https://podminky.urs.cz/item/CS_URS_2023_02/764214411" TargetMode="External" /><Relationship Id="rId57" Type="http://schemas.openxmlformats.org/officeDocument/2006/relationships/hyperlink" Target="https://podminky.urs.cz/item/CS_URS_2023_02/998764202" TargetMode="External" /><Relationship Id="rId58" Type="http://schemas.openxmlformats.org/officeDocument/2006/relationships/hyperlink" Target="https://podminky.urs.cz/item/CS_URS_2023_02/767881135" TargetMode="External" /><Relationship Id="rId59" Type="http://schemas.openxmlformats.org/officeDocument/2006/relationships/hyperlink" Target="https://podminky.urs.cz/item/CS_URS_2023_02/998767202" TargetMode="External" /><Relationship Id="rId60" Type="http://schemas.openxmlformats.org/officeDocument/2006/relationships/hyperlink" Target="https://podminky.urs.cz/item/CS_URS_2023_02/783306801" TargetMode="External" /><Relationship Id="rId61" Type="http://schemas.openxmlformats.org/officeDocument/2006/relationships/hyperlink" Target="https://podminky.urs.cz/item/CS_URS_2023_02/783301313" TargetMode="External" /><Relationship Id="rId62" Type="http://schemas.openxmlformats.org/officeDocument/2006/relationships/hyperlink" Target="https://podminky.urs.cz/item/CS_URS_2023_02/783314201" TargetMode="External" /><Relationship Id="rId63" Type="http://schemas.openxmlformats.org/officeDocument/2006/relationships/hyperlink" Target="https://podminky.urs.cz/item/CS_URS_2023_02/783317101" TargetMode="External" /><Relationship Id="rId64" Type="http://schemas.openxmlformats.org/officeDocument/2006/relationships/hyperlink" Target="https://podminky.urs.cz/item/CS_URS_2023_02/030001000" TargetMode="External" /><Relationship Id="rId65" Type="http://schemas.openxmlformats.org/officeDocument/2006/relationships/hyperlink" Target="https://podminky.urs.cz/item/CS_URS_2023_02/041103000" TargetMode="External" /><Relationship Id="rId66" Type="http://schemas.openxmlformats.org/officeDocument/2006/relationships/hyperlink" Target="https://podminky.urs.cz/item/CS_URS_2023_02/043194000" TargetMode="External" /><Relationship Id="rId67" Type="http://schemas.openxmlformats.org/officeDocument/2006/relationships/hyperlink" Target="https://podminky.urs.cz/item/CS_URS_2023_02/061002000" TargetMode="External" /><Relationship Id="rId68" Type="http://schemas.openxmlformats.org/officeDocument/2006/relationships/hyperlink" Target="https://podminky.urs.cz/item/CS_URS_2023_02/065002000" TargetMode="External" /><Relationship Id="rId69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952902501" TargetMode="External" /><Relationship Id="rId2" Type="http://schemas.openxmlformats.org/officeDocument/2006/relationships/hyperlink" Target="https://podminky.urs.cz/item/CS_URS_2023_02/997013152" TargetMode="External" /><Relationship Id="rId3" Type="http://schemas.openxmlformats.org/officeDocument/2006/relationships/hyperlink" Target="https://podminky.urs.cz/item/CS_URS_2023_02/997013501" TargetMode="External" /><Relationship Id="rId4" Type="http://schemas.openxmlformats.org/officeDocument/2006/relationships/hyperlink" Target="https://podminky.urs.cz/item/CS_URS_2023_02/997013509" TargetMode="External" /><Relationship Id="rId5" Type="http://schemas.openxmlformats.org/officeDocument/2006/relationships/hyperlink" Target="https://podminky.urs.cz/item/CS_URS_2023_02/997013645" TargetMode="External" /><Relationship Id="rId6" Type="http://schemas.openxmlformats.org/officeDocument/2006/relationships/hyperlink" Target="https://podminky.urs.cz/item/CS_URS_2023_02/997013814" TargetMode="External" /><Relationship Id="rId7" Type="http://schemas.openxmlformats.org/officeDocument/2006/relationships/hyperlink" Target="https://podminky.urs.cz/item/CS_URS_2023_02/997013631" TargetMode="External" /><Relationship Id="rId8" Type="http://schemas.openxmlformats.org/officeDocument/2006/relationships/hyperlink" Target="https://podminky.urs.cz/item/CS_URS_2023_02/712300921" TargetMode="External" /><Relationship Id="rId9" Type="http://schemas.openxmlformats.org/officeDocument/2006/relationships/hyperlink" Target="https://podminky.urs.cz/item/CS_URS_2023_02/712311101" TargetMode="External" /><Relationship Id="rId10" Type="http://schemas.openxmlformats.org/officeDocument/2006/relationships/hyperlink" Target="https://podminky.urs.cz/item/CS_URS_2023_02/712341559" TargetMode="External" /><Relationship Id="rId11" Type="http://schemas.openxmlformats.org/officeDocument/2006/relationships/hyperlink" Target="https://podminky.urs.cz/item/CS_URS_2023_02/712331111" TargetMode="External" /><Relationship Id="rId12" Type="http://schemas.openxmlformats.org/officeDocument/2006/relationships/hyperlink" Target="https://podminky.urs.cz/item/CS_URS_2023_02/712341559" TargetMode="External" /><Relationship Id="rId13" Type="http://schemas.openxmlformats.org/officeDocument/2006/relationships/hyperlink" Target="https://podminky.urs.cz/item/CS_URS_2023_02/712391176" TargetMode="External" /><Relationship Id="rId14" Type="http://schemas.openxmlformats.org/officeDocument/2006/relationships/hyperlink" Target="https://podminky.urs.cz/item/CS_URS_2023_02/712341715" TargetMode="External" /><Relationship Id="rId15" Type="http://schemas.openxmlformats.org/officeDocument/2006/relationships/hyperlink" Target="https://podminky.urs.cz/item/CS_URS_2023_02/712341715" TargetMode="External" /><Relationship Id="rId16" Type="http://schemas.openxmlformats.org/officeDocument/2006/relationships/hyperlink" Target="https://podminky.urs.cz/item/CS_URS_2023_02/712340832" TargetMode="External" /><Relationship Id="rId17" Type="http://schemas.openxmlformats.org/officeDocument/2006/relationships/hyperlink" Target="https://podminky.urs.cz/item/CS_URS_2023_02/712311101" TargetMode="External" /><Relationship Id="rId18" Type="http://schemas.openxmlformats.org/officeDocument/2006/relationships/hyperlink" Target="https://podminky.urs.cz/item/CS_URS_2023_02/712341559" TargetMode="External" /><Relationship Id="rId19" Type="http://schemas.openxmlformats.org/officeDocument/2006/relationships/hyperlink" Target="https://podminky.urs.cz/item/CS_URS_2023_02/712811101" TargetMode="External" /><Relationship Id="rId20" Type="http://schemas.openxmlformats.org/officeDocument/2006/relationships/hyperlink" Target="https://podminky.urs.cz/item/CS_URS_2023_02/712841559" TargetMode="External" /><Relationship Id="rId21" Type="http://schemas.openxmlformats.org/officeDocument/2006/relationships/hyperlink" Target="https://podminky.urs.cz/item/CS_URS_2023_02/712831101" TargetMode="External" /><Relationship Id="rId22" Type="http://schemas.openxmlformats.org/officeDocument/2006/relationships/hyperlink" Target="https://podminky.urs.cz/item/CS_URS_2023_02/712841559" TargetMode="External" /><Relationship Id="rId23" Type="http://schemas.openxmlformats.org/officeDocument/2006/relationships/hyperlink" Target="https://podminky.urs.cz/item/CS_URS_2023_02/998712102" TargetMode="External" /><Relationship Id="rId24" Type="http://schemas.openxmlformats.org/officeDocument/2006/relationships/hyperlink" Target="https://podminky.urs.cz/item/CS_URS_2023_02/713141136" TargetMode="External" /><Relationship Id="rId25" Type="http://schemas.openxmlformats.org/officeDocument/2006/relationships/hyperlink" Target="https://podminky.urs.cz/item/CS_URS_2023_02/713141151" TargetMode="External" /><Relationship Id="rId26" Type="http://schemas.openxmlformats.org/officeDocument/2006/relationships/hyperlink" Target="https://podminky.urs.cz/item/CS_URS_2023_02/713141264" TargetMode="External" /><Relationship Id="rId27" Type="http://schemas.openxmlformats.org/officeDocument/2006/relationships/hyperlink" Target="https://podminky.urs.cz/item/CS_URS_2023_02/713141336" TargetMode="External" /><Relationship Id="rId28" Type="http://schemas.openxmlformats.org/officeDocument/2006/relationships/hyperlink" Target="https://podminky.urs.cz/item/CS_URS_2023_02/713141414" TargetMode="External" /><Relationship Id="rId29" Type="http://schemas.openxmlformats.org/officeDocument/2006/relationships/hyperlink" Target="https://podminky.urs.cz/item/CS_URS_2023_02/713190833" TargetMode="External" /><Relationship Id="rId30" Type="http://schemas.openxmlformats.org/officeDocument/2006/relationships/hyperlink" Target="https://podminky.urs.cz/item/CS_URS_2023_02/713140841" TargetMode="External" /><Relationship Id="rId31" Type="http://schemas.openxmlformats.org/officeDocument/2006/relationships/hyperlink" Target="https://podminky.urs.cz/item/CS_URS_2023_02/713141212" TargetMode="External" /><Relationship Id="rId32" Type="http://schemas.openxmlformats.org/officeDocument/2006/relationships/hyperlink" Target="https://podminky.urs.cz/item/CS_URS_2023_02/713141358" TargetMode="External" /><Relationship Id="rId33" Type="http://schemas.openxmlformats.org/officeDocument/2006/relationships/hyperlink" Target="https://podminky.urs.cz/item/CS_URS_2023_02/713141358" TargetMode="External" /><Relationship Id="rId34" Type="http://schemas.openxmlformats.org/officeDocument/2006/relationships/hyperlink" Target="https://podminky.urs.cz/item/CS_URS_2023_02/713141396" TargetMode="External" /><Relationship Id="rId35" Type="http://schemas.openxmlformats.org/officeDocument/2006/relationships/hyperlink" Target="https://podminky.urs.cz/item/CS_URS_2023_02/998713102" TargetMode="External" /><Relationship Id="rId36" Type="http://schemas.openxmlformats.org/officeDocument/2006/relationships/hyperlink" Target="https://podminky.urs.cz/item/CS_URS_2023_02/721210822" TargetMode="External" /><Relationship Id="rId37" Type="http://schemas.openxmlformats.org/officeDocument/2006/relationships/hyperlink" Target="https://podminky.urs.cz/item/CS_URS_2023_02/721239114" TargetMode="External" /><Relationship Id="rId38" Type="http://schemas.openxmlformats.org/officeDocument/2006/relationships/hyperlink" Target="https://podminky.urs.cz/item/CS_URS_2023_02/721110802" TargetMode="External" /><Relationship Id="rId39" Type="http://schemas.openxmlformats.org/officeDocument/2006/relationships/hyperlink" Target="https://podminky.urs.cz/item/CS_URS_2023_02/721173315" TargetMode="External" /><Relationship Id="rId40" Type="http://schemas.openxmlformats.org/officeDocument/2006/relationships/hyperlink" Target="https://podminky.urs.cz/item/CS_URS_2023_02/877260320" TargetMode="External" /><Relationship Id="rId41" Type="http://schemas.openxmlformats.org/officeDocument/2006/relationships/hyperlink" Target="https://podminky.urs.cz/item/CS_URS_2023_02/998721102" TargetMode="External" /><Relationship Id="rId42" Type="http://schemas.openxmlformats.org/officeDocument/2006/relationships/hyperlink" Target="https://podminky.urs.cz/item/CS_URS_2023_02/741421823" TargetMode="External" /><Relationship Id="rId43" Type="http://schemas.openxmlformats.org/officeDocument/2006/relationships/hyperlink" Target="https://podminky.urs.cz/item/CS_URS_2023_02/741421841" TargetMode="External" /><Relationship Id="rId44" Type="http://schemas.openxmlformats.org/officeDocument/2006/relationships/hyperlink" Target="https://podminky.urs.cz/item/CS_URS_2023_02/741421855" TargetMode="External" /><Relationship Id="rId45" Type="http://schemas.openxmlformats.org/officeDocument/2006/relationships/hyperlink" Target="https://podminky.urs.cz/item/CS_URS_2023_02/741420001" TargetMode="External" /><Relationship Id="rId46" Type="http://schemas.openxmlformats.org/officeDocument/2006/relationships/hyperlink" Target="https://podminky.urs.cz/item/CS_URS_2023_02/741420020" TargetMode="External" /><Relationship Id="rId47" Type="http://schemas.openxmlformats.org/officeDocument/2006/relationships/hyperlink" Target="https://podminky.urs.cz/item/CS_URS_2023_02/741810001" TargetMode="External" /><Relationship Id="rId48" Type="http://schemas.openxmlformats.org/officeDocument/2006/relationships/hyperlink" Target="https://podminky.urs.cz/item/CS_URS_2023_02/998741202" TargetMode="External" /><Relationship Id="rId49" Type="http://schemas.openxmlformats.org/officeDocument/2006/relationships/hyperlink" Target="https://podminky.urs.cz/item/CS_URS_2023_02/762341670" TargetMode="External" /><Relationship Id="rId50" Type="http://schemas.openxmlformats.org/officeDocument/2006/relationships/hyperlink" Target="https://podminky.urs.cz/item/CS_URS_2023_02/762395000" TargetMode="External" /><Relationship Id="rId51" Type="http://schemas.openxmlformats.org/officeDocument/2006/relationships/hyperlink" Target="https://podminky.urs.cz/item/CS_URS_2023_02/998762102" TargetMode="External" /><Relationship Id="rId52" Type="http://schemas.openxmlformats.org/officeDocument/2006/relationships/hyperlink" Target="https://podminky.urs.cz/item/CS_URS_2023_02/764002841" TargetMode="External" /><Relationship Id="rId53" Type="http://schemas.openxmlformats.org/officeDocument/2006/relationships/hyperlink" Target="https://podminky.urs.cz/item/CS_URS_2023_02/764002861" TargetMode="External" /><Relationship Id="rId54" Type="http://schemas.openxmlformats.org/officeDocument/2006/relationships/hyperlink" Target="https://podminky.urs.cz/item/CS_URS_2023_02/764.Rpol.150" TargetMode="External" /><Relationship Id="rId55" Type="http://schemas.openxmlformats.org/officeDocument/2006/relationships/hyperlink" Target="https://podminky.urs.cz/item/CS_URS_2023_02/764002841" TargetMode="External" /><Relationship Id="rId56" Type="http://schemas.openxmlformats.org/officeDocument/2006/relationships/hyperlink" Target="https://podminky.urs.cz/item/CS_URS_2023_02/764214411" TargetMode="External" /><Relationship Id="rId57" Type="http://schemas.openxmlformats.org/officeDocument/2006/relationships/hyperlink" Target="https://podminky.urs.cz/item/CS_URS_2023_02/998764202" TargetMode="External" /><Relationship Id="rId58" Type="http://schemas.openxmlformats.org/officeDocument/2006/relationships/hyperlink" Target="https://podminky.urs.cz/item/CS_URS_2023_02/767881135" TargetMode="External" /><Relationship Id="rId59" Type="http://schemas.openxmlformats.org/officeDocument/2006/relationships/hyperlink" Target="https://podminky.urs.cz/item/CS_URS_2023_02/998767202" TargetMode="External" /><Relationship Id="rId60" Type="http://schemas.openxmlformats.org/officeDocument/2006/relationships/hyperlink" Target="https://podminky.urs.cz/item/CS_URS_2023_02/030001000" TargetMode="External" /><Relationship Id="rId61" Type="http://schemas.openxmlformats.org/officeDocument/2006/relationships/hyperlink" Target="https://podminky.urs.cz/item/CS_URS_2023_02/041103000" TargetMode="External" /><Relationship Id="rId62" Type="http://schemas.openxmlformats.org/officeDocument/2006/relationships/hyperlink" Target="https://podminky.urs.cz/item/CS_URS_2023_02/043194000" TargetMode="External" /><Relationship Id="rId63" Type="http://schemas.openxmlformats.org/officeDocument/2006/relationships/hyperlink" Target="https://podminky.urs.cz/item/CS_URS_2023_02/061002000" TargetMode="External" /><Relationship Id="rId64" Type="http://schemas.openxmlformats.org/officeDocument/2006/relationships/hyperlink" Target="https://podminky.urs.cz/item/CS_URS_2023_02/065002000" TargetMode="External" /><Relationship Id="rId65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952902501" TargetMode="External" /><Relationship Id="rId2" Type="http://schemas.openxmlformats.org/officeDocument/2006/relationships/hyperlink" Target="https://podminky.urs.cz/item/CS_URS_2023_02/997013152" TargetMode="External" /><Relationship Id="rId3" Type="http://schemas.openxmlformats.org/officeDocument/2006/relationships/hyperlink" Target="https://podminky.urs.cz/item/CS_URS_2023_02/997013501" TargetMode="External" /><Relationship Id="rId4" Type="http://schemas.openxmlformats.org/officeDocument/2006/relationships/hyperlink" Target="https://podminky.urs.cz/item/CS_URS_2023_02/997013509" TargetMode="External" /><Relationship Id="rId5" Type="http://schemas.openxmlformats.org/officeDocument/2006/relationships/hyperlink" Target="https://podminky.urs.cz/item/CS_URS_2023_02/997013645" TargetMode="External" /><Relationship Id="rId6" Type="http://schemas.openxmlformats.org/officeDocument/2006/relationships/hyperlink" Target="https://podminky.urs.cz/item/CS_URS_2023_02/997013814" TargetMode="External" /><Relationship Id="rId7" Type="http://schemas.openxmlformats.org/officeDocument/2006/relationships/hyperlink" Target="https://podminky.urs.cz/item/CS_URS_2023_02/997013631" TargetMode="External" /><Relationship Id="rId8" Type="http://schemas.openxmlformats.org/officeDocument/2006/relationships/hyperlink" Target="https://podminky.urs.cz/item/CS_URS_2023_02/712300921" TargetMode="External" /><Relationship Id="rId9" Type="http://schemas.openxmlformats.org/officeDocument/2006/relationships/hyperlink" Target="https://podminky.urs.cz/item/CS_URS_2023_02/712311101" TargetMode="External" /><Relationship Id="rId10" Type="http://schemas.openxmlformats.org/officeDocument/2006/relationships/hyperlink" Target="https://podminky.urs.cz/item/CS_URS_2023_02/712341559" TargetMode="External" /><Relationship Id="rId11" Type="http://schemas.openxmlformats.org/officeDocument/2006/relationships/hyperlink" Target="https://podminky.urs.cz/item/CS_URS_2023_02/712331111" TargetMode="External" /><Relationship Id="rId12" Type="http://schemas.openxmlformats.org/officeDocument/2006/relationships/hyperlink" Target="https://podminky.urs.cz/item/CS_URS_2023_02/712341559" TargetMode="External" /><Relationship Id="rId13" Type="http://schemas.openxmlformats.org/officeDocument/2006/relationships/hyperlink" Target="https://podminky.urs.cz/item/CS_URS_2023_02/712391176" TargetMode="External" /><Relationship Id="rId14" Type="http://schemas.openxmlformats.org/officeDocument/2006/relationships/hyperlink" Target="https://podminky.urs.cz/item/CS_URS_2023_02/712341715" TargetMode="External" /><Relationship Id="rId15" Type="http://schemas.openxmlformats.org/officeDocument/2006/relationships/hyperlink" Target="https://podminky.urs.cz/item/CS_URS_2023_02/712341715" TargetMode="External" /><Relationship Id="rId16" Type="http://schemas.openxmlformats.org/officeDocument/2006/relationships/hyperlink" Target="https://podminky.urs.cz/item/CS_URS_2023_02/712340832" TargetMode="External" /><Relationship Id="rId17" Type="http://schemas.openxmlformats.org/officeDocument/2006/relationships/hyperlink" Target="https://podminky.urs.cz/item/CS_URS_2023_02/712311101" TargetMode="External" /><Relationship Id="rId18" Type="http://schemas.openxmlformats.org/officeDocument/2006/relationships/hyperlink" Target="https://podminky.urs.cz/item/CS_URS_2023_02/712341559" TargetMode="External" /><Relationship Id="rId19" Type="http://schemas.openxmlformats.org/officeDocument/2006/relationships/hyperlink" Target="https://podminky.urs.cz/item/CS_URS_2023_02/712811101" TargetMode="External" /><Relationship Id="rId20" Type="http://schemas.openxmlformats.org/officeDocument/2006/relationships/hyperlink" Target="https://podminky.urs.cz/item/CS_URS_2023_02/712841559" TargetMode="External" /><Relationship Id="rId21" Type="http://schemas.openxmlformats.org/officeDocument/2006/relationships/hyperlink" Target="https://podminky.urs.cz/item/CS_URS_2023_02/712831101" TargetMode="External" /><Relationship Id="rId22" Type="http://schemas.openxmlformats.org/officeDocument/2006/relationships/hyperlink" Target="https://podminky.urs.cz/item/CS_URS_2023_02/712841559" TargetMode="External" /><Relationship Id="rId23" Type="http://schemas.openxmlformats.org/officeDocument/2006/relationships/hyperlink" Target="https://podminky.urs.cz/item/CS_URS_2023_02/998712102" TargetMode="External" /><Relationship Id="rId24" Type="http://schemas.openxmlformats.org/officeDocument/2006/relationships/hyperlink" Target="https://podminky.urs.cz/item/CS_URS_2023_02/713141136" TargetMode="External" /><Relationship Id="rId25" Type="http://schemas.openxmlformats.org/officeDocument/2006/relationships/hyperlink" Target="https://podminky.urs.cz/item/CS_URS_2023_02/713141151" TargetMode="External" /><Relationship Id="rId26" Type="http://schemas.openxmlformats.org/officeDocument/2006/relationships/hyperlink" Target="https://podminky.urs.cz/item/CS_URS_2023_02/713141264" TargetMode="External" /><Relationship Id="rId27" Type="http://schemas.openxmlformats.org/officeDocument/2006/relationships/hyperlink" Target="https://podminky.urs.cz/item/CS_URS_2023_02/713141336" TargetMode="External" /><Relationship Id="rId28" Type="http://schemas.openxmlformats.org/officeDocument/2006/relationships/hyperlink" Target="https://podminky.urs.cz/item/CS_URS_2023_02/713141414" TargetMode="External" /><Relationship Id="rId29" Type="http://schemas.openxmlformats.org/officeDocument/2006/relationships/hyperlink" Target="https://podminky.urs.cz/item/CS_URS_2023_02/713190833" TargetMode="External" /><Relationship Id="rId30" Type="http://schemas.openxmlformats.org/officeDocument/2006/relationships/hyperlink" Target="https://podminky.urs.cz/item/CS_URS_2023_02/713140841" TargetMode="External" /><Relationship Id="rId31" Type="http://schemas.openxmlformats.org/officeDocument/2006/relationships/hyperlink" Target="https://podminky.urs.cz/item/CS_URS_2023_02/713141212" TargetMode="External" /><Relationship Id="rId32" Type="http://schemas.openxmlformats.org/officeDocument/2006/relationships/hyperlink" Target="https://podminky.urs.cz/item/CS_URS_2023_02/713141358" TargetMode="External" /><Relationship Id="rId33" Type="http://schemas.openxmlformats.org/officeDocument/2006/relationships/hyperlink" Target="https://podminky.urs.cz/item/CS_URS_2023_02/713141358" TargetMode="External" /><Relationship Id="rId34" Type="http://schemas.openxmlformats.org/officeDocument/2006/relationships/hyperlink" Target="https://podminky.urs.cz/item/CS_URS_2023_02/713141396" TargetMode="External" /><Relationship Id="rId35" Type="http://schemas.openxmlformats.org/officeDocument/2006/relationships/hyperlink" Target="https://podminky.urs.cz/item/CS_URS_2023_02/998713102" TargetMode="External" /><Relationship Id="rId36" Type="http://schemas.openxmlformats.org/officeDocument/2006/relationships/hyperlink" Target="https://podminky.urs.cz/item/CS_URS_2023_02/721210822" TargetMode="External" /><Relationship Id="rId37" Type="http://schemas.openxmlformats.org/officeDocument/2006/relationships/hyperlink" Target="https://podminky.urs.cz/item/CS_URS_2023_02/721239114" TargetMode="External" /><Relationship Id="rId38" Type="http://schemas.openxmlformats.org/officeDocument/2006/relationships/hyperlink" Target="https://podminky.urs.cz/item/CS_URS_2023_02/721110802" TargetMode="External" /><Relationship Id="rId39" Type="http://schemas.openxmlformats.org/officeDocument/2006/relationships/hyperlink" Target="https://podminky.urs.cz/item/CS_URS_2023_02/721173315" TargetMode="External" /><Relationship Id="rId40" Type="http://schemas.openxmlformats.org/officeDocument/2006/relationships/hyperlink" Target="https://podminky.urs.cz/item/CS_URS_2023_02/877260320" TargetMode="External" /><Relationship Id="rId41" Type="http://schemas.openxmlformats.org/officeDocument/2006/relationships/hyperlink" Target="https://podminky.urs.cz/item/CS_URS_2023_02/998721102" TargetMode="External" /><Relationship Id="rId42" Type="http://schemas.openxmlformats.org/officeDocument/2006/relationships/hyperlink" Target="https://podminky.urs.cz/item/CS_URS_2023_02/741421823" TargetMode="External" /><Relationship Id="rId43" Type="http://schemas.openxmlformats.org/officeDocument/2006/relationships/hyperlink" Target="https://podminky.urs.cz/item/CS_URS_2023_02/741421841" TargetMode="External" /><Relationship Id="rId44" Type="http://schemas.openxmlformats.org/officeDocument/2006/relationships/hyperlink" Target="https://podminky.urs.cz/item/CS_URS_2023_02/741421855" TargetMode="External" /><Relationship Id="rId45" Type="http://schemas.openxmlformats.org/officeDocument/2006/relationships/hyperlink" Target="https://podminky.urs.cz/item/CS_URS_2023_02/741420001" TargetMode="External" /><Relationship Id="rId46" Type="http://schemas.openxmlformats.org/officeDocument/2006/relationships/hyperlink" Target="https://podminky.urs.cz/item/CS_URS_2023_02/741420020" TargetMode="External" /><Relationship Id="rId47" Type="http://schemas.openxmlformats.org/officeDocument/2006/relationships/hyperlink" Target="https://podminky.urs.cz/item/CS_URS_2023_02/741810001" TargetMode="External" /><Relationship Id="rId48" Type="http://schemas.openxmlformats.org/officeDocument/2006/relationships/hyperlink" Target="https://podminky.urs.cz/item/CS_URS_2023_02/998741202" TargetMode="External" /><Relationship Id="rId49" Type="http://schemas.openxmlformats.org/officeDocument/2006/relationships/hyperlink" Target="https://podminky.urs.cz/item/CS_URS_2023_02/742420821" TargetMode="External" /><Relationship Id="rId50" Type="http://schemas.openxmlformats.org/officeDocument/2006/relationships/hyperlink" Target="https://podminky.urs.cz/item/CS_URS_2023_02/742420021" TargetMode="External" /><Relationship Id="rId51" Type="http://schemas.openxmlformats.org/officeDocument/2006/relationships/hyperlink" Target="https://podminky.urs.cz/item/CS_URS_2023_02/998742202" TargetMode="External" /><Relationship Id="rId52" Type="http://schemas.openxmlformats.org/officeDocument/2006/relationships/hyperlink" Target="https://podminky.urs.cz/item/CS_URS_2023_02/762341670" TargetMode="External" /><Relationship Id="rId53" Type="http://schemas.openxmlformats.org/officeDocument/2006/relationships/hyperlink" Target="https://podminky.urs.cz/item/CS_URS_2023_02/762395000" TargetMode="External" /><Relationship Id="rId54" Type="http://schemas.openxmlformats.org/officeDocument/2006/relationships/hyperlink" Target="https://podminky.urs.cz/item/CS_URS_2023_02/998762102" TargetMode="External" /><Relationship Id="rId55" Type="http://schemas.openxmlformats.org/officeDocument/2006/relationships/hyperlink" Target="https://podminky.urs.cz/item/CS_URS_2023_02/764002841" TargetMode="External" /><Relationship Id="rId56" Type="http://schemas.openxmlformats.org/officeDocument/2006/relationships/hyperlink" Target="https://podminky.urs.cz/item/CS_URS_2023_02/764002861" TargetMode="External" /><Relationship Id="rId57" Type="http://schemas.openxmlformats.org/officeDocument/2006/relationships/hyperlink" Target="https://podminky.urs.cz/item/CS_URS_2023_02/764.Rpol.150" TargetMode="External" /><Relationship Id="rId58" Type="http://schemas.openxmlformats.org/officeDocument/2006/relationships/hyperlink" Target="https://podminky.urs.cz/item/CS_URS_2023_02/764002841" TargetMode="External" /><Relationship Id="rId59" Type="http://schemas.openxmlformats.org/officeDocument/2006/relationships/hyperlink" Target="https://podminky.urs.cz/item/CS_URS_2023_02/764214411" TargetMode="External" /><Relationship Id="rId60" Type="http://schemas.openxmlformats.org/officeDocument/2006/relationships/hyperlink" Target="https://podminky.urs.cz/item/CS_URS_2023_02/998764202" TargetMode="External" /><Relationship Id="rId61" Type="http://schemas.openxmlformats.org/officeDocument/2006/relationships/hyperlink" Target="https://podminky.urs.cz/item/CS_URS_2023_02/767881135" TargetMode="External" /><Relationship Id="rId62" Type="http://schemas.openxmlformats.org/officeDocument/2006/relationships/hyperlink" Target="https://podminky.urs.cz/item/CS_URS_2023_02/998767202" TargetMode="External" /><Relationship Id="rId63" Type="http://schemas.openxmlformats.org/officeDocument/2006/relationships/hyperlink" Target="https://podminky.urs.cz/item/CS_URS_2023_02/783306801" TargetMode="External" /><Relationship Id="rId64" Type="http://schemas.openxmlformats.org/officeDocument/2006/relationships/hyperlink" Target="https://podminky.urs.cz/item/CS_URS_2023_02/783301313" TargetMode="External" /><Relationship Id="rId65" Type="http://schemas.openxmlformats.org/officeDocument/2006/relationships/hyperlink" Target="https://podminky.urs.cz/item/CS_URS_2023_02/783314201" TargetMode="External" /><Relationship Id="rId66" Type="http://schemas.openxmlformats.org/officeDocument/2006/relationships/hyperlink" Target="https://podminky.urs.cz/item/CS_URS_2023_02/783317101" TargetMode="External" /><Relationship Id="rId67" Type="http://schemas.openxmlformats.org/officeDocument/2006/relationships/hyperlink" Target="https://podminky.urs.cz/item/CS_URS_2023_02/030001000" TargetMode="External" /><Relationship Id="rId68" Type="http://schemas.openxmlformats.org/officeDocument/2006/relationships/hyperlink" Target="https://podminky.urs.cz/item/CS_URS_2023_02/041103000" TargetMode="External" /><Relationship Id="rId69" Type="http://schemas.openxmlformats.org/officeDocument/2006/relationships/hyperlink" Target="https://podminky.urs.cz/item/CS_URS_2023_02/043194000" TargetMode="External" /><Relationship Id="rId70" Type="http://schemas.openxmlformats.org/officeDocument/2006/relationships/hyperlink" Target="https://podminky.urs.cz/item/CS_URS_2023_02/061002000" TargetMode="External" /><Relationship Id="rId71" Type="http://schemas.openxmlformats.org/officeDocument/2006/relationships/hyperlink" Target="https://podminky.urs.cz/item/CS_URS_2023_02/065002000" TargetMode="External" /><Relationship Id="rId72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612131121" TargetMode="External" /><Relationship Id="rId2" Type="http://schemas.openxmlformats.org/officeDocument/2006/relationships/hyperlink" Target="https://podminky.urs.cz/item/CS_URS_2023_02/617341131" TargetMode="External" /><Relationship Id="rId3" Type="http://schemas.openxmlformats.org/officeDocument/2006/relationships/hyperlink" Target="https://podminky.urs.cz/item/CS_URS_2023_02/952902501" TargetMode="External" /><Relationship Id="rId4" Type="http://schemas.openxmlformats.org/officeDocument/2006/relationships/hyperlink" Target="https://podminky.urs.cz/item/CS_URS_2023_02/997013152" TargetMode="External" /><Relationship Id="rId5" Type="http://schemas.openxmlformats.org/officeDocument/2006/relationships/hyperlink" Target="https://podminky.urs.cz/item/CS_URS_2023_02/997013501" TargetMode="External" /><Relationship Id="rId6" Type="http://schemas.openxmlformats.org/officeDocument/2006/relationships/hyperlink" Target="https://podminky.urs.cz/item/CS_URS_2023_02/997013509" TargetMode="External" /><Relationship Id="rId7" Type="http://schemas.openxmlformats.org/officeDocument/2006/relationships/hyperlink" Target="https://podminky.urs.cz/item/CS_URS_2023_02/997013645" TargetMode="External" /><Relationship Id="rId8" Type="http://schemas.openxmlformats.org/officeDocument/2006/relationships/hyperlink" Target="https://podminky.urs.cz/item/CS_URS_2023_02/997013814" TargetMode="External" /><Relationship Id="rId9" Type="http://schemas.openxmlformats.org/officeDocument/2006/relationships/hyperlink" Target="https://podminky.urs.cz/item/CS_URS_2023_02/997013631" TargetMode="External" /><Relationship Id="rId10" Type="http://schemas.openxmlformats.org/officeDocument/2006/relationships/hyperlink" Target="https://podminky.urs.cz/item/CS_URS_2023_02/998017002" TargetMode="External" /><Relationship Id="rId11" Type="http://schemas.openxmlformats.org/officeDocument/2006/relationships/hyperlink" Target="https://podminky.urs.cz/item/CS_URS_2023_02/712300921" TargetMode="External" /><Relationship Id="rId12" Type="http://schemas.openxmlformats.org/officeDocument/2006/relationships/hyperlink" Target="https://podminky.urs.cz/item/CS_URS_2023_02/712311101" TargetMode="External" /><Relationship Id="rId13" Type="http://schemas.openxmlformats.org/officeDocument/2006/relationships/hyperlink" Target="https://podminky.urs.cz/item/CS_URS_2023_02/712331111" TargetMode="External" /><Relationship Id="rId14" Type="http://schemas.openxmlformats.org/officeDocument/2006/relationships/hyperlink" Target="https://podminky.urs.cz/item/CS_URS_2023_02/712341559" TargetMode="External" /><Relationship Id="rId15" Type="http://schemas.openxmlformats.org/officeDocument/2006/relationships/hyperlink" Target="https://podminky.urs.cz/item/CS_URS_2023_02/712391176" TargetMode="External" /><Relationship Id="rId16" Type="http://schemas.openxmlformats.org/officeDocument/2006/relationships/hyperlink" Target="https://podminky.urs.cz/item/CS_URS_2023_02/712341715" TargetMode="External" /><Relationship Id="rId17" Type="http://schemas.openxmlformats.org/officeDocument/2006/relationships/hyperlink" Target="https://podminky.urs.cz/item/CS_URS_2023_02/712341715" TargetMode="External" /><Relationship Id="rId18" Type="http://schemas.openxmlformats.org/officeDocument/2006/relationships/hyperlink" Target="https://podminky.urs.cz/item/CS_URS_2023_02/712340832" TargetMode="External" /><Relationship Id="rId19" Type="http://schemas.openxmlformats.org/officeDocument/2006/relationships/hyperlink" Target="https://podminky.urs.cz/item/CS_URS_2023_02/712311101" TargetMode="External" /><Relationship Id="rId20" Type="http://schemas.openxmlformats.org/officeDocument/2006/relationships/hyperlink" Target="https://podminky.urs.cz/item/CS_URS_2023_02/712341559" TargetMode="External" /><Relationship Id="rId21" Type="http://schemas.openxmlformats.org/officeDocument/2006/relationships/hyperlink" Target="https://podminky.urs.cz/item/CS_URS_2023_02/712811101" TargetMode="External" /><Relationship Id="rId22" Type="http://schemas.openxmlformats.org/officeDocument/2006/relationships/hyperlink" Target="https://podminky.urs.cz/item/CS_URS_2023_02/712841559" TargetMode="External" /><Relationship Id="rId23" Type="http://schemas.openxmlformats.org/officeDocument/2006/relationships/hyperlink" Target="https://podminky.urs.cz/item/CS_URS_2023_02/712831101" TargetMode="External" /><Relationship Id="rId24" Type="http://schemas.openxmlformats.org/officeDocument/2006/relationships/hyperlink" Target="https://podminky.urs.cz/item/CS_URS_2023_02/712841559" TargetMode="External" /><Relationship Id="rId25" Type="http://schemas.openxmlformats.org/officeDocument/2006/relationships/hyperlink" Target="https://podminky.urs.cz/item/CS_URS_2023_02/998712102" TargetMode="External" /><Relationship Id="rId26" Type="http://schemas.openxmlformats.org/officeDocument/2006/relationships/hyperlink" Target="https://podminky.urs.cz/item/CS_URS_2023_02/713141136" TargetMode="External" /><Relationship Id="rId27" Type="http://schemas.openxmlformats.org/officeDocument/2006/relationships/hyperlink" Target="https://podminky.urs.cz/item/CS_URS_2023_02/713141151" TargetMode="External" /><Relationship Id="rId28" Type="http://schemas.openxmlformats.org/officeDocument/2006/relationships/hyperlink" Target="https://podminky.urs.cz/item/CS_URS_2023_02/713141264" TargetMode="External" /><Relationship Id="rId29" Type="http://schemas.openxmlformats.org/officeDocument/2006/relationships/hyperlink" Target="https://podminky.urs.cz/item/CS_URS_2023_02/713141336" TargetMode="External" /><Relationship Id="rId30" Type="http://schemas.openxmlformats.org/officeDocument/2006/relationships/hyperlink" Target="https://podminky.urs.cz/item/CS_URS_2023_02/713141414" TargetMode="External" /><Relationship Id="rId31" Type="http://schemas.openxmlformats.org/officeDocument/2006/relationships/hyperlink" Target="https://podminky.urs.cz/item/CS_URS_2023_02/713141136" TargetMode="External" /><Relationship Id="rId32" Type="http://schemas.openxmlformats.org/officeDocument/2006/relationships/hyperlink" Target="https://podminky.urs.cz/item/CS_URS_2023_02/713141151" TargetMode="External" /><Relationship Id="rId33" Type="http://schemas.openxmlformats.org/officeDocument/2006/relationships/hyperlink" Target="https://podminky.urs.cz/item/CS_URS_2023_02/713141264" TargetMode="External" /><Relationship Id="rId34" Type="http://schemas.openxmlformats.org/officeDocument/2006/relationships/hyperlink" Target="https://podminky.urs.cz/item/CS_URS_2023_02/713141336" TargetMode="External" /><Relationship Id="rId35" Type="http://schemas.openxmlformats.org/officeDocument/2006/relationships/hyperlink" Target="https://podminky.urs.cz/item/CS_URS_2023_02/713141414" TargetMode="External" /><Relationship Id="rId36" Type="http://schemas.openxmlformats.org/officeDocument/2006/relationships/hyperlink" Target="https://podminky.urs.cz/item/CS_URS_2023_02/713190833" TargetMode="External" /><Relationship Id="rId37" Type="http://schemas.openxmlformats.org/officeDocument/2006/relationships/hyperlink" Target="https://podminky.urs.cz/item/CS_URS_2023_02/713140841" TargetMode="External" /><Relationship Id="rId38" Type="http://schemas.openxmlformats.org/officeDocument/2006/relationships/hyperlink" Target="https://podminky.urs.cz/item/CS_URS_2023_02/713141212" TargetMode="External" /><Relationship Id="rId39" Type="http://schemas.openxmlformats.org/officeDocument/2006/relationships/hyperlink" Target="https://podminky.urs.cz/item/CS_URS_2023_02/713141358" TargetMode="External" /><Relationship Id="rId40" Type="http://schemas.openxmlformats.org/officeDocument/2006/relationships/hyperlink" Target="https://podminky.urs.cz/item/CS_URS_2023_02/713141358" TargetMode="External" /><Relationship Id="rId41" Type="http://schemas.openxmlformats.org/officeDocument/2006/relationships/hyperlink" Target="https://podminky.urs.cz/item/CS_URS_2023_02/713141396" TargetMode="External" /><Relationship Id="rId42" Type="http://schemas.openxmlformats.org/officeDocument/2006/relationships/hyperlink" Target="https://podminky.urs.cz/item/CS_URS_2023_02/998713102" TargetMode="External" /><Relationship Id="rId43" Type="http://schemas.openxmlformats.org/officeDocument/2006/relationships/hyperlink" Target="https://podminky.urs.cz/item/CS_URS_2023_02/721210822" TargetMode="External" /><Relationship Id="rId44" Type="http://schemas.openxmlformats.org/officeDocument/2006/relationships/hyperlink" Target="https://podminky.urs.cz/item/CS_URS_2023_02/721239114" TargetMode="External" /><Relationship Id="rId45" Type="http://schemas.openxmlformats.org/officeDocument/2006/relationships/hyperlink" Target="https://podminky.urs.cz/item/CS_URS_2023_02/721110802" TargetMode="External" /><Relationship Id="rId46" Type="http://schemas.openxmlformats.org/officeDocument/2006/relationships/hyperlink" Target="https://podminky.urs.cz/item/CS_URS_2023_02/721173315" TargetMode="External" /><Relationship Id="rId47" Type="http://schemas.openxmlformats.org/officeDocument/2006/relationships/hyperlink" Target="https://podminky.urs.cz/item/CS_URS_2023_02/877260320" TargetMode="External" /><Relationship Id="rId48" Type="http://schemas.openxmlformats.org/officeDocument/2006/relationships/hyperlink" Target="https://podminky.urs.cz/item/CS_URS_2023_02/998721102" TargetMode="External" /><Relationship Id="rId49" Type="http://schemas.openxmlformats.org/officeDocument/2006/relationships/hyperlink" Target="https://podminky.urs.cz/item/CS_URS_2023_02/741421823" TargetMode="External" /><Relationship Id="rId50" Type="http://schemas.openxmlformats.org/officeDocument/2006/relationships/hyperlink" Target="https://podminky.urs.cz/item/CS_URS_2023_02/741421841" TargetMode="External" /><Relationship Id="rId51" Type="http://schemas.openxmlformats.org/officeDocument/2006/relationships/hyperlink" Target="https://podminky.urs.cz/item/CS_URS_2023_02/741421855" TargetMode="External" /><Relationship Id="rId52" Type="http://schemas.openxmlformats.org/officeDocument/2006/relationships/hyperlink" Target="https://podminky.urs.cz/item/CS_URS_2023_02/741420001" TargetMode="External" /><Relationship Id="rId53" Type="http://schemas.openxmlformats.org/officeDocument/2006/relationships/hyperlink" Target="https://podminky.urs.cz/item/CS_URS_2023_02/741420020" TargetMode="External" /><Relationship Id="rId54" Type="http://schemas.openxmlformats.org/officeDocument/2006/relationships/hyperlink" Target="https://podminky.urs.cz/item/CS_URS_2023_02/741810001" TargetMode="External" /><Relationship Id="rId55" Type="http://schemas.openxmlformats.org/officeDocument/2006/relationships/hyperlink" Target="https://podminky.urs.cz/item/CS_URS_2023_02/998741202" TargetMode="External" /><Relationship Id="rId56" Type="http://schemas.openxmlformats.org/officeDocument/2006/relationships/hyperlink" Target="https://podminky.urs.cz/item/CS_URS_2023_02/762341670" TargetMode="External" /><Relationship Id="rId57" Type="http://schemas.openxmlformats.org/officeDocument/2006/relationships/hyperlink" Target="https://podminky.urs.cz/item/CS_URS_2023_02/762395000" TargetMode="External" /><Relationship Id="rId58" Type="http://schemas.openxmlformats.org/officeDocument/2006/relationships/hyperlink" Target="https://podminky.urs.cz/item/CS_URS_2023_02/998762102" TargetMode="External" /><Relationship Id="rId59" Type="http://schemas.openxmlformats.org/officeDocument/2006/relationships/hyperlink" Target="https://podminky.urs.cz/item/CS_URS_2023_02/764002841" TargetMode="External" /><Relationship Id="rId60" Type="http://schemas.openxmlformats.org/officeDocument/2006/relationships/hyperlink" Target="https://podminky.urs.cz/item/CS_URS_2023_02/764002861" TargetMode="External" /><Relationship Id="rId61" Type="http://schemas.openxmlformats.org/officeDocument/2006/relationships/hyperlink" Target="https://podminky.urs.cz/item/CS_URS_2023_02/764.Rpol.150" TargetMode="External" /><Relationship Id="rId62" Type="http://schemas.openxmlformats.org/officeDocument/2006/relationships/hyperlink" Target="https://podminky.urs.cz/item/CS_URS_2023_02/764002841" TargetMode="External" /><Relationship Id="rId63" Type="http://schemas.openxmlformats.org/officeDocument/2006/relationships/hyperlink" Target="https://podminky.urs.cz/item/CS_URS_2023_02/764214411" TargetMode="External" /><Relationship Id="rId64" Type="http://schemas.openxmlformats.org/officeDocument/2006/relationships/hyperlink" Target="https://podminky.urs.cz/item/CS_URS_2023_02/764002871" TargetMode="External" /><Relationship Id="rId65" Type="http://schemas.openxmlformats.org/officeDocument/2006/relationships/hyperlink" Target="https://podminky.urs.cz/item/CS_URS_2023_02/998764202" TargetMode="External" /><Relationship Id="rId66" Type="http://schemas.openxmlformats.org/officeDocument/2006/relationships/hyperlink" Target="https://podminky.urs.cz/item/CS_URS_2023_02/767311841" TargetMode="External" /><Relationship Id="rId67" Type="http://schemas.openxmlformats.org/officeDocument/2006/relationships/hyperlink" Target="https://podminky.urs.cz/item/CS_URS_2023_02/767316317" TargetMode="External" /><Relationship Id="rId68" Type="http://schemas.openxmlformats.org/officeDocument/2006/relationships/hyperlink" Target="https://podminky.urs.cz/item/CS_URS_2023_02/767881135" TargetMode="External" /><Relationship Id="rId69" Type="http://schemas.openxmlformats.org/officeDocument/2006/relationships/hyperlink" Target="https://podminky.urs.cz/item/CS_URS_2023_02/767881112" TargetMode="External" /><Relationship Id="rId70" Type="http://schemas.openxmlformats.org/officeDocument/2006/relationships/hyperlink" Target="https://podminky.urs.cz/item/CS_URS_2023_02/767881161" TargetMode="External" /><Relationship Id="rId71" Type="http://schemas.openxmlformats.org/officeDocument/2006/relationships/hyperlink" Target="https://podminky.urs.cz/item/CS_URS_2023_02/998767202" TargetMode="External" /><Relationship Id="rId72" Type="http://schemas.openxmlformats.org/officeDocument/2006/relationships/hyperlink" Target="https://podminky.urs.cz/item/CS_URS_2023_02/783306801" TargetMode="External" /><Relationship Id="rId73" Type="http://schemas.openxmlformats.org/officeDocument/2006/relationships/hyperlink" Target="https://podminky.urs.cz/item/CS_URS_2023_02/783301313" TargetMode="External" /><Relationship Id="rId74" Type="http://schemas.openxmlformats.org/officeDocument/2006/relationships/hyperlink" Target="https://podminky.urs.cz/item/CS_URS_2023_02/783314201" TargetMode="External" /><Relationship Id="rId75" Type="http://schemas.openxmlformats.org/officeDocument/2006/relationships/hyperlink" Target="https://podminky.urs.cz/item/CS_URS_2023_02/783317101" TargetMode="External" /><Relationship Id="rId76" Type="http://schemas.openxmlformats.org/officeDocument/2006/relationships/hyperlink" Target="https://podminky.urs.cz/item/CS_URS_2023_02/784181106" TargetMode="External" /><Relationship Id="rId77" Type="http://schemas.openxmlformats.org/officeDocument/2006/relationships/hyperlink" Target="https://podminky.urs.cz/item/CS_URS_2023_02/784211105" TargetMode="External" /><Relationship Id="rId78" Type="http://schemas.openxmlformats.org/officeDocument/2006/relationships/hyperlink" Target="https://podminky.urs.cz/item/CS_URS_2023_02/030001000" TargetMode="External" /><Relationship Id="rId79" Type="http://schemas.openxmlformats.org/officeDocument/2006/relationships/hyperlink" Target="https://podminky.urs.cz/item/CS_URS_2023_02/041103000" TargetMode="External" /><Relationship Id="rId80" Type="http://schemas.openxmlformats.org/officeDocument/2006/relationships/hyperlink" Target="https://podminky.urs.cz/item/CS_URS_2023_02/043194000" TargetMode="External" /><Relationship Id="rId81" Type="http://schemas.openxmlformats.org/officeDocument/2006/relationships/hyperlink" Target="https://podminky.urs.cz/item/CS_URS_2023_02/061002000" TargetMode="External" /><Relationship Id="rId82" Type="http://schemas.openxmlformats.org/officeDocument/2006/relationships/hyperlink" Target="https://podminky.urs.cz/item/CS_URS_2023_02/065002000" TargetMode="External" /><Relationship Id="rId83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952902501" TargetMode="External" /><Relationship Id="rId2" Type="http://schemas.openxmlformats.org/officeDocument/2006/relationships/hyperlink" Target="https://podminky.urs.cz/item/CS_URS_2023_02/997013152" TargetMode="External" /><Relationship Id="rId3" Type="http://schemas.openxmlformats.org/officeDocument/2006/relationships/hyperlink" Target="https://podminky.urs.cz/item/CS_URS_2023_02/997013501" TargetMode="External" /><Relationship Id="rId4" Type="http://schemas.openxmlformats.org/officeDocument/2006/relationships/hyperlink" Target="https://podminky.urs.cz/item/CS_URS_2023_02/997013509" TargetMode="External" /><Relationship Id="rId5" Type="http://schemas.openxmlformats.org/officeDocument/2006/relationships/hyperlink" Target="https://podminky.urs.cz/item/CS_URS_2023_02/997013645" TargetMode="External" /><Relationship Id="rId6" Type="http://schemas.openxmlformats.org/officeDocument/2006/relationships/hyperlink" Target="https://podminky.urs.cz/item/CS_URS_2023_02/997013814" TargetMode="External" /><Relationship Id="rId7" Type="http://schemas.openxmlformats.org/officeDocument/2006/relationships/hyperlink" Target="https://podminky.urs.cz/item/CS_URS_2023_02/997013631" TargetMode="External" /><Relationship Id="rId8" Type="http://schemas.openxmlformats.org/officeDocument/2006/relationships/hyperlink" Target="https://podminky.urs.cz/item/CS_URS_2023_02/712300921" TargetMode="External" /><Relationship Id="rId9" Type="http://schemas.openxmlformats.org/officeDocument/2006/relationships/hyperlink" Target="https://podminky.urs.cz/item/CS_URS_2023_02/712311101" TargetMode="External" /><Relationship Id="rId10" Type="http://schemas.openxmlformats.org/officeDocument/2006/relationships/hyperlink" Target="https://podminky.urs.cz/item/CS_URS_2023_02/712331111" TargetMode="External" /><Relationship Id="rId11" Type="http://schemas.openxmlformats.org/officeDocument/2006/relationships/hyperlink" Target="https://podminky.urs.cz/item/CS_URS_2023_02/712341559" TargetMode="External" /><Relationship Id="rId12" Type="http://schemas.openxmlformats.org/officeDocument/2006/relationships/hyperlink" Target="https://podminky.urs.cz/item/CS_URS_2023_02/712391176" TargetMode="External" /><Relationship Id="rId13" Type="http://schemas.openxmlformats.org/officeDocument/2006/relationships/hyperlink" Target="https://podminky.urs.cz/item/CS_URS_2023_02/712341715" TargetMode="External" /><Relationship Id="rId14" Type="http://schemas.openxmlformats.org/officeDocument/2006/relationships/hyperlink" Target="https://podminky.urs.cz/item/CS_URS_2023_02/712341715" TargetMode="External" /><Relationship Id="rId15" Type="http://schemas.openxmlformats.org/officeDocument/2006/relationships/hyperlink" Target="https://podminky.urs.cz/item/CS_URS_2023_02/712340832" TargetMode="External" /><Relationship Id="rId16" Type="http://schemas.openxmlformats.org/officeDocument/2006/relationships/hyperlink" Target="https://podminky.urs.cz/item/CS_URS_2023_02/712311101" TargetMode="External" /><Relationship Id="rId17" Type="http://schemas.openxmlformats.org/officeDocument/2006/relationships/hyperlink" Target="https://podminky.urs.cz/item/CS_URS_2023_02/712341559" TargetMode="External" /><Relationship Id="rId18" Type="http://schemas.openxmlformats.org/officeDocument/2006/relationships/hyperlink" Target="https://podminky.urs.cz/item/CS_URS_2023_02/712811101" TargetMode="External" /><Relationship Id="rId19" Type="http://schemas.openxmlformats.org/officeDocument/2006/relationships/hyperlink" Target="https://podminky.urs.cz/item/CS_URS_2023_02/712841559" TargetMode="External" /><Relationship Id="rId20" Type="http://schemas.openxmlformats.org/officeDocument/2006/relationships/hyperlink" Target="https://podminky.urs.cz/item/CS_URS_2023_02/712831101" TargetMode="External" /><Relationship Id="rId21" Type="http://schemas.openxmlformats.org/officeDocument/2006/relationships/hyperlink" Target="https://podminky.urs.cz/item/CS_URS_2023_02/712841559" TargetMode="External" /><Relationship Id="rId22" Type="http://schemas.openxmlformats.org/officeDocument/2006/relationships/hyperlink" Target="https://podminky.urs.cz/item/CS_URS_2023_02/998712102" TargetMode="External" /><Relationship Id="rId23" Type="http://schemas.openxmlformats.org/officeDocument/2006/relationships/hyperlink" Target="https://podminky.urs.cz/item/CS_URS_2023_02/713141136" TargetMode="External" /><Relationship Id="rId24" Type="http://schemas.openxmlformats.org/officeDocument/2006/relationships/hyperlink" Target="https://podminky.urs.cz/item/CS_URS_2023_02/713141151" TargetMode="External" /><Relationship Id="rId25" Type="http://schemas.openxmlformats.org/officeDocument/2006/relationships/hyperlink" Target="https://podminky.urs.cz/item/CS_URS_2023_02/713141264" TargetMode="External" /><Relationship Id="rId26" Type="http://schemas.openxmlformats.org/officeDocument/2006/relationships/hyperlink" Target="https://podminky.urs.cz/item/CS_URS_2023_02/713141336" TargetMode="External" /><Relationship Id="rId27" Type="http://schemas.openxmlformats.org/officeDocument/2006/relationships/hyperlink" Target="https://podminky.urs.cz/item/CS_URS_2023_02/713141414" TargetMode="External" /><Relationship Id="rId28" Type="http://schemas.openxmlformats.org/officeDocument/2006/relationships/hyperlink" Target="https://podminky.urs.cz/item/CS_URS_2023_02/713190833" TargetMode="External" /><Relationship Id="rId29" Type="http://schemas.openxmlformats.org/officeDocument/2006/relationships/hyperlink" Target="https://podminky.urs.cz/item/CS_URS_2023_02/713140841" TargetMode="External" /><Relationship Id="rId30" Type="http://schemas.openxmlformats.org/officeDocument/2006/relationships/hyperlink" Target="https://podminky.urs.cz/item/CS_URS_2023_02/713141212" TargetMode="External" /><Relationship Id="rId31" Type="http://schemas.openxmlformats.org/officeDocument/2006/relationships/hyperlink" Target="https://podminky.urs.cz/item/CS_URS_2023_02/713141358" TargetMode="External" /><Relationship Id="rId32" Type="http://schemas.openxmlformats.org/officeDocument/2006/relationships/hyperlink" Target="https://podminky.urs.cz/item/CS_URS_2023_02/713141358" TargetMode="External" /><Relationship Id="rId33" Type="http://schemas.openxmlformats.org/officeDocument/2006/relationships/hyperlink" Target="https://podminky.urs.cz/item/CS_URS_2023_02/713141396" TargetMode="External" /><Relationship Id="rId34" Type="http://schemas.openxmlformats.org/officeDocument/2006/relationships/hyperlink" Target="https://podminky.urs.cz/item/CS_URS_2023_02/998713102" TargetMode="External" /><Relationship Id="rId35" Type="http://schemas.openxmlformats.org/officeDocument/2006/relationships/hyperlink" Target="https://podminky.urs.cz/item/CS_URS_2023_02/721210822" TargetMode="External" /><Relationship Id="rId36" Type="http://schemas.openxmlformats.org/officeDocument/2006/relationships/hyperlink" Target="https://podminky.urs.cz/item/CS_URS_2023_02/721239114" TargetMode="External" /><Relationship Id="rId37" Type="http://schemas.openxmlformats.org/officeDocument/2006/relationships/hyperlink" Target="https://podminky.urs.cz/item/CS_URS_2023_02/721110802" TargetMode="External" /><Relationship Id="rId38" Type="http://schemas.openxmlformats.org/officeDocument/2006/relationships/hyperlink" Target="https://podminky.urs.cz/item/CS_URS_2023_02/721173315" TargetMode="External" /><Relationship Id="rId39" Type="http://schemas.openxmlformats.org/officeDocument/2006/relationships/hyperlink" Target="https://podminky.urs.cz/item/CS_URS_2023_02/877260320" TargetMode="External" /><Relationship Id="rId40" Type="http://schemas.openxmlformats.org/officeDocument/2006/relationships/hyperlink" Target="https://podminky.urs.cz/item/CS_URS_2023_02/998721102" TargetMode="External" /><Relationship Id="rId41" Type="http://schemas.openxmlformats.org/officeDocument/2006/relationships/hyperlink" Target="https://podminky.urs.cz/item/CS_URS_2023_02/741421823" TargetMode="External" /><Relationship Id="rId42" Type="http://schemas.openxmlformats.org/officeDocument/2006/relationships/hyperlink" Target="https://podminky.urs.cz/item/CS_URS_2023_02/741421841" TargetMode="External" /><Relationship Id="rId43" Type="http://schemas.openxmlformats.org/officeDocument/2006/relationships/hyperlink" Target="https://podminky.urs.cz/item/CS_URS_2023_02/741421855" TargetMode="External" /><Relationship Id="rId44" Type="http://schemas.openxmlformats.org/officeDocument/2006/relationships/hyperlink" Target="https://podminky.urs.cz/item/CS_URS_2023_02/741420001" TargetMode="External" /><Relationship Id="rId45" Type="http://schemas.openxmlformats.org/officeDocument/2006/relationships/hyperlink" Target="https://podminky.urs.cz/item/CS_URS_2023_02/741420020" TargetMode="External" /><Relationship Id="rId46" Type="http://schemas.openxmlformats.org/officeDocument/2006/relationships/hyperlink" Target="https://podminky.urs.cz/item/CS_URS_2023_02/741810001" TargetMode="External" /><Relationship Id="rId47" Type="http://schemas.openxmlformats.org/officeDocument/2006/relationships/hyperlink" Target="https://podminky.urs.cz/item/CS_URS_2023_02/998741202" TargetMode="External" /><Relationship Id="rId48" Type="http://schemas.openxmlformats.org/officeDocument/2006/relationships/hyperlink" Target="https://podminky.urs.cz/item/CS_URS_2023_02/762341670" TargetMode="External" /><Relationship Id="rId49" Type="http://schemas.openxmlformats.org/officeDocument/2006/relationships/hyperlink" Target="https://podminky.urs.cz/item/CS_URS_2023_02/762395000" TargetMode="External" /><Relationship Id="rId50" Type="http://schemas.openxmlformats.org/officeDocument/2006/relationships/hyperlink" Target="https://podminky.urs.cz/item/CS_URS_2023_02/998762102" TargetMode="External" /><Relationship Id="rId51" Type="http://schemas.openxmlformats.org/officeDocument/2006/relationships/hyperlink" Target="https://podminky.urs.cz/item/CS_URS_2023_02/764002841" TargetMode="External" /><Relationship Id="rId52" Type="http://schemas.openxmlformats.org/officeDocument/2006/relationships/hyperlink" Target="https://podminky.urs.cz/item/CS_URS_2023_02/764002861" TargetMode="External" /><Relationship Id="rId53" Type="http://schemas.openxmlformats.org/officeDocument/2006/relationships/hyperlink" Target="https://podminky.urs.cz/item/CS_URS_2023_02/764.Rpol.150" TargetMode="External" /><Relationship Id="rId54" Type="http://schemas.openxmlformats.org/officeDocument/2006/relationships/hyperlink" Target="https://podminky.urs.cz/item/CS_URS_2023_02/764002841" TargetMode="External" /><Relationship Id="rId55" Type="http://schemas.openxmlformats.org/officeDocument/2006/relationships/hyperlink" Target="https://podminky.urs.cz/item/CS_URS_2023_02/764214411" TargetMode="External" /><Relationship Id="rId56" Type="http://schemas.openxmlformats.org/officeDocument/2006/relationships/hyperlink" Target="https://podminky.urs.cz/item/CS_URS_2023_02/998764202" TargetMode="External" /><Relationship Id="rId57" Type="http://schemas.openxmlformats.org/officeDocument/2006/relationships/hyperlink" Target="https://podminky.urs.cz/item/CS_URS_2023_02/767881135" TargetMode="External" /><Relationship Id="rId58" Type="http://schemas.openxmlformats.org/officeDocument/2006/relationships/hyperlink" Target="https://podminky.urs.cz/item/CS_URS_2023_02/998767202" TargetMode="External" /><Relationship Id="rId59" Type="http://schemas.openxmlformats.org/officeDocument/2006/relationships/hyperlink" Target="https://podminky.urs.cz/item/CS_URS_2023_02/030001000" TargetMode="External" /><Relationship Id="rId60" Type="http://schemas.openxmlformats.org/officeDocument/2006/relationships/hyperlink" Target="https://podminky.urs.cz/item/CS_URS_2023_02/041103000" TargetMode="External" /><Relationship Id="rId61" Type="http://schemas.openxmlformats.org/officeDocument/2006/relationships/hyperlink" Target="https://podminky.urs.cz/item/CS_URS_2023_02/043194000" TargetMode="External" /><Relationship Id="rId62" Type="http://schemas.openxmlformats.org/officeDocument/2006/relationships/hyperlink" Target="https://podminky.urs.cz/item/CS_URS_2023_02/061002000" TargetMode="External" /><Relationship Id="rId63" Type="http://schemas.openxmlformats.org/officeDocument/2006/relationships/hyperlink" Target="https://podminky.urs.cz/item/CS_URS_2023_02/065002000" TargetMode="External" /><Relationship Id="rId64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952902501" TargetMode="External" /><Relationship Id="rId2" Type="http://schemas.openxmlformats.org/officeDocument/2006/relationships/hyperlink" Target="https://podminky.urs.cz/item/CS_URS_2023_02/997013152" TargetMode="External" /><Relationship Id="rId3" Type="http://schemas.openxmlformats.org/officeDocument/2006/relationships/hyperlink" Target="https://podminky.urs.cz/item/CS_URS_2023_02/997013501" TargetMode="External" /><Relationship Id="rId4" Type="http://schemas.openxmlformats.org/officeDocument/2006/relationships/hyperlink" Target="https://podminky.urs.cz/item/CS_URS_2023_02/997013509" TargetMode="External" /><Relationship Id="rId5" Type="http://schemas.openxmlformats.org/officeDocument/2006/relationships/hyperlink" Target="https://podminky.urs.cz/item/CS_URS_2023_02/997013645" TargetMode="External" /><Relationship Id="rId6" Type="http://schemas.openxmlformats.org/officeDocument/2006/relationships/hyperlink" Target="https://podminky.urs.cz/item/CS_URS_2023_02/997013814" TargetMode="External" /><Relationship Id="rId7" Type="http://schemas.openxmlformats.org/officeDocument/2006/relationships/hyperlink" Target="https://podminky.urs.cz/item/CS_URS_2023_02/997013631" TargetMode="External" /><Relationship Id="rId8" Type="http://schemas.openxmlformats.org/officeDocument/2006/relationships/hyperlink" Target="https://podminky.urs.cz/item/CS_URS_2023_02/712300921" TargetMode="External" /><Relationship Id="rId9" Type="http://schemas.openxmlformats.org/officeDocument/2006/relationships/hyperlink" Target="https://podminky.urs.cz/item/CS_URS_2023_02/712311101" TargetMode="External" /><Relationship Id="rId10" Type="http://schemas.openxmlformats.org/officeDocument/2006/relationships/hyperlink" Target="https://podminky.urs.cz/item/CS_URS_2023_02/712341559" TargetMode="External" /><Relationship Id="rId11" Type="http://schemas.openxmlformats.org/officeDocument/2006/relationships/hyperlink" Target="https://podminky.urs.cz/item/CS_URS_2023_02/712331111" TargetMode="External" /><Relationship Id="rId12" Type="http://schemas.openxmlformats.org/officeDocument/2006/relationships/hyperlink" Target="https://podminky.urs.cz/item/CS_URS_2023_02/712341559" TargetMode="External" /><Relationship Id="rId13" Type="http://schemas.openxmlformats.org/officeDocument/2006/relationships/hyperlink" Target="https://podminky.urs.cz/item/CS_URS_2023_02/712391176" TargetMode="External" /><Relationship Id="rId14" Type="http://schemas.openxmlformats.org/officeDocument/2006/relationships/hyperlink" Target="https://podminky.urs.cz/item/CS_URS_2023_02/712340832" TargetMode="External" /><Relationship Id="rId15" Type="http://schemas.openxmlformats.org/officeDocument/2006/relationships/hyperlink" Target="https://podminky.urs.cz/item/CS_URS_2023_02/712311101" TargetMode="External" /><Relationship Id="rId16" Type="http://schemas.openxmlformats.org/officeDocument/2006/relationships/hyperlink" Target="https://podminky.urs.cz/item/CS_URS_2023_02/712341559" TargetMode="External" /><Relationship Id="rId17" Type="http://schemas.openxmlformats.org/officeDocument/2006/relationships/hyperlink" Target="https://podminky.urs.cz/item/CS_URS_2023_02/712811101" TargetMode="External" /><Relationship Id="rId18" Type="http://schemas.openxmlformats.org/officeDocument/2006/relationships/hyperlink" Target="https://podminky.urs.cz/item/CS_URS_2023_02/712841559" TargetMode="External" /><Relationship Id="rId19" Type="http://schemas.openxmlformats.org/officeDocument/2006/relationships/hyperlink" Target="https://podminky.urs.cz/item/CS_URS_2023_02/712831101" TargetMode="External" /><Relationship Id="rId20" Type="http://schemas.openxmlformats.org/officeDocument/2006/relationships/hyperlink" Target="https://podminky.urs.cz/item/CS_URS_2023_02/712841559" TargetMode="External" /><Relationship Id="rId21" Type="http://schemas.openxmlformats.org/officeDocument/2006/relationships/hyperlink" Target="https://podminky.urs.cz/item/CS_URS_2023_02/998712102" TargetMode="External" /><Relationship Id="rId22" Type="http://schemas.openxmlformats.org/officeDocument/2006/relationships/hyperlink" Target="https://podminky.urs.cz/item/CS_URS_2023_02/713141136" TargetMode="External" /><Relationship Id="rId23" Type="http://schemas.openxmlformats.org/officeDocument/2006/relationships/hyperlink" Target="https://podminky.urs.cz/item/CS_URS_2023_02/713141151" TargetMode="External" /><Relationship Id="rId24" Type="http://schemas.openxmlformats.org/officeDocument/2006/relationships/hyperlink" Target="https://podminky.urs.cz/item/CS_URS_2023_02/713141254" TargetMode="External" /><Relationship Id="rId25" Type="http://schemas.openxmlformats.org/officeDocument/2006/relationships/hyperlink" Target="https://podminky.urs.cz/item/CS_URS_2023_02/713141336" TargetMode="External" /><Relationship Id="rId26" Type="http://schemas.openxmlformats.org/officeDocument/2006/relationships/hyperlink" Target="https://podminky.urs.cz/item/CS_URS_2023_02/713141414" TargetMode="External" /><Relationship Id="rId27" Type="http://schemas.openxmlformats.org/officeDocument/2006/relationships/hyperlink" Target="https://podminky.urs.cz/item/CS_URS_2023_02/713140841" TargetMode="External" /><Relationship Id="rId28" Type="http://schemas.openxmlformats.org/officeDocument/2006/relationships/hyperlink" Target="https://podminky.urs.cz/item/CS_URS_2023_02/713141212" TargetMode="External" /><Relationship Id="rId29" Type="http://schemas.openxmlformats.org/officeDocument/2006/relationships/hyperlink" Target="https://podminky.urs.cz/item/CS_URS_2023_02/713141358" TargetMode="External" /><Relationship Id="rId30" Type="http://schemas.openxmlformats.org/officeDocument/2006/relationships/hyperlink" Target="https://podminky.urs.cz/item/CS_URS_2023_02/713141358" TargetMode="External" /><Relationship Id="rId31" Type="http://schemas.openxmlformats.org/officeDocument/2006/relationships/hyperlink" Target="https://podminky.urs.cz/item/CS_URS_2023_02/713141396" TargetMode="External" /><Relationship Id="rId32" Type="http://schemas.openxmlformats.org/officeDocument/2006/relationships/hyperlink" Target="https://podminky.urs.cz/item/CS_URS_2023_02/998713102" TargetMode="External" /><Relationship Id="rId33" Type="http://schemas.openxmlformats.org/officeDocument/2006/relationships/hyperlink" Target="https://podminky.urs.cz/item/CS_URS_2023_02/721210822" TargetMode="External" /><Relationship Id="rId34" Type="http://schemas.openxmlformats.org/officeDocument/2006/relationships/hyperlink" Target="https://podminky.urs.cz/item/CS_URS_2023_02/721239114" TargetMode="External" /><Relationship Id="rId35" Type="http://schemas.openxmlformats.org/officeDocument/2006/relationships/hyperlink" Target="https://podminky.urs.cz/item/CS_URS_2023_02/721110802" TargetMode="External" /><Relationship Id="rId36" Type="http://schemas.openxmlformats.org/officeDocument/2006/relationships/hyperlink" Target="https://podminky.urs.cz/item/CS_URS_2023_02/721173315" TargetMode="External" /><Relationship Id="rId37" Type="http://schemas.openxmlformats.org/officeDocument/2006/relationships/hyperlink" Target="https://podminky.urs.cz/item/CS_URS_2023_02/877260320" TargetMode="External" /><Relationship Id="rId38" Type="http://schemas.openxmlformats.org/officeDocument/2006/relationships/hyperlink" Target="https://podminky.urs.cz/item/CS_URS_2023_02/998721102" TargetMode="External" /><Relationship Id="rId39" Type="http://schemas.openxmlformats.org/officeDocument/2006/relationships/hyperlink" Target="https://podminky.urs.cz/item/CS_URS_2023_02/741421823" TargetMode="External" /><Relationship Id="rId40" Type="http://schemas.openxmlformats.org/officeDocument/2006/relationships/hyperlink" Target="https://podminky.urs.cz/item/CS_URS_2023_02/741421841" TargetMode="External" /><Relationship Id="rId41" Type="http://schemas.openxmlformats.org/officeDocument/2006/relationships/hyperlink" Target="https://podminky.urs.cz/item/CS_URS_2023_02/741420001" TargetMode="External" /><Relationship Id="rId42" Type="http://schemas.openxmlformats.org/officeDocument/2006/relationships/hyperlink" Target="https://podminky.urs.cz/item/CS_URS_2023_02/741420020" TargetMode="External" /><Relationship Id="rId43" Type="http://schemas.openxmlformats.org/officeDocument/2006/relationships/hyperlink" Target="https://podminky.urs.cz/item/CS_URS_2023_02/741810001" TargetMode="External" /><Relationship Id="rId44" Type="http://schemas.openxmlformats.org/officeDocument/2006/relationships/hyperlink" Target="https://podminky.urs.cz/item/CS_URS_2023_02/998741202" TargetMode="External" /><Relationship Id="rId45" Type="http://schemas.openxmlformats.org/officeDocument/2006/relationships/hyperlink" Target="https://podminky.urs.cz/item/CS_URS_2023_02/762341670" TargetMode="External" /><Relationship Id="rId46" Type="http://schemas.openxmlformats.org/officeDocument/2006/relationships/hyperlink" Target="https://podminky.urs.cz/item/CS_URS_2023_02/762395000" TargetMode="External" /><Relationship Id="rId47" Type="http://schemas.openxmlformats.org/officeDocument/2006/relationships/hyperlink" Target="https://podminky.urs.cz/item/CS_URS_2023_02/998762102" TargetMode="External" /><Relationship Id="rId48" Type="http://schemas.openxmlformats.org/officeDocument/2006/relationships/hyperlink" Target="https://podminky.urs.cz/item/CS_URS_2023_02/763164612" TargetMode="External" /><Relationship Id="rId49" Type="http://schemas.openxmlformats.org/officeDocument/2006/relationships/hyperlink" Target="https://podminky.urs.cz/item/CS_URS_2023_02/998763302" TargetMode="External" /><Relationship Id="rId50" Type="http://schemas.openxmlformats.org/officeDocument/2006/relationships/hyperlink" Target="https://podminky.urs.cz/item/CS_URS_2023_02/764002841" TargetMode="External" /><Relationship Id="rId51" Type="http://schemas.openxmlformats.org/officeDocument/2006/relationships/hyperlink" Target="https://podminky.urs.cz/item/CS_URS_2023_02/764002861" TargetMode="External" /><Relationship Id="rId52" Type="http://schemas.openxmlformats.org/officeDocument/2006/relationships/hyperlink" Target="https://podminky.urs.cz/item/CS_URS_2023_02/764.Rpol.150" TargetMode="External" /><Relationship Id="rId53" Type="http://schemas.openxmlformats.org/officeDocument/2006/relationships/hyperlink" Target="https://podminky.urs.cz/item/CS_URS_2023_02/764002841" TargetMode="External" /><Relationship Id="rId54" Type="http://schemas.openxmlformats.org/officeDocument/2006/relationships/hyperlink" Target="https://podminky.urs.cz/item/CS_URS_2023_02/764214411" TargetMode="External" /><Relationship Id="rId55" Type="http://schemas.openxmlformats.org/officeDocument/2006/relationships/hyperlink" Target="https://podminky.urs.cz/item/CS_URS_2023_02/998764202" TargetMode="External" /><Relationship Id="rId56" Type="http://schemas.openxmlformats.org/officeDocument/2006/relationships/hyperlink" Target="https://podminky.urs.cz/item/CS_URS_2023_02/767881135" TargetMode="External" /><Relationship Id="rId57" Type="http://schemas.openxmlformats.org/officeDocument/2006/relationships/hyperlink" Target="https://podminky.urs.cz/item/CS_URS_2023_02/998767202" TargetMode="External" /><Relationship Id="rId58" Type="http://schemas.openxmlformats.org/officeDocument/2006/relationships/hyperlink" Target="https://podminky.urs.cz/item/CS_URS_2023_02/784181106" TargetMode="External" /><Relationship Id="rId59" Type="http://schemas.openxmlformats.org/officeDocument/2006/relationships/hyperlink" Target="https://podminky.urs.cz/item/CS_URS_2023_02/784211105" TargetMode="External" /><Relationship Id="rId60" Type="http://schemas.openxmlformats.org/officeDocument/2006/relationships/hyperlink" Target="https://podminky.urs.cz/item/CS_URS_2023_02/030001000" TargetMode="External" /><Relationship Id="rId61" Type="http://schemas.openxmlformats.org/officeDocument/2006/relationships/hyperlink" Target="https://podminky.urs.cz/item/CS_URS_2023_02/041103000" TargetMode="External" /><Relationship Id="rId62" Type="http://schemas.openxmlformats.org/officeDocument/2006/relationships/hyperlink" Target="https://podminky.urs.cz/item/CS_URS_2023_02/043194000" TargetMode="External" /><Relationship Id="rId63" Type="http://schemas.openxmlformats.org/officeDocument/2006/relationships/hyperlink" Target="https://podminky.urs.cz/item/CS_URS_2023_02/061002000" TargetMode="External" /><Relationship Id="rId64" Type="http://schemas.openxmlformats.org/officeDocument/2006/relationships/hyperlink" Target="https://podminky.urs.cz/item/CS_URS_2023_02/065002000" TargetMode="External" /><Relationship Id="rId65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612131121" TargetMode="External" /><Relationship Id="rId2" Type="http://schemas.openxmlformats.org/officeDocument/2006/relationships/hyperlink" Target="https://podminky.urs.cz/item/CS_URS_2023_02/617341131" TargetMode="External" /><Relationship Id="rId3" Type="http://schemas.openxmlformats.org/officeDocument/2006/relationships/hyperlink" Target="https://podminky.urs.cz/item/CS_URS_2023_02/952902501" TargetMode="External" /><Relationship Id="rId4" Type="http://schemas.openxmlformats.org/officeDocument/2006/relationships/hyperlink" Target="https://podminky.urs.cz/item/CS_URS_2023_02/997013152" TargetMode="External" /><Relationship Id="rId5" Type="http://schemas.openxmlformats.org/officeDocument/2006/relationships/hyperlink" Target="https://podminky.urs.cz/item/CS_URS_2023_02/997013501" TargetMode="External" /><Relationship Id="rId6" Type="http://schemas.openxmlformats.org/officeDocument/2006/relationships/hyperlink" Target="https://podminky.urs.cz/item/CS_URS_2023_02/997013509" TargetMode="External" /><Relationship Id="rId7" Type="http://schemas.openxmlformats.org/officeDocument/2006/relationships/hyperlink" Target="https://podminky.urs.cz/item/CS_URS_2023_02/997013645" TargetMode="External" /><Relationship Id="rId8" Type="http://schemas.openxmlformats.org/officeDocument/2006/relationships/hyperlink" Target="https://podminky.urs.cz/item/CS_URS_2023_02/997013814" TargetMode="External" /><Relationship Id="rId9" Type="http://schemas.openxmlformats.org/officeDocument/2006/relationships/hyperlink" Target="https://podminky.urs.cz/item/CS_URS_2023_02/997013631" TargetMode="External" /><Relationship Id="rId10" Type="http://schemas.openxmlformats.org/officeDocument/2006/relationships/hyperlink" Target="https://podminky.urs.cz/item/CS_URS_2023_02/998017002" TargetMode="External" /><Relationship Id="rId11" Type="http://schemas.openxmlformats.org/officeDocument/2006/relationships/hyperlink" Target="https://podminky.urs.cz/item/CS_URS_2023_02/712300921" TargetMode="External" /><Relationship Id="rId12" Type="http://schemas.openxmlformats.org/officeDocument/2006/relationships/hyperlink" Target="https://podminky.urs.cz/item/CS_URS_2023_02/712311101" TargetMode="External" /><Relationship Id="rId13" Type="http://schemas.openxmlformats.org/officeDocument/2006/relationships/hyperlink" Target="https://podminky.urs.cz/item/CS_URS_2023_02/712331111" TargetMode="External" /><Relationship Id="rId14" Type="http://schemas.openxmlformats.org/officeDocument/2006/relationships/hyperlink" Target="https://podminky.urs.cz/item/CS_URS_2023_02/712341559" TargetMode="External" /><Relationship Id="rId15" Type="http://schemas.openxmlformats.org/officeDocument/2006/relationships/hyperlink" Target="https://podminky.urs.cz/item/CS_URS_2023_02/712391176" TargetMode="External" /><Relationship Id="rId16" Type="http://schemas.openxmlformats.org/officeDocument/2006/relationships/hyperlink" Target="https://podminky.urs.cz/item/CS_URS_2023_02/712340832" TargetMode="External" /><Relationship Id="rId17" Type="http://schemas.openxmlformats.org/officeDocument/2006/relationships/hyperlink" Target="https://podminky.urs.cz/item/CS_URS_2023_02/712311101" TargetMode="External" /><Relationship Id="rId18" Type="http://schemas.openxmlformats.org/officeDocument/2006/relationships/hyperlink" Target="https://podminky.urs.cz/item/CS_URS_2023_02/712341559" TargetMode="External" /><Relationship Id="rId19" Type="http://schemas.openxmlformats.org/officeDocument/2006/relationships/hyperlink" Target="https://podminky.urs.cz/item/CS_URS_2023_02/712811101" TargetMode="External" /><Relationship Id="rId20" Type="http://schemas.openxmlformats.org/officeDocument/2006/relationships/hyperlink" Target="https://podminky.urs.cz/item/CS_URS_2023_02/712841559" TargetMode="External" /><Relationship Id="rId21" Type="http://schemas.openxmlformats.org/officeDocument/2006/relationships/hyperlink" Target="https://podminky.urs.cz/item/CS_URS_2023_02/712831101" TargetMode="External" /><Relationship Id="rId22" Type="http://schemas.openxmlformats.org/officeDocument/2006/relationships/hyperlink" Target="https://podminky.urs.cz/item/CS_URS_2023_02/712841559" TargetMode="External" /><Relationship Id="rId23" Type="http://schemas.openxmlformats.org/officeDocument/2006/relationships/hyperlink" Target="https://podminky.urs.cz/item/CS_URS_2023_02/998712102" TargetMode="External" /><Relationship Id="rId24" Type="http://schemas.openxmlformats.org/officeDocument/2006/relationships/hyperlink" Target="https://podminky.urs.cz/item/CS_URS_2023_02/713141136" TargetMode="External" /><Relationship Id="rId25" Type="http://schemas.openxmlformats.org/officeDocument/2006/relationships/hyperlink" Target="https://podminky.urs.cz/item/CS_URS_2023_02/713141151" TargetMode="External" /><Relationship Id="rId26" Type="http://schemas.openxmlformats.org/officeDocument/2006/relationships/hyperlink" Target="https://podminky.urs.cz/item/CS_URS_2023_02/713141254" TargetMode="External" /><Relationship Id="rId27" Type="http://schemas.openxmlformats.org/officeDocument/2006/relationships/hyperlink" Target="https://podminky.urs.cz/item/CS_URS_2023_02/713141336" TargetMode="External" /><Relationship Id="rId28" Type="http://schemas.openxmlformats.org/officeDocument/2006/relationships/hyperlink" Target="https://podminky.urs.cz/item/CS_URS_2023_02/713141414" TargetMode="External" /><Relationship Id="rId29" Type="http://schemas.openxmlformats.org/officeDocument/2006/relationships/hyperlink" Target="https://podminky.urs.cz/item/CS_URS_2023_02/713141136" TargetMode="External" /><Relationship Id="rId30" Type="http://schemas.openxmlformats.org/officeDocument/2006/relationships/hyperlink" Target="https://podminky.urs.cz/item/CS_URS_2023_02/713141151" TargetMode="External" /><Relationship Id="rId31" Type="http://schemas.openxmlformats.org/officeDocument/2006/relationships/hyperlink" Target="https://podminky.urs.cz/item/CS_URS_2023_02/713141254" TargetMode="External" /><Relationship Id="rId32" Type="http://schemas.openxmlformats.org/officeDocument/2006/relationships/hyperlink" Target="https://podminky.urs.cz/item/CS_URS_2023_02/713140841" TargetMode="External" /><Relationship Id="rId33" Type="http://schemas.openxmlformats.org/officeDocument/2006/relationships/hyperlink" Target="https://podminky.urs.cz/item/CS_URS_2023_02/713141212" TargetMode="External" /><Relationship Id="rId34" Type="http://schemas.openxmlformats.org/officeDocument/2006/relationships/hyperlink" Target="https://podminky.urs.cz/item/CS_URS_2023_02/713141358" TargetMode="External" /><Relationship Id="rId35" Type="http://schemas.openxmlformats.org/officeDocument/2006/relationships/hyperlink" Target="https://podminky.urs.cz/item/CS_URS_2023_02/713141396" TargetMode="External" /><Relationship Id="rId36" Type="http://schemas.openxmlformats.org/officeDocument/2006/relationships/hyperlink" Target="https://podminky.urs.cz/item/CS_URS_2023_02/713141396" TargetMode="External" /><Relationship Id="rId37" Type="http://schemas.openxmlformats.org/officeDocument/2006/relationships/hyperlink" Target="https://podminky.urs.cz/item/CS_URS_2023_02/998713102" TargetMode="External" /><Relationship Id="rId38" Type="http://schemas.openxmlformats.org/officeDocument/2006/relationships/hyperlink" Target="https://podminky.urs.cz/item/CS_URS_2023_02/721210822" TargetMode="External" /><Relationship Id="rId39" Type="http://schemas.openxmlformats.org/officeDocument/2006/relationships/hyperlink" Target="https://podminky.urs.cz/item/CS_URS_2023_02/721239114" TargetMode="External" /><Relationship Id="rId40" Type="http://schemas.openxmlformats.org/officeDocument/2006/relationships/hyperlink" Target="https://podminky.urs.cz/item/CS_URS_2023_02/721110802" TargetMode="External" /><Relationship Id="rId41" Type="http://schemas.openxmlformats.org/officeDocument/2006/relationships/hyperlink" Target="https://podminky.urs.cz/item/CS_URS_2023_02/721173315" TargetMode="External" /><Relationship Id="rId42" Type="http://schemas.openxmlformats.org/officeDocument/2006/relationships/hyperlink" Target="https://podminky.urs.cz/item/CS_URS_2023_02/877260320" TargetMode="External" /><Relationship Id="rId43" Type="http://schemas.openxmlformats.org/officeDocument/2006/relationships/hyperlink" Target="https://podminky.urs.cz/item/CS_URS_2023_02/998721102" TargetMode="External" /><Relationship Id="rId44" Type="http://schemas.openxmlformats.org/officeDocument/2006/relationships/hyperlink" Target="https://podminky.urs.cz/item/CS_URS_2023_02/741421823" TargetMode="External" /><Relationship Id="rId45" Type="http://schemas.openxmlformats.org/officeDocument/2006/relationships/hyperlink" Target="https://podminky.urs.cz/item/CS_URS_2023_02/741421841" TargetMode="External" /><Relationship Id="rId46" Type="http://schemas.openxmlformats.org/officeDocument/2006/relationships/hyperlink" Target="https://podminky.urs.cz/item/CS_URS_2023_02/741420001" TargetMode="External" /><Relationship Id="rId47" Type="http://schemas.openxmlformats.org/officeDocument/2006/relationships/hyperlink" Target="https://podminky.urs.cz/item/CS_URS_2023_02/741420020" TargetMode="External" /><Relationship Id="rId48" Type="http://schemas.openxmlformats.org/officeDocument/2006/relationships/hyperlink" Target="https://podminky.urs.cz/item/CS_URS_2023_02/741810001" TargetMode="External" /><Relationship Id="rId49" Type="http://schemas.openxmlformats.org/officeDocument/2006/relationships/hyperlink" Target="https://podminky.urs.cz/item/CS_URS_2023_02/998741202" TargetMode="External" /><Relationship Id="rId50" Type="http://schemas.openxmlformats.org/officeDocument/2006/relationships/hyperlink" Target="https://podminky.urs.cz/item/CS_URS_2023_02/762341670" TargetMode="External" /><Relationship Id="rId51" Type="http://schemas.openxmlformats.org/officeDocument/2006/relationships/hyperlink" Target="https://podminky.urs.cz/item/CS_URS_2023_02/762395000" TargetMode="External" /><Relationship Id="rId52" Type="http://schemas.openxmlformats.org/officeDocument/2006/relationships/hyperlink" Target="https://podminky.urs.cz/item/CS_URS_2023_02/998762102" TargetMode="External" /><Relationship Id="rId53" Type="http://schemas.openxmlformats.org/officeDocument/2006/relationships/hyperlink" Target="https://podminky.urs.cz/item/CS_URS_2023_02/764002841" TargetMode="External" /><Relationship Id="rId54" Type="http://schemas.openxmlformats.org/officeDocument/2006/relationships/hyperlink" Target="https://podminky.urs.cz/item/CS_URS_2023_02/764002861" TargetMode="External" /><Relationship Id="rId55" Type="http://schemas.openxmlformats.org/officeDocument/2006/relationships/hyperlink" Target="https://podminky.urs.cz/item/CS_URS_2023_02/764.Rpol.150" TargetMode="External" /><Relationship Id="rId56" Type="http://schemas.openxmlformats.org/officeDocument/2006/relationships/hyperlink" Target="https://podminky.urs.cz/item/CS_URS_2023_02/764002871" TargetMode="External" /><Relationship Id="rId57" Type="http://schemas.openxmlformats.org/officeDocument/2006/relationships/hyperlink" Target="https://podminky.urs.cz/item/CS_URS_2023_02/998764202" TargetMode="External" /><Relationship Id="rId58" Type="http://schemas.openxmlformats.org/officeDocument/2006/relationships/hyperlink" Target="https://podminky.urs.cz/item/CS_URS_2023_02/767311831" TargetMode="External" /><Relationship Id="rId59" Type="http://schemas.openxmlformats.org/officeDocument/2006/relationships/hyperlink" Target="https://podminky.urs.cz/item/CS_URS_2023_02/767316311" TargetMode="External" /><Relationship Id="rId60" Type="http://schemas.openxmlformats.org/officeDocument/2006/relationships/hyperlink" Target="https://podminky.urs.cz/item/CS_URS_2023_02/767881135" TargetMode="External" /><Relationship Id="rId61" Type="http://schemas.openxmlformats.org/officeDocument/2006/relationships/hyperlink" Target="https://podminky.urs.cz/item/CS_URS_2023_02/767881112" TargetMode="External" /><Relationship Id="rId62" Type="http://schemas.openxmlformats.org/officeDocument/2006/relationships/hyperlink" Target="https://podminky.urs.cz/item/CS_URS_2023_02/767881161" TargetMode="External" /><Relationship Id="rId63" Type="http://schemas.openxmlformats.org/officeDocument/2006/relationships/hyperlink" Target="https://podminky.urs.cz/item/CS_URS_2023_02/998767202" TargetMode="External" /><Relationship Id="rId64" Type="http://schemas.openxmlformats.org/officeDocument/2006/relationships/hyperlink" Target="https://podminky.urs.cz/item/CS_URS_2023_02/784181106" TargetMode="External" /><Relationship Id="rId65" Type="http://schemas.openxmlformats.org/officeDocument/2006/relationships/hyperlink" Target="https://podminky.urs.cz/item/CS_URS_2023_02/784211105" TargetMode="External" /><Relationship Id="rId66" Type="http://schemas.openxmlformats.org/officeDocument/2006/relationships/hyperlink" Target="https://podminky.urs.cz/item/CS_URS_2023_02/030001000" TargetMode="External" /><Relationship Id="rId67" Type="http://schemas.openxmlformats.org/officeDocument/2006/relationships/hyperlink" Target="https://podminky.urs.cz/item/CS_URS_2023_02/041103000" TargetMode="External" /><Relationship Id="rId68" Type="http://schemas.openxmlformats.org/officeDocument/2006/relationships/hyperlink" Target="https://podminky.urs.cz/item/CS_URS_2023_02/043194000" TargetMode="External" /><Relationship Id="rId69" Type="http://schemas.openxmlformats.org/officeDocument/2006/relationships/hyperlink" Target="https://podminky.urs.cz/item/CS_URS_2023_02/061002000" TargetMode="External" /><Relationship Id="rId70" Type="http://schemas.openxmlformats.org/officeDocument/2006/relationships/hyperlink" Target="https://podminky.urs.cz/item/CS_URS_2023_02/065002000" TargetMode="External" /><Relationship Id="rId7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19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27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28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29</v>
      </c>
      <c r="AL11" s="23"/>
      <c r="AM11" s="23"/>
      <c r="AN11" s="28" t="s">
        <v>30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31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32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32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29</v>
      </c>
      <c r="AL14" s="23"/>
      <c r="AM14" s="23"/>
      <c r="AN14" s="35" t="s">
        <v>32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33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34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35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29</v>
      </c>
      <c r="AL17" s="23"/>
      <c r="AM17" s="23"/>
      <c r="AN17" s="28" t="s">
        <v>36</v>
      </c>
      <c r="AO17" s="23"/>
      <c r="AP17" s="23"/>
      <c r="AQ17" s="23"/>
      <c r="AR17" s="21"/>
      <c r="BE17" s="32"/>
      <c r="BS17" s="18" t="s">
        <v>37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38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34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35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29</v>
      </c>
      <c r="AL20" s="23"/>
      <c r="AM20" s="23"/>
      <c r="AN20" s="28" t="s">
        <v>36</v>
      </c>
      <c r="AO20" s="23"/>
      <c r="AP20" s="23"/>
      <c r="AQ20" s="23"/>
      <c r="AR20" s="21"/>
      <c r="BE20" s="32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39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47.25" customHeight="1">
      <c r="B23" s="22"/>
      <c r="C23" s="23"/>
      <c r="D23" s="23"/>
      <c r="E23" s="37" t="s">
        <v>40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41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42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43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44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45</v>
      </c>
      <c r="E29" s="48"/>
      <c r="F29" s="33" t="s">
        <v>46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47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48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49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50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pans="1:57" s="2" customFormat="1" ht="25.9" customHeight="1">
      <c r="A35" s="39"/>
      <c r="B35" s="40"/>
      <c r="C35" s="53"/>
      <c r="D35" s="54" t="s">
        <v>51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52</v>
      </c>
      <c r="U35" s="55"/>
      <c r="V35" s="55"/>
      <c r="W35" s="55"/>
      <c r="X35" s="57" t="s">
        <v>53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6.95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pans="1:57" s="2" customFormat="1" ht="6.95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pans="1:57" s="2" customFormat="1" ht="24.95" customHeight="1">
      <c r="A42" s="39"/>
      <c r="B42" s="40"/>
      <c r="C42" s="24" t="s">
        <v>54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pans="1:57" s="2" customFormat="1" ht="6.9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pans="1:57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20230914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pans="1:57" s="5" customFormat="1" ht="36.95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Rekonstrukce střechy Základní školy Za Chlumem 824 v Bílině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pans="1:57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pans="1:57" s="2" customFormat="1" ht="12" customHeight="1">
      <c r="A47" s="39"/>
      <c r="B47" s="40"/>
      <c r="C47" s="33" t="s">
        <v>21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>Za Chlumem 824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23</v>
      </c>
      <c r="AJ47" s="41"/>
      <c r="AK47" s="41"/>
      <c r="AL47" s="41"/>
      <c r="AM47" s="73" t="str">
        <f>IF(AN8="","",AN8)</f>
        <v>14. 9. 2023</v>
      </c>
      <c r="AN47" s="73"/>
      <c r="AO47" s="41"/>
      <c r="AP47" s="41"/>
      <c r="AQ47" s="41"/>
      <c r="AR47" s="45"/>
      <c r="BE47" s="39"/>
    </row>
    <row r="48" spans="1:57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pans="1:57" s="2" customFormat="1" ht="15.15" customHeight="1">
      <c r="A49" s="39"/>
      <c r="B49" s="40"/>
      <c r="C49" s="33" t="s">
        <v>25</v>
      </c>
      <c r="D49" s="41"/>
      <c r="E49" s="41"/>
      <c r="F49" s="41"/>
      <c r="G49" s="41"/>
      <c r="H49" s="41"/>
      <c r="I49" s="41"/>
      <c r="J49" s="41"/>
      <c r="K49" s="41"/>
      <c r="L49" s="65" t="str">
        <f>IF(E11="","",E11)</f>
        <v>Město Bílina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33</v>
      </c>
      <c r="AJ49" s="41"/>
      <c r="AK49" s="41"/>
      <c r="AL49" s="41"/>
      <c r="AM49" s="74" t="str">
        <f>IF(E17="","",E17)</f>
        <v>DEKPROJEKT s.r.o.</v>
      </c>
      <c r="AN49" s="65"/>
      <c r="AO49" s="65"/>
      <c r="AP49" s="65"/>
      <c r="AQ49" s="41"/>
      <c r="AR49" s="45"/>
      <c r="AS49" s="75" t="s">
        <v>55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pans="1:57" s="2" customFormat="1" ht="15.15" customHeight="1">
      <c r="A50" s="39"/>
      <c r="B50" s="40"/>
      <c r="C50" s="33" t="s">
        <v>31</v>
      </c>
      <c r="D50" s="41"/>
      <c r="E50" s="41"/>
      <c r="F50" s="41"/>
      <c r="G50" s="41"/>
      <c r="H50" s="41"/>
      <c r="I50" s="41"/>
      <c r="J50" s="41"/>
      <c r="K50" s="41"/>
      <c r="L50" s="65" t="str">
        <f>IF(E14="Vyplň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38</v>
      </c>
      <c r="AJ50" s="41"/>
      <c r="AK50" s="41"/>
      <c r="AL50" s="41"/>
      <c r="AM50" s="74" t="str">
        <f>IF(E20="","",E20)</f>
        <v>DEKPROJEKT s.r.o.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pans="1:57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pans="1:57" s="2" customFormat="1" ht="29.25" customHeight="1">
      <c r="A52" s="39"/>
      <c r="B52" s="40"/>
      <c r="C52" s="87" t="s">
        <v>56</v>
      </c>
      <c r="D52" s="88"/>
      <c r="E52" s="88"/>
      <c r="F52" s="88"/>
      <c r="G52" s="88"/>
      <c r="H52" s="89"/>
      <c r="I52" s="90" t="s">
        <v>57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58</v>
      </c>
      <c r="AH52" s="88"/>
      <c r="AI52" s="88"/>
      <c r="AJ52" s="88"/>
      <c r="AK52" s="88"/>
      <c r="AL52" s="88"/>
      <c r="AM52" s="88"/>
      <c r="AN52" s="90" t="s">
        <v>59</v>
      </c>
      <c r="AO52" s="88"/>
      <c r="AP52" s="88"/>
      <c r="AQ52" s="92" t="s">
        <v>60</v>
      </c>
      <c r="AR52" s="45"/>
      <c r="AS52" s="93" t="s">
        <v>61</v>
      </c>
      <c r="AT52" s="94" t="s">
        <v>62</v>
      </c>
      <c r="AU52" s="94" t="s">
        <v>63</v>
      </c>
      <c r="AV52" s="94" t="s">
        <v>64</v>
      </c>
      <c r="AW52" s="94" t="s">
        <v>65</v>
      </c>
      <c r="AX52" s="94" t="s">
        <v>66</v>
      </c>
      <c r="AY52" s="94" t="s">
        <v>67</v>
      </c>
      <c r="AZ52" s="94" t="s">
        <v>68</v>
      </c>
      <c r="BA52" s="94" t="s">
        <v>69</v>
      </c>
      <c r="BB52" s="94" t="s">
        <v>70</v>
      </c>
      <c r="BC52" s="94" t="s">
        <v>71</v>
      </c>
      <c r="BD52" s="95" t="s">
        <v>72</v>
      </c>
      <c r="BE52" s="39"/>
    </row>
    <row r="53" spans="1:57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pans="1:90" s="6" customFormat="1" ht="32.4" customHeight="1">
      <c r="A54" s="6"/>
      <c r="B54" s="99"/>
      <c r="C54" s="100" t="s">
        <v>73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ROUND(SUM(AG55:AG66),2)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19</v>
      </c>
      <c r="AR54" s="105"/>
      <c r="AS54" s="106">
        <f>ROUND(SUM(AS55:AS66),2)</f>
        <v>0</v>
      </c>
      <c r="AT54" s="107">
        <f>ROUND(SUM(AV54:AW54),2)</f>
        <v>0</v>
      </c>
      <c r="AU54" s="108">
        <f>ROUND(SUM(AU55:AU66),5)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ROUND(SUM(AZ55:AZ66),2)</f>
        <v>0</v>
      </c>
      <c r="BA54" s="107">
        <f>ROUND(SUM(BA55:BA66),2)</f>
        <v>0</v>
      </c>
      <c r="BB54" s="107">
        <f>ROUND(SUM(BB55:BB66),2)</f>
        <v>0</v>
      </c>
      <c r="BC54" s="107">
        <f>ROUND(SUM(BC55:BC66),2)</f>
        <v>0</v>
      </c>
      <c r="BD54" s="109">
        <f>ROUND(SUM(BD55:BD66),2)</f>
        <v>0</v>
      </c>
      <c r="BE54" s="6"/>
      <c r="BS54" s="110" t="s">
        <v>74</v>
      </c>
      <c r="BT54" s="110" t="s">
        <v>75</v>
      </c>
      <c r="BU54" s="111" t="s">
        <v>76</v>
      </c>
      <c r="BV54" s="110" t="s">
        <v>77</v>
      </c>
      <c r="BW54" s="110" t="s">
        <v>5</v>
      </c>
      <c r="BX54" s="110" t="s">
        <v>78</v>
      </c>
      <c r="CL54" s="110" t="s">
        <v>19</v>
      </c>
    </row>
    <row r="55" spans="1:91" s="7" customFormat="1" ht="16.5" customHeight="1">
      <c r="A55" s="112" t="s">
        <v>79</v>
      </c>
      <c r="B55" s="113"/>
      <c r="C55" s="114"/>
      <c r="D55" s="115" t="s">
        <v>80</v>
      </c>
      <c r="E55" s="115"/>
      <c r="F55" s="115"/>
      <c r="G55" s="115"/>
      <c r="H55" s="115"/>
      <c r="I55" s="116"/>
      <c r="J55" s="115" t="s">
        <v>81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'SO-01 - A1 - střecha'!J30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82</v>
      </c>
      <c r="AR55" s="119"/>
      <c r="AS55" s="120">
        <v>0</v>
      </c>
      <c r="AT55" s="121">
        <f>ROUND(SUM(AV55:AW55),2)</f>
        <v>0</v>
      </c>
      <c r="AU55" s="122">
        <f>'SO-01 - A1 - střecha'!P97</f>
        <v>0</v>
      </c>
      <c r="AV55" s="121">
        <f>'SO-01 - A1 - střecha'!J33</f>
        <v>0</v>
      </c>
      <c r="AW55" s="121">
        <f>'SO-01 - A1 - střecha'!J34</f>
        <v>0</v>
      </c>
      <c r="AX55" s="121">
        <f>'SO-01 - A1 - střecha'!J35</f>
        <v>0</v>
      </c>
      <c r="AY55" s="121">
        <f>'SO-01 - A1 - střecha'!J36</f>
        <v>0</v>
      </c>
      <c r="AZ55" s="121">
        <f>'SO-01 - A1 - střecha'!F33</f>
        <v>0</v>
      </c>
      <c r="BA55" s="121">
        <f>'SO-01 - A1 - střecha'!F34</f>
        <v>0</v>
      </c>
      <c r="BB55" s="121">
        <f>'SO-01 - A1 - střecha'!F35</f>
        <v>0</v>
      </c>
      <c r="BC55" s="121">
        <f>'SO-01 - A1 - střecha'!F36</f>
        <v>0</v>
      </c>
      <c r="BD55" s="123">
        <f>'SO-01 - A1 - střecha'!F37</f>
        <v>0</v>
      </c>
      <c r="BE55" s="7"/>
      <c r="BT55" s="124" t="s">
        <v>83</v>
      </c>
      <c r="BV55" s="124" t="s">
        <v>77</v>
      </c>
      <c r="BW55" s="124" t="s">
        <v>84</v>
      </c>
      <c r="BX55" s="124" t="s">
        <v>5</v>
      </c>
      <c r="CL55" s="124" t="s">
        <v>19</v>
      </c>
      <c r="CM55" s="124" t="s">
        <v>85</v>
      </c>
    </row>
    <row r="56" spans="1:91" s="7" customFormat="1" ht="16.5" customHeight="1">
      <c r="A56" s="112" t="s">
        <v>79</v>
      </c>
      <c r="B56" s="113"/>
      <c r="C56" s="114"/>
      <c r="D56" s="115" t="s">
        <v>86</v>
      </c>
      <c r="E56" s="115"/>
      <c r="F56" s="115"/>
      <c r="G56" s="115"/>
      <c r="H56" s="115"/>
      <c r="I56" s="116"/>
      <c r="J56" s="115" t="s">
        <v>87</v>
      </c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7">
        <f>'SO-02 - A2 - střecha'!J30</f>
        <v>0</v>
      </c>
      <c r="AH56" s="116"/>
      <c r="AI56" s="116"/>
      <c r="AJ56" s="116"/>
      <c r="AK56" s="116"/>
      <c r="AL56" s="116"/>
      <c r="AM56" s="116"/>
      <c r="AN56" s="117">
        <f>SUM(AG56,AT56)</f>
        <v>0</v>
      </c>
      <c r="AO56" s="116"/>
      <c r="AP56" s="116"/>
      <c r="AQ56" s="118" t="s">
        <v>82</v>
      </c>
      <c r="AR56" s="119"/>
      <c r="AS56" s="120">
        <v>0</v>
      </c>
      <c r="AT56" s="121">
        <f>ROUND(SUM(AV56:AW56),2)</f>
        <v>0</v>
      </c>
      <c r="AU56" s="122">
        <f>'SO-02 - A2 - střecha'!P95</f>
        <v>0</v>
      </c>
      <c r="AV56" s="121">
        <f>'SO-02 - A2 - střecha'!J33</f>
        <v>0</v>
      </c>
      <c r="AW56" s="121">
        <f>'SO-02 - A2 - střecha'!J34</f>
        <v>0</v>
      </c>
      <c r="AX56" s="121">
        <f>'SO-02 - A2 - střecha'!J35</f>
        <v>0</v>
      </c>
      <c r="AY56" s="121">
        <f>'SO-02 - A2 - střecha'!J36</f>
        <v>0</v>
      </c>
      <c r="AZ56" s="121">
        <f>'SO-02 - A2 - střecha'!F33</f>
        <v>0</v>
      </c>
      <c r="BA56" s="121">
        <f>'SO-02 - A2 - střecha'!F34</f>
        <v>0</v>
      </c>
      <c r="BB56" s="121">
        <f>'SO-02 - A2 - střecha'!F35</f>
        <v>0</v>
      </c>
      <c r="BC56" s="121">
        <f>'SO-02 - A2 - střecha'!F36</f>
        <v>0</v>
      </c>
      <c r="BD56" s="123">
        <f>'SO-02 - A2 - střecha'!F37</f>
        <v>0</v>
      </c>
      <c r="BE56" s="7"/>
      <c r="BT56" s="124" t="s">
        <v>83</v>
      </c>
      <c r="BV56" s="124" t="s">
        <v>77</v>
      </c>
      <c r="BW56" s="124" t="s">
        <v>88</v>
      </c>
      <c r="BX56" s="124" t="s">
        <v>5</v>
      </c>
      <c r="CL56" s="124" t="s">
        <v>19</v>
      </c>
      <c r="CM56" s="124" t="s">
        <v>85</v>
      </c>
    </row>
    <row r="57" spans="1:91" s="7" customFormat="1" ht="16.5" customHeight="1">
      <c r="A57" s="112" t="s">
        <v>79</v>
      </c>
      <c r="B57" s="113"/>
      <c r="C57" s="114"/>
      <c r="D57" s="115" t="s">
        <v>89</v>
      </c>
      <c r="E57" s="115"/>
      <c r="F57" s="115"/>
      <c r="G57" s="115"/>
      <c r="H57" s="115"/>
      <c r="I57" s="116"/>
      <c r="J57" s="115" t="s">
        <v>90</v>
      </c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7">
        <f>'SO-03 - A3 - střecha'!J30</f>
        <v>0</v>
      </c>
      <c r="AH57" s="116"/>
      <c r="AI57" s="116"/>
      <c r="AJ57" s="116"/>
      <c r="AK57" s="116"/>
      <c r="AL57" s="116"/>
      <c r="AM57" s="116"/>
      <c r="AN57" s="117">
        <f>SUM(AG57,AT57)</f>
        <v>0</v>
      </c>
      <c r="AO57" s="116"/>
      <c r="AP57" s="116"/>
      <c r="AQ57" s="118" t="s">
        <v>82</v>
      </c>
      <c r="AR57" s="119"/>
      <c r="AS57" s="120">
        <v>0</v>
      </c>
      <c r="AT57" s="121">
        <f>ROUND(SUM(AV57:AW57),2)</f>
        <v>0</v>
      </c>
      <c r="AU57" s="122">
        <f>'SO-03 - A3 - střecha'!P94</f>
        <v>0</v>
      </c>
      <c r="AV57" s="121">
        <f>'SO-03 - A3 - střecha'!J33</f>
        <v>0</v>
      </c>
      <c r="AW57" s="121">
        <f>'SO-03 - A3 - střecha'!J34</f>
        <v>0</v>
      </c>
      <c r="AX57" s="121">
        <f>'SO-03 - A3 - střecha'!J35</f>
        <v>0</v>
      </c>
      <c r="AY57" s="121">
        <f>'SO-03 - A3 - střecha'!J36</f>
        <v>0</v>
      </c>
      <c r="AZ57" s="121">
        <f>'SO-03 - A3 - střecha'!F33</f>
        <v>0</v>
      </c>
      <c r="BA57" s="121">
        <f>'SO-03 - A3 - střecha'!F34</f>
        <v>0</v>
      </c>
      <c r="BB57" s="121">
        <f>'SO-03 - A3 - střecha'!F35</f>
        <v>0</v>
      </c>
      <c r="BC57" s="121">
        <f>'SO-03 - A3 - střecha'!F36</f>
        <v>0</v>
      </c>
      <c r="BD57" s="123">
        <f>'SO-03 - A3 - střecha'!F37</f>
        <v>0</v>
      </c>
      <c r="BE57" s="7"/>
      <c r="BT57" s="124" t="s">
        <v>83</v>
      </c>
      <c r="BV57" s="124" t="s">
        <v>77</v>
      </c>
      <c r="BW57" s="124" t="s">
        <v>91</v>
      </c>
      <c r="BX57" s="124" t="s">
        <v>5</v>
      </c>
      <c r="CL57" s="124" t="s">
        <v>19</v>
      </c>
      <c r="CM57" s="124" t="s">
        <v>85</v>
      </c>
    </row>
    <row r="58" spans="1:91" s="7" customFormat="1" ht="16.5" customHeight="1">
      <c r="A58" s="112" t="s">
        <v>79</v>
      </c>
      <c r="B58" s="113"/>
      <c r="C58" s="114"/>
      <c r="D58" s="115" t="s">
        <v>92</v>
      </c>
      <c r="E58" s="115"/>
      <c r="F58" s="115"/>
      <c r="G58" s="115"/>
      <c r="H58" s="115"/>
      <c r="I58" s="116"/>
      <c r="J58" s="115" t="s">
        <v>93</v>
      </c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7">
        <f>'SO-04 - A4 - střecha'!J30</f>
        <v>0</v>
      </c>
      <c r="AH58" s="116"/>
      <c r="AI58" s="116"/>
      <c r="AJ58" s="116"/>
      <c r="AK58" s="116"/>
      <c r="AL58" s="116"/>
      <c r="AM58" s="116"/>
      <c r="AN58" s="117">
        <f>SUM(AG58,AT58)</f>
        <v>0</v>
      </c>
      <c r="AO58" s="116"/>
      <c r="AP58" s="116"/>
      <c r="AQ58" s="118" t="s">
        <v>82</v>
      </c>
      <c r="AR58" s="119"/>
      <c r="AS58" s="120">
        <v>0</v>
      </c>
      <c r="AT58" s="121">
        <f>ROUND(SUM(AV58:AW58),2)</f>
        <v>0</v>
      </c>
      <c r="AU58" s="122">
        <f>'SO-04 - A4 - střecha'!P96</f>
        <v>0</v>
      </c>
      <c r="AV58" s="121">
        <f>'SO-04 - A4 - střecha'!J33</f>
        <v>0</v>
      </c>
      <c r="AW58" s="121">
        <f>'SO-04 - A4 - střecha'!J34</f>
        <v>0</v>
      </c>
      <c r="AX58" s="121">
        <f>'SO-04 - A4 - střecha'!J35</f>
        <v>0</v>
      </c>
      <c r="AY58" s="121">
        <f>'SO-04 - A4 - střecha'!J36</f>
        <v>0</v>
      </c>
      <c r="AZ58" s="121">
        <f>'SO-04 - A4 - střecha'!F33</f>
        <v>0</v>
      </c>
      <c r="BA58" s="121">
        <f>'SO-04 - A4 - střecha'!F34</f>
        <v>0</v>
      </c>
      <c r="BB58" s="121">
        <f>'SO-04 - A4 - střecha'!F35</f>
        <v>0</v>
      </c>
      <c r="BC58" s="121">
        <f>'SO-04 - A4 - střecha'!F36</f>
        <v>0</v>
      </c>
      <c r="BD58" s="123">
        <f>'SO-04 - A4 - střecha'!F37</f>
        <v>0</v>
      </c>
      <c r="BE58" s="7"/>
      <c r="BT58" s="124" t="s">
        <v>83</v>
      </c>
      <c r="BV58" s="124" t="s">
        <v>77</v>
      </c>
      <c r="BW58" s="124" t="s">
        <v>94</v>
      </c>
      <c r="BX58" s="124" t="s">
        <v>5</v>
      </c>
      <c r="CL58" s="124" t="s">
        <v>19</v>
      </c>
      <c r="CM58" s="124" t="s">
        <v>85</v>
      </c>
    </row>
    <row r="59" spans="1:91" s="7" customFormat="1" ht="16.5" customHeight="1">
      <c r="A59" s="112" t="s">
        <v>79</v>
      </c>
      <c r="B59" s="113"/>
      <c r="C59" s="114"/>
      <c r="D59" s="115" t="s">
        <v>95</v>
      </c>
      <c r="E59" s="115"/>
      <c r="F59" s="115"/>
      <c r="G59" s="115"/>
      <c r="H59" s="115"/>
      <c r="I59" s="116"/>
      <c r="J59" s="115" t="s">
        <v>96</v>
      </c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  <c r="AE59" s="115"/>
      <c r="AF59" s="115"/>
      <c r="AG59" s="117">
        <f>'SO-05 - A5 - střecha'!J30</f>
        <v>0</v>
      </c>
      <c r="AH59" s="116"/>
      <c r="AI59" s="116"/>
      <c r="AJ59" s="116"/>
      <c r="AK59" s="116"/>
      <c r="AL59" s="116"/>
      <c r="AM59" s="116"/>
      <c r="AN59" s="117">
        <f>SUM(AG59,AT59)</f>
        <v>0</v>
      </c>
      <c r="AO59" s="116"/>
      <c r="AP59" s="116"/>
      <c r="AQ59" s="118" t="s">
        <v>82</v>
      </c>
      <c r="AR59" s="119"/>
      <c r="AS59" s="120">
        <v>0</v>
      </c>
      <c r="AT59" s="121">
        <f>ROUND(SUM(AV59:AW59),2)</f>
        <v>0</v>
      </c>
      <c r="AU59" s="122">
        <f>'SO-05 - A5 - střecha'!P98</f>
        <v>0</v>
      </c>
      <c r="AV59" s="121">
        <f>'SO-05 - A5 - střecha'!J33</f>
        <v>0</v>
      </c>
      <c r="AW59" s="121">
        <f>'SO-05 - A5 - střecha'!J34</f>
        <v>0</v>
      </c>
      <c r="AX59" s="121">
        <f>'SO-05 - A5 - střecha'!J35</f>
        <v>0</v>
      </c>
      <c r="AY59" s="121">
        <f>'SO-05 - A5 - střecha'!J36</f>
        <v>0</v>
      </c>
      <c r="AZ59" s="121">
        <f>'SO-05 - A5 - střecha'!F33</f>
        <v>0</v>
      </c>
      <c r="BA59" s="121">
        <f>'SO-05 - A5 - střecha'!F34</f>
        <v>0</v>
      </c>
      <c r="BB59" s="121">
        <f>'SO-05 - A5 - střecha'!F35</f>
        <v>0</v>
      </c>
      <c r="BC59" s="121">
        <f>'SO-05 - A5 - střecha'!F36</f>
        <v>0</v>
      </c>
      <c r="BD59" s="123">
        <f>'SO-05 - A5 - střecha'!F37</f>
        <v>0</v>
      </c>
      <c r="BE59" s="7"/>
      <c r="BT59" s="124" t="s">
        <v>83</v>
      </c>
      <c r="BV59" s="124" t="s">
        <v>77</v>
      </c>
      <c r="BW59" s="124" t="s">
        <v>97</v>
      </c>
      <c r="BX59" s="124" t="s">
        <v>5</v>
      </c>
      <c r="CL59" s="124" t="s">
        <v>19</v>
      </c>
      <c r="CM59" s="124" t="s">
        <v>85</v>
      </c>
    </row>
    <row r="60" spans="1:91" s="7" customFormat="1" ht="16.5" customHeight="1">
      <c r="A60" s="112" t="s">
        <v>79</v>
      </c>
      <c r="B60" s="113"/>
      <c r="C60" s="114"/>
      <c r="D60" s="115" t="s">
        <v>98</v>
      </c>
      <c r="E60" s="115"/>
      <c r="F60" s="115"/>
      <c r="G60" s="115"/>
      <c r="H60" s="115"/>
      <c r="I60" s="116"/>
      <c r="J60" s="115" t="s">
        <v>99</v>
      </c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7">
        <f>'SO-06 - A6 - střecha'!J30</f>
        <v>0</v>
      </c>
      <c r="AH60" s="116"/>
      <c r="AI60" s="116"/>
      <c r="AJ60" s="116"/>
      <c r="AK60" s="116"/>
      <c r="AL60" s="116"/>
      <c r="AM60" s="116"/>
      <c r="AN60" s="117">
        <f>SUM(AG60,AT60)</f>
        <v>0</v>
      </c>
      <c r="AO60" s="116"/>
      <c r="AP60" s="116"/>
      <c r="AQ60" s="118" t="s">
        <v>82</v>
      </c>
      <c r="AR60" s="119"/>
      <c r="AS60" s="120">
        <v>0</v>
      </c>
      <c r="AT60" s="121">
        <f>ROUND(SUM(AV60:AW60),2)</f>
        <v>0</v>
      </c>
      <c r="AU60" s="122">
        <f>'SO-06 - A6 - střecha'!P94</f>
        <v>0</v>
      </c>
      <c r="AV60" s="121">
        <f>'SO-06 - A6 - střecha'!J33</f>
        <v>0</v>
      </c>
      <c r="AW60" s="121">
        <f>'SO-06 - A6 - střecha'!J34</f>
        <v>0</v>
      </c>
      <c r="AX60" s="121">
        <f>'SO-06 - A6 - střecha'!J35</f>
        <v>0</v>
      </c>
      <c r="AY60" s="121">
        <f>'SO-06 - A6 - střecha'!J36</f>
        <v>0</v>
      </c>
      <c r="AZ60" s="121">
        <f>'SO-06 - A6 - střecha'!F33</f>
        <v>0</v>
      </c>
      <c r="BA60" s="121">
        <f>'SO-06 - A6 - střecha'!F34</f>
        <v>0</v>
      </c>
      <c r="BB60" s="121">
        <f>'SO-06 - A6 - střecha'!F35</f>
        <v>0</v>
      </c>
      <c r="BC60" s="121">
        <f>'SO-06 - A6 - střecha'!F36</f>
        <v>0</v>
      </c>
      <c r="BD60" s="123">
        <f>'SO-06 - A6 - střecha'!F37</f>
        <v>0</v>
      </c>
      <c r="BE60" s="7"/>
      <c r="BT60" s="124" t="s">
        <v>83</v>
      </c>
      <c r="BV60" s="124" t="s">
        <v>77</v>
      </c>
      <c r="BW60" s="124" t="s">
        <v>100</v>
      </c>
      <c r="BX60" s="124" t="s">
        <v>5</v>
      </c>
      <c r="CL60" s="124" t="s">
        <v>19</v>
      </c>
      <c r="CM60" s="124" t="s">
        <v>85</v>
      </c>
    </row>
    <row r="61" spans="1:91" s="7" customFormat="1" ht="16.5" customHeight="1">
      <c r="A61" s="112" t="s">
        <v>79</v>
      </c>
      <c r="B61" s="113"/>
      <c r="C61" s="114"/>
      <c r="D61" s="115" t="s">
        <v>101</v>
      </c>
      <c r="E61" s="115"/>
      <c r="F61" s="115"/>
      <c r="G61" s="115"/>
      <c r="H61" s="115"/>
      <c r="I61" s="116"/>
      <c r="J61" s="115" t="s">
        <v>102</v>
      </c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7">
        <f>'SO-07 - B - střecha'!J30</f>
        <v>0</v>
      </c>
      <c r="AH61" s="116"/>
      <c r="AI61" s="116"/>
      <c r="AJ61" s="116"/>
      <c r="AK61" s="116"/>
      <c r="AL61" s="116"/>
      <c r="AM61" s="116"/>
      <c r="AN61" s="117">
        <f>SUM(AG61,AT61)</f>
        <v>0</v>
      </c>
      <c r="AO61" s="116"/>
      <c r="AP61" s="116"/>
      <c r="AQ61" s="118" t="s">
        <v>82</v>
      </c>
      <c r="AR61" s="119"/>
      <c r="AS61" s="120">
        <v>0</v>
      </c>
      <c r="AT61" s="121">
        <f>ROUND(SUM(AV61:AW61),2)</f>
        <v>0</v>
      </c>
      <c r="AU61" s="122">
        <f>'SO-07 - B - střecha'!P96</f>
        <v>0</v>
      </c>
      <c r="AV61" s="121">
        <f>'SO-07 - B - střecha'!J33</f>
        <v>0</v>
      </c>
      <c r="AW61" s="121">
        <f>'SO-07 - B - střecha'!J34</f>
        <v>0</v>
      </c>
      <c r="AX61" s="121">
        <f>'SO-07 - B - střecha'!J35</f>
        <v>0</v>
      </c>
      <c r="AY61" s="121">
        <f>'SO-07 - B - střecha'!J36</f>
        <v>0</v>
      </c>
      <c r="AZ61" s="121">
        <f>'SO-07 - B - střecha'!F33</f>
        <v>0</v>
      </c>
      <c r="BA61" s="121">
        <f>'SO-07 - B - střecha'!F34</f>
        <v>0</v>
      </c>
      <c r="BB61" s="121">
        <f>'SO-07 - B - střecha'!F35</f>
        <v>0</v>
      </c>
      <c r="BC61" s="121">
        <f>'SO-07 - B - střecha'!F36</f>
        <v>0</v>
      </c>
      <c r="BD61" s="123">
        <f>'SO-07 - B - střecha'!F37</f>
        <v>0</v>
      </c>
      <c r="BE61" s="7"/>
      <c r="BT61" s="124" t="s">
        <v>83</v>
      </c>
      <c r="BV61" s="124" t="s">
        <v>77</v>
      </c>
      <c r="BW61" s="124" t="s">
        <v>103</v>
      </c>
      <c r="BX61" s="124" t="s">
        <v>5</v>
      </c>
      <c r="CL61" s="124" t="s">
        <v>19</v>
      </c>
      <c r="CM61" s="124" t="s">
        <v>85</v>
      </c>
    </row>
    <row r="62" spans="1:91" s="7" customFormat="1" ht="16.5" customHeight="1">
      <c r="A62" s="112" t="s">
        <v>79</v>
      </c>
      <c r="B62" s="113"/>
      <c r="C62" s="114"/>
      <c r="D62" s="115" t="s">
        <v>104</v>
      </c>
      <c r="E62" s="115"/>
      <c r="F62" s="115"/>
      <c r="G62" s="115"/>
      <c r="H62" s="115"/>
      <c r="I62" s="116"/>
      <c r="J62" s="115" t="s">
        <v>105</v>
      </c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17">
        <f>'SO-08 - C - střecha'!J30</f>
        <v>0</v>
      </c>
      <c r="AH62" s="116"/>
      <c r="AI62" s="116"/>
      <c r="AJ62" s="116"/>
      <c r="AK62" s="116"/>
      <c r="AL62" s="116"/>
      <c r="AM62" s="116"/>
      <c r="AN62" s="117">
        <f>SUM(AG62,AT62)</f>
        <v>0</v>
      </c>
      <c r="AO62" s="116"/>
      <c r="AP62" s="116"/>
      <c r="AQ62" s="118" t="s">
        <v>82</v>
      </c>
      <c r="AR62" s="119"/>
      <c r="AS62" s="120">
        <v>0</v>
      </c>
      <c r="AT62" s="121">
        <f>ROUND(SUM(AV62:AW62),2)</f>
        <v>0</v>
      </c>
      <c r="AU62" s="122">
        <f>'SO-08 - C - střecha'!P97</f>
        <v>0</v>
      </c>
      <c r="AV62" s="121">
        <f>'SO-08 - C - střecha'!J33</f>
        <v>0</v>
      </c>
      <c r="AW62" s="121">
        <f>'SO-08 - C - střecha'!J34</f>
        <v>0</v>
      </c>
      <c r="AX62" s="121">
        <f>'SO-08 - C - střecha'!J35</f>
        <v>0</v>
      </c>
      <c r="AY62" s="121">
        <f>'SO-08 - C - střecha'!J36</f>
        <v>0</v>
      </c>
      <c r="AZ62" s="121">
        <f>'SO-08 - C - střecha'!F33</f>
        <v>0</v>
      </c>
      <c r="BA62" s="121">
        <f>'SO-08 - C - střecha'!F34</f>
        <v>0</v>
      </c>
      <c r="BB62" s="121">
        <f>'SO-08 - C - střecha'!F35</f>
        <v>0</v>
      </c>
      <c r="BC62" s="121">
        <f>'SO-08 - C - střecha'!F36</f>
        <v>0</v>
      </c>
      <c r="BD62" s="123">
        <f>'SO-08 - C - střecha'!F37</f>
        <v>0</v>
      </c>
      <c r="BE62" s="7"/>
      <c r="BT62" s="124" t="s">
        <v>83</v>
      </c>
      <c r="BV62" s="124" t="s">
        <v>77</v>
      </c>
      <c r="BW62" s="124" t="s">
        <v>106</v>
      </c>
      <c r="BX62" s="124" t="s">
        <v>5</v>
      </c>
      <c r="CL62" s="124" t="s">
        <v>19</v>
      </c>
      <c r="CM62" s="124" t="s">
        <v>85</v>
      </c>
    </row>
    <row r="63" spans="1:91" s="7" customFormat="1" ht="16.5" customHeight="1">
      <c r="A63" s="112" t="s">
        <v>79</v>
      </c>
      <c r="B63" s="113"/>
      <c r="C63" s="114"/>
      <c r="D63" s="115" t="s">
        <v>107</v>
      </c>
      <c r="E63" s="115"/>
      <c r="F63" s="115"/>
      <c r="G63" s="115"/>
      <c r="H63" s="115"/>
      <c r="I63" s="116"/>
      <c r="J63" s="115" t="s">
        <v>108</v>
      </c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7">
        <f>'SO-09 - D1 - střecha'!J30</f>
        <v>0</v>
      </c>
      <c r="AH63" s="116"/>
      <c r="AI63" s="116"/>
      <c r="AJ63" s="116"/>
      <c r="AK63" s="116"/>
      <c r="AL63" s="116"/>
      <c r="AM63" s="116"/>
      <c r="AN63" s="117">
        <f>SUM(AG63,AT63)</f>
        <v>0</v>
      </c>
      <c r="AO63" s="116"/>
      <c r="AP63" s="116"/>
      <c r="AQ63" s="118" t="s">
        <v>82</v>
      </c>
      <c r="AR63" s="119"/>
      <c r="AS63" s="120">
        <v>0</v>
      </c>
      <c r="AT63" s="121">
        <f>ROUND(SUM(AV63:AW63),2)</f>
        <v>0</v>
      </c>
      <c r="AU63" s="122">
        <f>'SO-09 - D1 - střecha'!P94</f>
        <v>0</v>
      </c>
      <c r="AV63" s="121">
        <f>'SO-09 - D1 - střecha'!J33</f>
        <v>0</v>
      </c>
      <c r="AW63" s="121">
        <f>'SO-09 - D1 - střecha'!J34</f>
        <v>0</v>
      </c>
      <c r="AX63" s="121">
        <f>'SO-09 - D1 - střecha'!J35</f>
        <v>0</v>
      </c>
      <c r="AY63" s="121">
        <f>'SO-09 - D1 - střecha'!J36</f>
        <v>0</v>
      </c>
      <c r="AZ63" s="121">
        <f>'SO-09 - D1 - střecha'!F33</f>
        <v>0</v>
      </c>
      <c r="BA63" s="121">
        <f>'SO-09 - D1 - střecha'!F34</f>
        <v>0</v>
      </c>
      <c r="BB63" s="121">
        <f>'SO-09 - D1 - střecha'!F35</f>
        <v>0</v>
      </c>
      <c r="BC63" s="121">
        <f>'SO-09 - D1 - střecha'!F36</f>
        <v>0</v>
      </c>
      <c r="BD63" s="123">
        <f>'SO-09 - D1 - střecha'!F37</f>
        <v>0</v>
      </c>
      <c r="BE63" s="7"/>
      <c r="BT63" s="124" t="s">
        <v>83</v>
      </c>
      <c r="BV63" s="124" t="s">
        <v>77</v>
      </c>
      <c r="BW63" s="124" t="s">
        <v>109</v>
      </c>
      <c r="BX63" s="124" t="s">
        <v>5</v>
      </c>
      <c r="CL63" s="124" t="s">
        <v>19</v>
      </c>
      <c r="CM63" s="124" t="s">
        <v>85</v>
      </c>
    </row>
    <row r="64" spans="1:91" s="7" customFormat="1" ht="16.5" customHeight="1">
      <c r="A64" s="112" t="s">
        <v>79</v>
      </c>
      <c r="B64" s="113"/>
      <c r="C64" s="114"/>
      <c r="D64" s="115" t="s">
        <v>110</v>
      </c>
      <c r="E64" s="115"/>
      <c r="F64" s="115"/>
      <c r="G64" s="115"/>
      <c r="H64" s="115"/>
      <c r="I64" s="116"/>
      <c r="J64" s="115" t="s">
        <v>111</v>
      </c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7">
        <f>'SO-10 - D2 - střecha'!J30</f>
        <v>0</v>
      </c>
      <c r="AH64" s="116"/>
      <c r="AI64" s="116"/>
      <c r="AJ64" s="116"/>
      <c r="AK64" s="116"/>
      <c r="AL64" s="116"/>
      <c r="AM64" s="116"/>
      <c r="AN64" s="117">
        <f>SUM(AG64,AT64)</f>
        <v>0</v>
      </c>
      <c r="AO64" s="116"/>
      <c r="AP64" s="116"/>
      <c r="AQ64" s="118" t="s">
        <v>82</v>
      </c>
      <c r="AR64" s="119"/>
      <c r="AS64" s="120">
        <v>0</v>
      </c>
      <c r="AT64" s="121">
        <f>ROUND(SUM(AV64:AW64),2)</f>
        <v>0</v>
      </c>
      <c r="AU64" s="122">
        <f>'SO-10 - D2 - střecha'!P94</f>
        <v>0</v>
      </c>
      <c r="AV64" s="121">
        <f>'SO-10 - D2 - střecha'!J33</f>
        <v>0</v>
      </c>
      <c r="AW64" s="121">
        <f>'SO-10 - D2 - střecha'!J34</f>
        <v>0</v>
      </c>
      <c r="AX64" s="121">
        <f>'SO-10 - D2 - střecha'!J35</f>
        <v>0</v>
      </c>
      <c r="AY64" s="121">
        <f>'SO-10 - D2 - střecha'!J36</f>
        <v>0</v>
      </c>
      <c r="AZ64" s="121">
        <f>'SO-10 - D2 - střecha'!F33</f>
        <v>0</v>
      </c>
      <c r="BA64" s="121">
        <f>'SO-10 - D2 - střecha'!F34</f>
        <v>0</v>
      </c>
      <c r="BB64" s="121">
        <f>'SO-10 - D2 - střecha'!F35</f>
        <v>0</v>
      </c>
      <c r="BC64" s="121">
        <f>'SO-10 - D2 - střecha'!F36</f>
        <v>0</v>
      </c>
      <c r="BD64" s="123">
        <f>'SO-10 - D2 - střecha'!F37</f>
        <v>0</v>
      </c>
      <c r="BE64" s="7"/>
      <c r="BT64" s="124" t="s">
        <v>83</v>
      </c>
      <c r="BV64" s="124" t="s">
        <v>77</v>
      </c>
      <c r="BW64" s="124" t="s">
        <v>112</v>
      </c>
      <c r="BX64" s="124" t="s">
        <v>5</v>
      </c>
      <c r="CL64" s="124" t="s">
        <v>19</v>
      </c>
      <c r="CM64" s="124" t="s">
        <v>85</v>
      </c>
    </row>
    <row r="65" spans="1:91" s="7" customFormat="1" ht="16.5" customHeight="1">
      <c r="A65" s="112" t="s">
        <v>79</v>
      </c>
      <c r="B65" s="113"/>
      <c r="C65" s="114"/>
      <c r="D65" s="115" t="s">
        <v>113</v>
      </c>
      <c r="E65" s="115"/>
      <c r="F65" s="115"/>
      <c r="G65" s="115"/>
      <c r="H65" s="115"/>
      <c r="I65" s="116"/>
      <c r="J65" s="115" t="s">
        <v>114</v>
      </c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  <c r="AA65" s="115"/>
      <c r="AB65" s="115"/>
      <c r="AC65" s="115"/>
      <c r="AD65" s="115"/>
      <c r="AE65" s="115"/>
      <c r="AF65" s="115"/>
      <c r="AG65" s="117">
        <f>'SO-11 - D3 - střecha'!J30</f>
        <v>0</v>
      </c>
      <c r="AH65" s="116"/>
      <c r="AI65" s="116"/>
      <c r="AJ65" s="116"/>
      <c r="AK65" s="116"/>
      <c r="AL65" s="116"/>
      <c r="AM65" s="116"/>
      <c r="AN65" s="117">
        <f>SUM(AG65,AT65)</f>
        <v>0</v>
      </c>
      <c r="AO65" s="116"/>
      <c r="AP65" s="116"/>
      <c r="AQ65" s="118" t="s">
        <v>82</v>
      </c>
      <c r="AR65" s="119"/>
      <c r="AS65" s="120">
        <v>0</v>
      </c>
      <c r="AT65" s="121">
        <f>ROUND(SUM(AV65:AW65),2)</f>
        <v>0</v>
      </c>
      <c r="AU65" s="122">
        <f>'SO-11 - D3 - střecha'!P97</f>
        <v>0</v>
      </c>
      <c r="AV65" s="121">
        <f>'SO-11 - D3 - střecha'!J33</f>
        <v>0</v>
      </c>
      <c r="AW65" s="121">
        <f>'SO-11 - D3 - střecha'!J34</f>
        <v>0</v>
      </c>
      <c r="AX65" s="121">
        <f>'SO-11 - D3 - střecha'!J35</f>
        <v>0</v>
      </c>
      <c r="AY65" s="121">
        <f>'SO-11 - D3 - střecha'!J36</f>
        <v>0</v>
      </c>
      <c r="AZ65" s="121">
        <f>'SO-11 - D3 - střecha'!F33</f>
        <v>0</v>
      </c>
      <c r="BA65" s="121">
        <f>'SO-11 - D3 - střecha'!F34</f>
        <v>0</v>
      </c>
      <c r="BB65" s="121">
        <f>'SO-11 - D3 - střecha'!F35</f>
        <v>0</v>
      </c>
      <c r="BC65" s="121">
        <f>'SO-11 - D3 - střecha'!F36</f>
        <v>0</v>
      </c>
      <c r="BD65" s="123">
        <f>'SO-11 - D3 - střecha'!F37</f>
        <v>0</v>
      </c>
      <c r="BE65" s="7"/>
      <c r="BT65" s="124" t="s">
        <v>83</v>
      </c>
      <c r="BV65" s="124" t="s">
        <v>77</v>
      </c>
      <c r="BW65" s="124" t="s">
        <v>115</v>
      </c>
      <c r="BX65" s="124" t="s">
        <v>5</v>
      </c>
      <c r="CL65" s="124" t="s">
        <v>19</v>
      </c>
      <c r="CM65" s="124" t="s">
        <v>85</v>
      </c>
    </row>
    <row r="66" spans="1:91" s="7" customFormat="1" ht="16.5" customHeight="1">
      <c r="A66" s="112" t="s">
        <v>79</v>
      </c>
      <c r="B66" s="113"/>
      <c r="C66" s="114"/>
      <c r="D66" s="115" t="s">
        <v>116</v>
      </c>
      <c r="E66" s="115"/>
      <c r="F66" s="115"/>
      <c r="G66" s="115"/>
      <c r="H66" s="115"/>
      <c r="I66" s="116"/>
      <c r="J66" s="115" t="s">
        <v>117</v>
      </c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7">
        <f>'SO-12 - D4 - střecha'!J30</f>
        <v>0</v>
      </c>
      <c r="AH66" s="116"/>
      <c r="AI66" s="116"/>
      <c r="AJ66" s="116"/>
      <c r="AK66" s="116"/>
      <c r="AL66" s="116"/>
      <c r="AM66" s="116"/>
      <c r="AN66" s="117">
        <f>SUM(AG66,AT66)</f>
        <v>0</v>
      </c>
      <c r="AO66" s="116"/>
      <c r="AP66" s="116"/>
      <c r="AQ66" s="118" t="s">
        <v>82</v>
      </c>
      <c r="AR66" s="119"/>
      <c r="AS66" s="125">
        <v>0</v>
      </c>
      <c r="AT66" s="126">
        <f>ROUND(SUM(AV66:AW66),2)</f>
        <v>0</v>
      </c>
      <c r="AU66" s="127">
        <f>'SO-12 - D4 - střecha'!P94</f>
        <v>0</v>
      </c>
      <c r="AV66" s="126">
        <f>'SO-12 - D4 - střecha'!J33</f>
        <v>0</v>
      </c>
      <c r="AW66" s="126">
        <f>'SO-12 - D4 - střecha'!J34</f>
        <v>0</v>
      </c>
      <c r="AX66" s="126">
        <f>'SO-12 - D4 - střecha'!J35</f>
        <v>0</v>
      </c>
      <c r="AY66" s="126">
        <f>'SO-12 - D4 - střecha'!J36</f>
        <v>0</v>
      </c>
      <c r="AZ66" s="126">
        <f>'SO-12 - D4 - střecha'!F33</f>
        <v>0</v>
      </c>
      <c r="BA66" s="126">
        <f>'SO-12 - D4 - střecha'!F34</f>
        <v>0</v>
      </c>
      <c r="BB66" s="126">
        <f>'SO-12 - D4 - střecha'!F35</f>
        <v>0</v>
      </c>
      <c r="BC66" s="126">
        <f>'SO-12 - D4 - střecha'!F36</f>
        <v>0</v>
      </c>
      <c r="BD66" s="128">
        <f>'SO-12 - D4 - střecha'!F37</f>
        <v>0</v>
      </c>
      <c r="BE66" s="7"/>
      <c r="BT66" s="124" t="s">
        <v>83</v>
      </c>
      <c r="BV66" s="124" t="s">
        <v>77</v>
      </c>
      <c r="BW66" s="124" t="s">
        <v>118</v>
      </c>
      <c r="BX66" s="124" t="s">
        <v>5</v>
      </c>
      <c r="CL66" s="124" t="s">
        <v>19</v>
      </c>
      <c r="CM66" s="124" t="s">
        <v>85</v>
      </c>
    </row>
    <row r="67" spans="1:57" s="2" customFormat="1" ht="30" customHeight="1">
      <c r="A67" s="39"/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5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</row>
    <row r="68" spans="1:57" s="2" customFormat="1" ht="6.95" customHeight="1">
      <c r="A68" s="39"/>
      <c r="B68" s="60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45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</row>
  </sheetData>
  <sheetProtection password="CC35" sheet="1" objects="1" scenarios="1" formatColumns="0" formatRows="0"/>
  <mergeCells count="86">
    <mergeCell ref="C52:G52"/>
    <mergeCell ref="D61:H61"/>
    <mergeCell ref="D58:H58"/>
    <mergeCell ref="D55:H55"/>
    <mergeCell ref="D59:H59"/>
    <mergeCell ref="D60:H60"/>
    <mergeCell ref="D56:H56"/>
    <mergeCell ref="D57:H57"/>
    <mergeCell ref="D62:H62"/>
    <mergeCell ref="D63:H63"/>
    <mergeCell ref="D64:H64"/>
    <mergeCell ref="I52:AF52"/>
    <mergeCell ref="J61:AF61"/>
    <mergeCell ref="J60:AF60"/>
    <mergeCell ref="J62:AF62"/>
    <mergeCell ref="J63:AF63"/>
    <mergeCell ref="J59:AF59"/>
    <mergeCell ref="J57:AF57"/>
    <mergeCell ref="J58:AF58"/>
    <mergeCell ref="J64:AF64"/>
    <mergeCell ref="J56:AF56"/>
    <mergeCell ref="J55:AF55"/>
    <mergeCell ref="L45:AO45"/>
    <mergeCell ref="D65:H65"/>
    <mergeCell ref="J65:AF65"/>
    <mergeCell ref="D66:H66"/>
    <mergeCell ref="J66:AF66"/>
    <mergeCell ref="AG54:AM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  <mergeCell ref="AG63:AM63"/>
    <mergeCell ref="AG62:AM62"/>
    <mergeCell ref="AG52:AM52"/>
    <mergeCell ref="AG60:AM60"/>
    <mergeCell ref="AG55:AM55"/>
    <mergeCell ref="AG59:AM59"/>
    <mergeCell ref="AG61:AM61"/>
    <mergeCell ref="AG57:AM57"/>
    <mergeCell ref="AG64:AM64"/>
    <mergeCell ref="AG56:AM56"/>
    <mergeCell ref="AG58:AM58"/>
    <mergeCell ref="AM47:AN47"/>
    <mergeCell ref="AM49:AP49"/>
    <mergeCell ref="AM50:AP50"/>
    <mergeCell ref="AN64:AP64"/>
    <mergeCell ref="AN63:AP63"/>
    <mergeCell ref="AN57:AP57"/>
    <mergeCell ref="AN52:AP52"/>
    <mergeCell ref="AN62:AP62"/>
    <mergeCell ref="AN61:AP61"/>
    <mergeCell ref="AN56:AP56"/>
    <mergeCell ref="AN60:AP60"/>
    <mergeCell ref="AN58:AP58"/>
    <mergeCell ref="AN59:AP59"/>
    <mergeCell ref="AN55:AP55"/>
    <mergeCell ref="AS49:AT51"/>
    <mergeCell ref="AN65:AP65"/>
    <mergeCell ref="AG65:AM65"/>
    <mergeCell ref="AN66:AP66"/>
    <mergeCell ref="AG66:AM66"/>
    <mergeCell ref="AN54:AP54"/>
  </mergeCells>
  <hyperlinks>
    <hyperlink ref="A55" location="'SO-01 - A1 - střecha'!C2" display="/"/>
    <hyperlink ref="A56" location="'SO-02 - A2 - střecha'!C2" display="/"/>
    <hyperlink ref="A57" location="'SO-03 - A3 - střecha'!C2" display="/"/>
    <hyperlink ref="A58" location="'SO-04 - A4 - střecha'!C2" display="/"/>
    <hyperlink ref="A59" location="'SO-05 - A5 - střecha'!C2" display="/"/>
    <hyperlink ref="A60" location="'SO-06 - A6 - střecha'!C2" display="/"/>
    <hyperlink ref="A61" location="'SO-07 - B - střecha'!C2" display="/"/>
    <hyperlink ref="A62" location="'SO-08 - C - střecha'!C2" display="/"/>
    <hyperlink ref="A63" location="'SO-09 - D1 - střecha'!C2" display="/"/>
    <hyperlink ref="A64" location="'SO-10 - D2 - střecha'!C2" display="/"/>
    <hyperlink ref="A65" location="'SO-11 - D3 - střecha'!C2" display="/"/>
    <hyperlink ref="A66" location="'SO-12 - D4 - střecha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51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109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85</v>
      </c>
    </row>
    <row r="4" spans="2:46" s="1" customFormat="1" ht="24.95" customHeight="1">
      <c r="B4" s="21"/>
      <c r="D4" s="131" t="s">
        <v>119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Rekonstrukce střechy Základní školy Za Chlumem 824 v Bílině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120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2016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14. 9. 2023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27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28</v>
      </c>
      <c r="F15" s="39"/>
      <c r="G15" s="39"/>
      <c r="H15" s="39"/>
      <c r="I15" s="133" t="s">
        <v>29</v>
      </c>
      <c r="J15" s="137" t="s">
        <v>30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31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29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33</v>
      </c>
      <c r="E20" s="39"/>
      <c r="F20" s="39"/>
      <c r="G20" s="39"/>
      <c r="H20" s="39"/>
      <c r="I20" s="133" t="s">
        <v>26</v>
      </c>
      <c r="J20" s="137" t="s">
        <v>34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35</v>
      </c>
      <c r="F21" s="39"/>
      <c r="G21" s="39"/>
      <c r="H21" s="39"/>
      <c r="I21" s="133" t="s">
        <v>29</v>
      </c>
      <c r="J21" s="137" t="s">
        <v>36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38</v>
      </c>
      <c r="E23" s="39"/>
      <c r="F23" s="39"/>
      <c r="G23" s="39"/>
      <c r="H23" s="39"/>
      <c r="I23" s="133" t="s">
        <v>26</v>
      </c>
      <c r="J23" s="137" t="s">
        <v>34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">
        <v>35</v>
      </c>
      <c r="F24" s="39"/>
      <c r="G24" s="39"/>
      <c r="H24" s="39"/>
      <c r="I24" s="133" t="s">
        <v>29</v>
      </c>
      <c r="J24" s="137" t="s">
        <v>36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39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71.25" customHeight="1">
      <c r="A27" s="139"/>
      <c r="B27" s="140"/>
      <c r="C27" s="139"/>
      <c r="D27" s="139"/>
      <c r="E27" s="141" t="s">
        <v>40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41</v>
      </c>
      <c r="E30" s="39"/>
      <c r="F30" s="39"/>
      <c r="G30" s="39"/>
      <c r="H30" s="39"/>
      <c r="I30" s="39"/>
      <c r="J30" s="145">
        <f>ROUND(J94,2)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43</v>
      </c>
      <c r="G32" s="39"/>
      <c r="H32" s="39"/>
      <c r="I32" s="146" t="s">
        <v>42</v>
      </c>
      <c r="J32" s="146" t="s">
        <v>44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45</v>
      </c>
      <c r="E33" s="133" t="s">
        <v>46</v>
      </c>
      <c r="F33" s="148">
        <f>ROUND((SUM(BE94:BE509)),2)</f>
        <v>0</v>
      </c>
      <c r="G33" s="39"/>
      <c r="H33" s="39"/>
      <c r="I33" s="149">
        <v>0.21</v>
      </c>
      <c r="J33" s="148">
        <f>ROUND(((SUM(BE94:BE509))*I33),2)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47</v>
      </c>
      <c r="F34" s="148">
        <f>ROUND((SUM(BF94:BF509)),2)</f>
        <v>0</v>
      </c>
      <c r="G34" s="39"/>
      <c r="H34" s="39"/>
      <c r="I34" s="149">
        <v>0.15</v>
      </c>
      <c r="J34" s="148">
        <f>ROUND(((SUM(BF94:BF509))*I34),2)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48</v>
      </c>
      <c r="F35" s="148">
        <f>ROUND((SUM(BG94:BG509)),2)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49</v>
      </c>
      <c r="F36" s="148">
        <f>ROUND((SUM(BH94:BH509)),2)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50</v>
      </c>
      <c r="F37" s="148">
        <f>ROUND((SUM(BI94:BI509)),2)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51</v>
      </c>
      <c r="E39" s="152"/>
      <c r="F39" s="152"/>
      <c r="G39" s="153" t="s">
        <v>52</v>
      </c>
      <c r="H39" s="154" t="s">
        <v>53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122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Rekonstrukce střechy Základní školy Za Chlumem 824 v Bílině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120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SO-09 - D1 - střecha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Za Chlumem 824</v>
      </c>
      <c r="G52" s="41"/>
      <c r="H52" s="41"/>
      <c r="I52" s="33" t="s">
        <v>23</v>
      </c>
      <c r="J52" s="73" t="str">
        <f>IF(J12="","",J12)</f>
        <v>14. 9. 2023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Město Bílina</v>
      </c>
      <c r="G54" s="41"/>
      <c r="H54" s="41"/>
      <c r="I54" s="33" t="s">
        <v>33</v>
      </c>
      <c r="J54" s="37" t="str">
        <f>E21</f>
        <v>DEKPROJEKT s.r.o.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31</v>
      </c>
      <c r="D55" s="41"/>
      <c r="E55" s="41"/>
      <c r="F55" s="28" t="str">
        <f>IF(E18="","",E18)</f>
        <v>Vyplň údaj</v>
      </c>
      <c r="G55" s="41"/>
      <c r="H55" s="41"/>
      <c r="I55" s="33" t="s">
        <v>38</v>
      </c>
      <c r="J55" s="37" t="str">
        <f>E24</f>
        <v>DEKPROJEKT s.r.o.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123</v>
      </c>
      <c r="D57" s="163"/>
      <c r="E57" s="163"/>
      <c r="F57" s="163"/>
      <c r="G57" s="163"/>
      <c r="H57" s="163"/>
      <c r="I57" s="163"/>
      <c r="J57" s="164" t="s">
        <v>124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73</v>
      </c>
      <c r="D59" s="41"/>
      <c r="E59" s="41"/>
      <c r="F59" s="41"/>
      <c r="G59" s="41"/>
      <c r="H59" s="41"/>
      <c r="I59" s="41"/>
      <c r="J59" s="103">
        <f>J94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125</v>
      </c>
    </row>
    <row r="60" spans="1:31" s="9" customFormat="1" ht="24.95" customHeight="1">
      <c r="A60" s="9"/>
      <c r="B60" s="166"/>
      <c r="C60" s="167"/>
      <c r="D60" s="168" t="s">
        <v>126</v>
      </c>
      <c r="E60" s="169"/>
      <c r="F60" s="169"/>
      <c r="G60" s="169"/>
      <c r="H60" s="169"/>
      <c r="I60" s="169"/>
      <c r="J60" s="170">
        <f>J95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128</v>
      </c>
      <c r="E61" s="175"/>
      <c r="F61" s="175"/>
      <c r="G61" s="175"/>
      <c r="H61" s="175"/>
      <c r="I61" s="175"/>
      <c r="J61" s="176">
        <f>J96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129</v>
      </c>
      <c r="E62" s="175"/>
      <c r="F62" s="175"/>
      <c r="G62" s="175"/>
      <c r="H62" s="175"/>
      <c r="I62" s="175"/>
      <c r="J62" s="176">
        <f>J99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9" customFormat="1" ht="24.95" customHeight="1">
      <c r="A63" s="9"/>
      <c r="B63" s="166"/>
      <c r="C63" s="167"/>
      <c r="D63" s="168" t="s">
        <v>131</v>
      </c>
      <c r="E63" s="169"/>
      <c r="F63" s="169"/>
      <c r="G63" s="169"/>
      <c r="H63" s="169"/>
      <c r="I63" s="169"/>
      <c r="J63" s="170">
        <f>J117</f>
        <v>0</v>
      </c>
      <c r="K63" s="167"/>
      <c r="L63" s="171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10" customFormat="1" ht="19.9" customHeight="1">
      <c r="A64" s="10"/>
      <c r="B64" s="172"/>
      <c r="C64" s="173"/>
      <c r="D64" s="174" t="s">
        <v>132</v>
      </c>
      <c r="E64" s="175"/>
      <c r="F64" s="175"/>
      <c r="G64" s="175"/>
      <c r="H64" s="175"/>
      <c r="I64" s="175"/>
      <c r="J64" s="176">
        <f>J118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2"/>
      <c r="C65" s="173"/>
      <c r="D65" s="174" t="s">
        <v>133</v>
      </c>
      <c r="E65" s="175"/>
      <c r="F65" s="175"/>
      <c r="G65" s="175"/>
      <c r="H65" s="175"/>
      <c r="I65" s="175"/>
      <c r="J65" s="176">
        <f>J257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2"/>
      <c r="C66" s="173"/>
      <c r="D66" s="174" t="s">
        <v>134</v>
      </c>
      <c r="E66" s="175"/>
      <c r="F66" s="175"/>
      <c r="G66" s="175"/>
      <c r="H66" s="175"/>
      <c r="I66" s="175"/>
      <c r="J66" s="176">
        <f>J348</f>
        <v>0</v>
      </c>
      <c r="K66" s="173"/>
      <c r="L66" s="17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2"/>
      <c r="C67" s="173"/>
      <c r="D67" s="174" t="s">
        <v>135</v>
      </c>
      <c r="E67" s="175"/>
      <c r="F67" s="175"/>
      <c r="G67" s="175"/>
      <c r="H67" s="175"/>
      <c r="I67" s="175"/>
      <c r="J67" s="176">
        <f>J367</f>
        <v>0</v>
      </c>
      <c r="K67" s="173"/>
      <c r="L67" s="17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2"/>
      <c r="C68" s="173"/>
      <c r="D68" s="174" t="s">
        <v>136</v>
      </c>
      <c r="E68" s="175"/>
      <c r="F68" s="175"/>
      <c r="G68" s="175"/>
      <c r="H68" s="175"/>
      <c r="I68" s="175"/>
      <c r="J68" s="176">
        <f>J402</f>
        <v>0</v>
      </c>
      <c r="K68" s="173"/>
      <c r="L68" s="17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2"/>
      <c r="C69" s="173"/>
      <c r="D69" s="174" t="s">
        <v>137</v>
      </c>
      <c r="E69" s="175"/>
      <c r="F69" s="175"/>
      <c r="G69" s="175"/>
      <c r="H69" s="175"/>
      <c r="I69" s="175"/>
      <c r="J69" s="176">
        <f>J421</f>
        <v>0</v>
      </c>
      <c r="K69" s="173"/>
      <c r="L69" s="17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2"/>
      <c r="C70" s="173"/>
      <c r="D70" s="174" t="s">
        <v>138</v>
      </c>
      <c r="E70" s="175"/>
      <c r="F70" s="175"/>
      <c r="G70" s="175"/>
      <c r="H70" s="175"/>
      <c r="I70" s="175"/>
      <c r="J70" s="176">
        <f>J486</f>
        <v>0</v>
      </c>
      <c r="K70" s="173"/>
      <c r="L70" s="177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9" customFormat="1" ht="24.95" customHeight="1">
      <c r="A71" s="9"/>
      <c r="B71" s="166"/>
      <c r="C71" s="167"/>
      <c r="D71" s="168" t="s">
        <v>140</v>
      </c>
      <c r="E71" s="169"/>
      <c r="F71" s="169"/>
      <c r="G71" s="169"/>
      <c r="H71" s="169"/>
      <c r="I71" s="169"/>
      <c r="J71" s="170">
        <f>J493</f>
        <v>0</v>
      </c>
      <c r="K71" s="167"/>
      <c r="L71" s="171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s="10" customFormat="1" ht="19.9" customHeight="1">
      <c r="A72" s="10"/>
      <c r="B72" s="172"/>
      <c r="C72" s="173"/>
      <c r="D72" s="174" t="s">
        <v>141</v>
      </c>
      <c r="E72" s="175"/>
      <c r="F72" s="175"/>
      <c r="G72" s="175"/>
      <c r="H72" s="175"/>
      <c r="I72" s="175"/>
      <c r="J72" s="176">
        <f>J494</f>
        <v>0</v>
      </c>
      <c r="K72" s="173"/>
      <c r="L72" s="177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72"/>
      <c r="C73" s="173"/>
      <c r="D73" s="174" t="s">
        <v>142</v>
      </c>
      <c r="E73" s="175"/>
      <c r="F73" s="175"/>
      <c r="G73" s="175"/>
      <c r="H73" s="175"/>
      <c r="I73" s="175"/>
      <c r="J73" s="176">
        <f>J498</f>
        <v>0</v>
      </c>
      <c r="K73" s="173"/>
      <c r="L73" s="177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72"/>
      <c r="C74" s="173"/>
      <c r="D74" s="174" t="s">
        <v>143</v>
      </c>
      <c r="E74" s="175"/>
      <c r="F74" s="175"/>
      <c r="G74" s="175"/>
      <c r="H74" s="175"/>
      <c r="I74" s="175"/>
      <c r="J74" s="176">
        <f>J504</f>
        <v>0</v>
      </c>
      <c r="K74" s="173"/>
      <c r="L74" s="177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2" customFormat="1" ht="21.8" customHeight="1">
      <c r="A75" s="39"/>
      <c r="B75" s="40"/>
      <c r="C75" s="41"/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60"/>
      <c r="C76" s="61"/>
      <c r="D76" s="61"/>
      <c r="E76" s="61"/>
      <c r="F76" s="61"/>
      <c r="G76" s="61"/>
      <c r="H76" s="61"/>
      <c r="I76" s="61"/>
      <c r="J76" s="61"/>
      <c r="K76" s="6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80" spans="1:31" s="2" customFormat="1" ht="6.95" customHeight="1">
      <c r="A80" s="39"/>
      <c r="B80" s="62"/>
      <c r="C80" s="63"/>
      <c r="D80" s="63"/>
      <c r="E80" s="63"/>
      <c r="F80" s="63"/>
      <c r="G80" s="63"/>
      <c r="H80" s="63"/>
      <c r="I80" s="63"/>
      <c r="J80" s="63"/>
      <c r="K80" s="63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24.95" customHeight="1">
      <c r="A81" s="39"/>
      <c r="B81" s="40"/>
      <c r="C81" s="24" t="s">
        <v>144</v>
      </c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6.95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2" customHeight="1">
      <c r="A83" s="39"/>
      <c r="B83" s="40"/>
      <c r="C83" s="33" t="s">
        <v>16</v>
      </c>
      <c r="D83" s="41"/>
      <c r="E83" s="41"/>
      <c r="F83" s="41"/>
      <c r="G83" s="41"/>
      <c r="H83" s="41"/>
      <c r="I83" s="41"/>
      <c r="J83" s="41"/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6.5" customHeight="1">
      <c r="A84" s="39"/>
      <c r="B84" s="40"/>
      <c r="C84" s="41"/>
      <c r="D84" s="41"/>
      <c r="E84" s="161" t="str">
        <f>E7</f>
        <v>Rekonstrukce střechy Základní školy Za Chlumem 824 v Bílině</v>
      </c>
      <c r="F84" s="33"/>
      <c r="G84" s="33"/>
      <c r="H84" s="33"/>
      <c r="I84" s="41"/>
      <c r="J84" s="41"/>
      <c r="K84" s="41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2" customHeight="1">
      <c r="A85" s="39"/>
      <c r="B85" s="40"/>
      <c r="C85" s="33" t="s">
        <v>120</v>
      </c>
      <c r="D85" s="41"/>
      <c r="E85" s="41"/>
      <c r="F85" s="41"/>
      <c r="G85" s="41"/>
      <c r="H85" s="41"/>
      <c r="I85" s="41"/>
      <c r="J85" s="41"/>
      <c r="K85" s="41"/>
      <c r="L85" s="13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6.5" customHeight="1">
      <c r="A86" s="39"/>
      <c r="B86" s="40"/>
      <c r="C86" s="41"/>
      <c r="D86" s="41"/>
      <c r="E86" s="70" t="str">
        <f>E9</f>
        <v>SO-09 - D1 - střecha</v>
      </c>
      <c r="F86" s="41"/>
      <c r="G86" s="41"/>
      <c r="H86" s="41"/>
      <c r="I86" s="41"/>
      <c r="J86" s="41"/>
      <c r="K86" s="41"/>
      <c r="L86" s="13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6.95" customHeight="1">
      <c r="A87" s="39"/>
      <c r="B87" s="40"/>
      <c r="C87" s="41"/>
      <c r="D87" s="41"/>
      <c r="E87" s="41"/>
      <c r="F87" s="41"/>
      <c r="G87" s="41"/>
      <c r="H87" s="41"/>
      <c r="I87" s="41"/>
      <c r="J87" s="41"/>
      <c r="K87" s="41"/>
      <c r="L87" s="13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21</v>
      </c>
      <c r="D88" s="41"/>
      <c r="E88" s="41"/>
      <c r="F88" s="28" t="str">
        <f>F12</f>
        <v>Za Chlumem 824</v>
      </c>
      <c r="G88" s="41"/>
      <c r="H88" s="41"/>
      <c r="I88" s="33" t="s">
        <v>23</v>
      </c>
      <c r="J88" s="73" t="str">
        <f>IF(J12="","",J12)</f>
        <v>14. 9. 2023</v>
      </c>
      <c r="K88" s="41"/>
      <c r="L88" s="13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6.95" customHeight="1">
      <c r="A89" s="39"/>
      <c r="B89" s="40"/>
      <c r="C89" s="41"/>
      <c r="D89" s="41"/>
      <c r="E89" s="41"/>
      <c r="F89" s="41"/>
      <c r="G89" s="41"/>
      <c r="H89" s="41"/>
      <c r="I89" s="41"/>
      <c r="J89" s="41"/>
      <c r="K89" s="41"/>
      <c r="L89" s="13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5.15" customHeight="1">
      <c r="A90" s="39"/>
      <c r="B90" s="40"/>
      <c r="C90" s="33" t="s">
        <v>25</v>
      </c>
      <c r="D90" s="41"/>
      <c r="E90" s="41"/>
      <c r="F90" s="28" t="str">
        <f>E15</f>
        <v>Město Bílina</v>
      </c>
      <c r="G90" s="41"/>
      <c r="H90" s="41"/>
      <c r="I90" s="33" t="s">
        <v>33</v>
      </c>
      <c r="J90" s="37" t="str">
        <f>E21</f>
        <v>DEKPROJEKT s.r.o.</v>
      </c>
      <c r="K90" s="41"/>
      <c r="L90" s="135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31</v>
      </c>
      <c r="D91" s="41"/>
      <c r="E91" s="41"/>
      <c r="F91" s="28" t="str">
        <f>IF(E18="","",E18)</f>
        <v>Vyplň údaj</v>
      </c>
      <c r="G91" s="41"/>
      <c r="H91" s="41"/>
      <c r="I91" s="33" t="s">
        <v>38</v>
      </c>
      <c r="J91" s="37" t="str">
        <f>E24</f>
        <v>DEKPROJEKT s.r.o.</v>
      </c>
      <c r="K91" s="41"/>
      <c r="L91" s="135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0.3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135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11" customFormat="1" ht="29.25" customHeight="1">
      <c r="A93" s="178"/>
      <c r="B93" s="179"/>
      <c r="C93" s="180" t="s">
        <v>145</v>
      </c>
      <c r="D93" s="181" t="s">
        <v>60</v>
      </c>
      <c r="E93" s="181" t="s">
        <v>56</v>
      </c>
      <c r="F93" s="181" t="s">
        <v>57</v>
      </c>
      <c r="G93" s="181" t="s">
        <v>146</v>
      </c>
      <c r="H93" s="181" t="s">
        <v>147</v>
      </c>
      <c r="I93" s="181" t="s">
        <v>148</v>
      </c>
      <c r="J93" s="181" t="s">
        <v>124</v>
      </c>
      <c r="K93" s="182" t="s">
        <v>149</v>
      </c>
      <c r="L93" s="183"/>
      <c r="M93" s="93" t="s">
        <v>19</v>
      </c>
      <c r="N93" s="94" t="s">
        <v>45</v>
      </c>
      <c r="O93" s="94" t="s">
        <v>150</v>
      </c>
      <c r="P93" s="94" t="s">
        <v>151</v>
      </c>
      <c r="Q93" s="94" t="s">
        <v>152</v>
      </c>
      <c r="R93" s="94" t="s">
        <v>153</v>
      </c>
      <c r="S93" s="94" t="s">
        <v>154</v>
      </c>
      <c r="T93" s="95" t="s">
        <v>155</v>
      </c>
      <c r="U93" s="178"/>
      <c r="V93" s="178"/>
      <c r="W93" s="178"/>
      <c r="X93" s="178"/>
      <c r="Y93" s="178"/>
      <c r="Z93" s="178"/>
      <c r="AA93" s="178"/>
      <c r="AB93" s="178"/>
      <c r="AC93" s="178"/>
      <c r="AD93" s="178"/>
      <c r="AE93" s="178"/>
    </row>
    <row r="94" spans="1:63" s="2" customFormat="1" ht="22.8" customHeight="1">
      <c r="A94" s="39"/>
      <c r="B94" s="40"/>
      <c r="C94" s="100" t="s">
        <v>156</v>
      </c>
      <c r="D94" s="41"/>
      <c r="E94" s="41"/>
      <c r="F94" s="41"/>
      <c r="G94" s="41"/>
      <c r="H94" s="41"/>
      <c r="I94" s="41"/>
      <c r="J94" s="184">
        <f>BK94</f>
        <v>0</v>
      </c>
      <c r="K94" s="41"/>
      <c r="L94" s="45"/>
      <c r="M94" s="96"/>
      <c r="N94" s="185"/>
      <c r="O94" s="97"/>
      <c r="P94" s="186">
        <f>P95+P117+P493</f>
        <v>0</v>
      </c>
      <c r="Q94" s="97"/>
      <c r="R94" s="186">
        <f>R95+R117+R493</f>
        <v>12.126559060000003</v>
      </c>
      <c r="S94" s="97"/>
      <c r="T94" s="187">
        <f>T95+T117+T493</f>
        <v>0.8853324900000001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74</v>
      </c>
      <c r="AU94" s="18" t="s">
        <v>125</v>
      </c>
      <c r="BK94" s="188">
        <f>BK95+BK117+BK493</f>
        <v>0</v>
      </c>
    </row>
    <row r="95" spans="1:63" s="12" customFormat="1" ht="25.9" customHeight="1">
      <c r="A95" s="12"/>
      <c r="B95" s="189"/>
      <c r="C95" s="190"/>
      <c r="D95" s="191" t="s">
        <v>74</v>
      </c>
      <c r="E95" s="192" t="s">
        <v>157</v>
      </c>
      <c r="F95" s="192" t="s">
        <v>158</v>
      </c>
      <c r="G95" s="190"/>
      <c r="H95" s="190"/>
      <c r="I95" s="193"/>
      <c r="J95" s="194">
        <f>BK95</f>
        <v>0</v>
      </c>
      <c r="K95" s="190"/>
      <c r="L95" s="195"/>
      <c r="M95" s="196"/>
      <c r="N95" s="197"/>
      <c r="O95" s="197"/>
      <c r="P95" s="198">
        <f>P96+P99</f>
        <v>0</v>
      </c>
      <c r="Q95" s="197"/>
      <c r="R95" s="198">
        <f>R96+R99</f>
        <v>0</v>
      </c>
      <c r="S95" s="197"/>
      <c r="T95" s="199">
        <f>T96+T99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0" t="s">
        <v>83</v>
      </c>
      <c r="AT95" s="201" t="s">
        <v>74</v>
      </c>
      <c r="AU95" s="201" t="s">
        <v>75</v>
      </c>
      <c r="AY95" s="200" t="s">
        <v>159</v>
      </c>
      <c r="BK95" s="202">
        <f>BK96+BK99</f>
        <v>0</v>
      </c>
    </row>
    <row r="96" spans="1:63" s="12" customFormat="1" ht="22.8" customHeight="1">
      <c r="A96" s="12"/>
      <c r="B96" s="189"/>
      <c r="C96" s="190"/>
      <c r="D96" s="191" t="s">
        <v>74</v>
      </c>
      <c r="E96" s="203" t="s">
        <v>180</v>
      </c>
      <c r="F96" s="203" t="s">
        <v>181</v>
      </c>
      <c r="G96" s="190"/>
      <c r="H96" s="190"/>
      <c r="I96" s="193"/>
      <c r="J96" s="204">
        <f>BK96</f>
        <v>0</v>
      </c>
      <c r="K96" s="190"/>
      <c r="L96" s="195"/>
      <c r="M96" s="196"/>
      <c r="N96" s="197"/>
      <c r="O96" s="197"/>
      <c r="P96" s="198">
        <f>SUM(P97:P98)</f>
        <v>0</v>
      </c>
      <c r="Q96" s="197"/>
      <c r="R96" s="198">
        <f>SUM(R97:R98)</f>
        <v>0</v>
      </c>
      <c r="S96" s="197"/>
      <c r="T96" s="199">
        <f>SUM(T97:T98)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0" t="s">
        <v>83</v>
      </c>
      <c r="AT96" s="201" t="s">
        <v>74</v>
      </c>
      <c r="AU96" s="201" t="s">
        <v>83</v>
      </c>
      <c r="AY96" s="200" t="s">
        <v>159</v>
      </c>
      <c r="BK96" s="202">
        <f>SUM(BK97:BK98)</f>
        <v>0</v>
      </c>
    </row>
    <row r="97" spans="1:65" s="2" customFormat="1" ht="37.8" customHeight="1">
      <c r="A97" s="39"/>
      <c r="B97" s="40"/>
      <c r="C97" s="205" t="s">
        <v>83</v>
      </c>
      <c r="D97" s="205" t="s">
        <v>162</v>
      </c>
      <c r="E97" s="206" t="s">
        <v>183</v>
      </c>
      <c r="F97" s="207" t="s">
        <v>184</v>
      </c>
      <c r="G97" s="208" t="s">
        <v>165</v>
      </c>
      <c r="H97" s="209">
        <v>354.18</v>
      </c>
      <c r="I97" s="210"/>
      <c r="J97" s="211">
        <f>ROUND(I97*H97,2)</f>
        <v>0</v>
      </c>
      <c r="K97" s="207" t="s">
        <v>166</v>
      </c>
      <c r="L97" s="45"/>
      <c r="M97" s="212" t="s">
        <v>19</v>
      </c>
      <c r="N97" s="213" t="s">
        <v>46</v>
      </c>
      <c r="O97" s="85"/>
      <c r="P97" s="214">
        <f>O97*H97</f>
        <v>0</v>
      </c>
      <c r="Q97" s="214">
        <v>0</v>
      </c>
      <c r="R97" s="214">
        <f>Q97*H97</f>
        <v>0</v>
      </c>
      <c r="S97" s="214">
        <v>0</v>
      </c>
      <c r="T97" s="215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16" t="s">
        <v>167</v>
      </c>
      <c r="AT97" s="216" t="s">
        <v>162</v>
      </c>
      <c r="AU97" s="216" t="s">
        <v>85</v>
      </c>
      <c r="AY97" s="18" t="s">
        <v>159</v>
      </c>
      <c r="BE97" s="217">
        <f>IF(N97="základní",J97,0)</f>
        <v>0</v>
      </c>
      <c r="BF97" s="217">
        <f>IF(N97="snížená",J97,0)</f>
        <v>0</v>
      </c>
      <c r="BG97" s="217">
        <f>IF(N97="zákl. přenesená",J97,0)</f>
        <v>0</v>
      </c>
      <c r="BH97" s="217">
        <f>IF(N97="sníž. přenesená",J97,0)</f>
        <v>0</v>
      </c>
      <c r="BI97" s="217">
        <f>IF(N97="nulová",J97,0)</f>
        <v>0</v>
      </c>
      <c r="BJ97" s="18" t="s">
        <v>83</v>
      </c>
      <c r="BK97" s="217">
        <f>ROUND(I97*H97,2)</f>
        <v>0</v>
      </c>
      <c r="BL97" s="18" t="s">
        <v>167</v>
      </c>
      <c r="BM97" s="216" t="s">
        <v>2017</v>
      </c>
    </row>
    <row r="98" spans="1:47" s="2" customFormat="1" ht="12">
      <c r="A98" s="39"/>
      <c r="B98" s="40"/>
      <c r="C98" s="41"/>
      <c r="D98" s="218" t="s">
        <v>169</v>
      </c>
      <c r="E98" s="41"/>
      <c r="F98" s="219" t="s">
        <v>186</v>
      </c>
      <c r="G98" s="41"/>
      <c r="H98" s="41"/>
      <c r="I98" s="220"/>
      <c r="J98" s="41"/>
      <c r="K98" s="41"/>
      <c r="L98" s="45"/>
      <c r="M98" s="221"/>
      <c r="N98" s="222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169</v>
      </c>
      <c r="AU98" s="18" t="s">
        <v>85</v>
      </c>
    </row>
    <row r="99" spans="1:63" s="12" customFormat="1" ht="22.8" customHeight="1">
      <c r="A99" s="12"/>
      <c r="B99" s="189"/>
      <c r="C99" s="190"/>
      <c r="D99" s="191" t="s">
        <v>74</v>
      </c>
      <c r="E99" s="203" t="s">
        <v>187</v>
      </c>
      <c r="F99" s="203" t="s">
        <v>188</v>
      </c>
      <c r="G99" s="190"/>
      <c r="H99" s="190"/>
      <c r="I99" s="193"/>
      <c r="J99" s="204">
        <f>BK99</f>
        <v>0</v>
      </c>
      <c r="K99" s="190"/>
      <c r="L99" s="195"/>
      <c r="M99" s="196"/>
      <c r="N99" s="197"/>
      <c r="O99" s="197"/>
      <c r="P99" s="198">
        <f>SUM(P100:P116)</f>
        <v>0</v>
      </c>
      <c r="Q99" s="197"/>
      <c r="R99" s="198">
        <f>SUM(R100:R116)</f>
        <v>0</v>
      </c>
      <c r="S99" s="197"/>
      <c r="T99" s="199">
        <f>SUM(T100:T116)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00" t="s">
        <v>83</v>
      </c>
      <c r="AT99" s="201" t="s">
        <v>74</v>
      </c>
      <c r="AU99" s="201" t="s">
        <v>83</v>
      </c>
      <c r="AY99" s="200" t="s">
        <v>159</v>
      </c>
      <c r="BK99" s="202">
        <f>SUM(BK100:BK116)</f>
        <v>0</v>
      </c>
    </row>
    <row r="100" spans="1:65" s="2" customFormat="1" ht="44.25" customHeight="1">
      <c r="A100" s="39"/>
      <c r="B100" s="40"/>
      <c r="C100" s="205" t="s">
        <v>85</v>
      </c>
      <c r="D100" s="205" t="s">
        <v>162</v>
      </c>
      <c r="E100" s="206" t="s">
        <v>189</v>
      </c>
      <c r="F100" s="207" t="s">
        <v>190</v>
      </c>
      <c r="G100" s="208" t="s">
        <v>191</v>
      </c>
      <c r="H100" s="209">
        <v>0.885</v>
      </c>
      <c r="I100" s="210"/>
      <c r="J100" s="211">
        <f>ROUND(I100*H100,2)</f>
        <v>0</v>
      </c>
      <c r="K100" s="207" t="s">
        <v>166</v>
      </c>
      <c r="L100" s="45"/>
      <c r="M100" s="212" t="s">
        <v>19</v>
      </c>
      <c r="N100" s="213" t="s">
        <v>46</v>
      </c>
      <c r="O100" s="85"/>
      <c r="P100" s="214">
        <f>O100*H100</f>
        <v>0</v>
      </c>
      <c r="Q100" s="214">
        <v>0</v>
      </c>
      <c r="R100" s="214">
        <f>Q100*H100</f>
        <v>0</v>
      </c>
      <c r="S100" s="214">
        <v>0</v>
      </c>
      <c r="T100" s="215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16" t="s">
        <v>167</v>
      </c>
      <c r="AT100" s="216" t="s">
        <v>162</v>
      </c>
      <c r="AU100" s="216" t="s">
        <v>85</v>
      </c>
      <c r="AY100" s="18" t="s">
        <v>159</v>
      </c>
      <c r="BE100" s="217">
        <f>IF(N100="základní",J100,0)</f>
        <v>0</v>
      </c>
      <c r="BF100" s="217">
        <f>IF(N100="snížená",J100,0)</f>
        <v>0</v>
      </c>
      <c r="BG100" s="217">
        <f>IF(N100="zákl. přenesená",J100,0)</f>
        <v>0</v>
      </c>
      <c r="BH100" s="217">
        <f>IF(N100="sníž. přenesená",J100,0)</f>
        <v>0</v>
      </c>
      <c r="BI100" s="217">
        <f>IF(N100="nulová",J100,0)</f>
        <v>0</v>
      </c>
      <c r="BJ100" s="18" t="s">
        <v>83</v>
      </c>
      <c r="BK100" s="217">
        <f>ROUND(I100*H100,2)</f>
        <v>0</v>
      </c>
      <c r="BL100" s="18" t="s">
        <v>167</v>
      </c>
      <c r="BM100" s="216" t="s">
        <v>2018</v>
      </c>
    </row>
    <row r="101" spans="1:47" s="2" customFormat="1" ht="12">
      <c r="A101" s="39"/>
      <c r="B101" s="40"/>
      <c r="C101" s="41"/>
      <c r="D101" s="218" t="s">
        <v>169</v>
      </c>
      <c r="E101" s="41"/>
      <c r="F101" s="219" t="s">
        <v>193</v>
      </c>
      <c r="G101" s="41"/>
      <c r="H101" s="41"/>
      <c r="I101" s="220"/>
      <c r="J101" s="41"/>
      <c r="K101" s="41"/>
      <c r="L101" s="45"/>
      <c r="M101" s="221"/>
      <c r="N101" s="222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169</v>
      </c>
      <c r="AU101" s="18" t="s">
        <v>85</v>
      </c>
    </row>
    <row r="102" spans="1:65" s="2" customFormat="1" ht="33" customHeight="1">
      <c r="A102" s="39"/>
      <c r="B102" s="40"/>
      <c r="C102" s="205" t="s">
        <v>182</v>
      </c>
      <c r="D102" s="205" t="s">
        <v>162</v>
      </c>
      <c r="E102" s="206" t="s">
        <v>195</v>
      </c>
      <c r="F102" s="207" t="s">
        <v>196</v>
      </c>
      <c r="G102" s="208" t="s">
        <v>191</v>
      </c>
      <c r="H102" s="209">
        <v>0.885</v>
      </c>
      <c r="I102" s="210"/>
      <c r="J102" s="211">
        <f>ROUND(I102*H102,2)</f>
        <v>0</v>
      </c>
      <c r="K102" s="207" t="s">
        <v>166</v>
      </c>
      <c r="L102" s="45"/>
      <c r="M102" s="212" t="s">
        <v>19</v>
      </c>
      <c r="N102" s="213" t="s">
        <v>46</v>
      </c>
      <c r="O102" s="85"/>
      <c r="P102" s="214">
        <f>O102*H102</f>
        <v>0</v>
      </c>
      <c r="Q102" s="214">
        <v>0</v>
      </c>
      <c r="R102" s="214">
        <f>Q102*H102</f>
        <v>0</v>
      </c>
      <c r="S102" s="214">
        <v>0</v>
      </c>
      <c r="T102" s="215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16" t="s">
        <v>167</v>
      </c>
      <c r="AT102" s="216" t="s">
        <v>162</v>
      </c>
      <c r="AU102" s="216" t="s">
        <v>85</v>
      </c>
      <c r="AY102" s="18" t="s">
        <v>159</v>
      </c>
      <c r="BE102" s="217">
        <f>IF(N102="základní",J102,0)</f>
        <v>0</v>
      </c>
      <c r="BF102" s="217">
        <f>IF(N102="snížená",J102,0)</f>
        <v>0</v>
      </c>
      <c r="BG102" s="217">
        <f>IF(N102="zákl. přenesená",J102,0)</f>
        <v>0</v>
      </c>
      <c r="BH102" s="217">
        <f>IF(N102="sníž. přenesená",J102,0)</f>
        <v>0</v>
      </c>
      <c r="BI102" s="217">
        <f>IF(N102="nulová",J102,0)</f>
        <v>0</v>
      </c>
      <c r="BJ102" s="18" t="s">
        <v>83</v>
      </c>
      <c r="BK102" s="217">
        <f>ROUND(I102*H102,2)</f>
        <v>0</v>
      </c>
      <c r="BL102" s="18" t="s">
        <v>167</v>
      </c>
      <c r="BM102" s="216" t="s">
        <v>2019</v>
      </c>
    </row>
    <row r="103" spans="1:47" s="2" customFormat="1" ht="12">
      <c r="A103" s="39"/>
      <c r="B103" s="40"/>
      <c r="C103" s="41"/>
      <c r="D103" s="218" t="s">
        <v>169</v>
      </c>
      <c r="E103" s="41"/>
      <c r="F103" s="219" t="s">
        <v>198</v>
      </c>
      <c r="G103" s="41"/>
      <c r="H103" s="41"/>
      <c r="I103" s="220"/>
      <c r="J103" s="41"/>
      <c r="K103" s="41"/>
      <c r="L103" s="45"/>
      <c r="M103" s="221"/>
      <c r="N103" s="222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169</v>
      </c>
      <c r="AU103" s="18" t="s">
        <v>85</v>
      </c>
    </row>
    <row r="104" spans="1:65" s="2" customFormat="1" ht="44.25" customHeight="1">
      <c r="A104" s="39"/>
      <c r="B104" s="40"/>
      <c r="C104" s="205" t="s">
        <v>167</v>
      </c>
      <c r="D104" s="205" t="s">
        <v>162</v>
      </c>
      <c r="E104" s="206" t="s">
        <v>199</v>
      </c>
      <c r="F104" s="207" t="s">
        <v>200</v>
      </c>
      <c r="G104" s="208" t="s">
        <v>191</v>
      </c>
      <c r="H104" s="209">
        <v>16.815</v>
      </c>
      <c r="I104" s="210"/>
      <c r="J104" s="211">
        <f>ROUND(I104*H104,2)</f>
        <v>0</v>
      </c>
      <c r="K104" s="207" t="s">
        <v>166</v>
      </c>
      <c r="L104" s="45"/>
      <c r="M104" s="212" t="s">
        <v>19</v>
      </c>
      <c r="N104" s="213" t="s">
        <v>46</v>
      </c>
      <c r="O104" s="85"/>
      <c r="P104" s="214">
        <f>O104*H104</f>
        <v>0</v>
      </c>
      <c r="Q104" s="214">
        <v>0</v>
      </c>
      <c r="R104" s="214">
        <f>Q104*H104</f>
        <v>0</v>
      </c>
      <c r="S104" s="214">
        <v>0</v>
      </c>
      <c r="T104" s="215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16" t="s">
        <v>167</v>
      </c>
      <c r="AT104" s="216" t="s">
        <v>162</v>
      </c>
      <c r="AU104" s="216" t="s">
        <v>85</v>
      </c>
      <c r="AY104" s="18" t="s">
        <v>159</v>
      </c>
      <c r="BE104" s="217">
        <f>IF(N104="základní",J104,0)</f>
        <v>0</v>
      </c>
      <c r="BF104" s="217">
        <f>IF(N104="snížená",J104,0)</f>
        <v>0</v>
      </c>
      <c r="BG104" s="217">
        <f>IF(N104="zákl. přenesená",J104,0)</f>
        <v>0</v>
      </c>
      <c r="BH104" s="217">
        <f>IF(N104="sníž. přenesená",J104,0)</f>
        <v>0</v>
      </c>
      <c r="BI104" s="217">
        <f>IF(N104="nulová",J104,0)</f>
        <v>0</v>
      </c>
      <c r="BJ104" s="18" t="s">
        <v>83</v>
      </c>
      <c r="BK104" s="217">
        <f>ROUND(I104*H104,2)</f>
        <v>0</v>
      </c>
      <c r="BL104" s="18" t="s">
        <v>167</v>
      </c>
      <c r="BM104" s="216" t="s">
        <v>2020</v>
      </c>
    </row>
    <row r="105" spans="1:47" s="2" customFormat="1" ht="12">
      <c r="A105" s="39"/>
      <c r="B105" s="40"/>
      <c r="C105" s="41"/>
      <c r="D105" s="218" t="s">
        <v>169</v>
      </c>
      <c r="E105" s="41"/>
      <c r="F105" s="219" t="s">
        <v>202</v>
      </c>
      <c r="G105" s="41"/>
      <c r="H105" s="41"/>
      <c r="I105" s="220"/>
      <c r="J105" s="41"/>
      <c r="K105" s="41"/>
      <c r="L105" s="45"/>
      <c r="M105" s="221"/>
      <c r="N105" s="222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169</v>
      </c>
      <c r="AU105" s="18" t="s">
        <v>85</v>
      </c>
    </row>
    <row r="106" spans="1:47" s="2" customFormat="1" ht="12">
      <c r="A106" s="39"/>
      <c r="B106" s="40"/>
      <c r="C106" s="41"/>
      <c r="D106" s="225" t="s">
        <v>203</v>
      </c>
      <c r="E106" s="41"/>
      <c r="F106" s="256" t="s">
        <v>204</v>
      </c>
      <c r="G106" s="41"/>
      <c r="H106" s="41"/>
      <c r="I106" s="220"/>
      <c r="J106" s="41"/>
      <c r="K106" s="41"/>
      <c r="L106" s="45"/>
      <c r="M106" s="221"/>
      <c r="N106" s="222"/>
      <c r="O106" s="85"/>
      <c r="P106" s="85"/>
      <c r="Q106" s="85"/>
      <c r="R106" s="85"/>
      <c r="S106" s="85"/>
      <c r="T106" s="86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18" t="s">
        <v>203</v>
      </c>
      <c r="AU106" s="18" t="s">
        <v>85</v>
      </c>
    </row>
    <row r="107" spans="1:51" s="14" customFormat="1" ht="12">
      <c r="A107" s="14"/>
      <c r="B107" s="234"/>
      <c r="C107" s="235"/>
      <c r="D107" s="225" t="s">
        <v>175</v>
      </c>
      <c r="E107" s="235"/>
      <c r="F107" s="237" t="s">
        <v>2021</v>
      </c>
      <c r="G107" s="235"/>
      <c r="H107" s="238">
        <v>16.815</v>
      </c>
      <c r="I107" s="239"/>
      <c r="J107" s="235"/>
      <c r="K107" s="235"/>
      <c r="L107" s="240"/>
      <c r="M107" s="241"/>
      <c r="N107" s="242"/>
      <c r="O107" s="242"/>
      <c r="P107" s="242"/>
      <c r="Q107" s="242"/>
      <c r="R107" s="242"/>
      <c r="S107" s="242"/>
      <c r="T107" s="243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4" t="s">
        <v>175</v>
      </c>
      <c r="AU107" s="244" t="s">
        <v>85</v>
      </c>
      <c r="AV107" s="14" t="s">
        <v>85</v>
      </c>
      <c r="AW107" s="14" t="s">
        <v>4</v>
      </c>
      <c r="AX107" s="14" t="s">
        <v>83</v>
      </c>
      <c r="AY107" s="244" t="s">
        <v>159</v>
      </c>
    </row>
    <row r="108" spans="1:65" s="2" customFormat="1" ht="44.25" customHeight="1">
      <c r="A108" s="39"/>
      <c r="B108" s="40"/>
      <c r="C108" s="205" t="s">
        <v>194</v>
      </c>
      <c r="D108" s="205" t="s">
        <v>162</v>
      </c>
      <c r="E108" s="206" t="s">
        <v>207</v>
      </c>
      <c r="F108" s="207" t="s">
        <v>208</v>
      </c>
      <c r="G108" s="208" t="s">
        <v>191</v>
      </c>
      <c r="H108" s="209">
        <v>0.311</v>
      </c>
      <c r="I108" s="210"/>
      <c r="J108" s="211">
        <f>ROUND(I108*H108,2)</f>
        <v>0</v>
      </c>
      <c r="K108" s="207" t="s">
        <v>166</v>
      </c>
      <c r="L108" s="45"/>
      <c r="M108" s="212" t="s">
        <v>19</v>
      </c>
      <c r="N108" s="213" t="s">
        <v>46</v>
      </c>
      <c r="O108" s="85"/>
      <c r="P108" s="214">
        <f>O108*H108</f>
        <v>0</v>
      </c>
      <c r="Q108" s="214">
        <v>0</v>
      </c>
      <c r="R108" s="214">
        <f>Q108*H108</f>
        <v>0</v>
      </c>
      <c r="S108" s="214">
        <v>0</v>
      </c>
      <c r="T108" s="215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16" t="s">
        <v>167</v>
      </c>
      <c r="AT108" s="216" t="s">
        <v>162</v>
      </c>
      <c r="AU108" s="216" t="s">
        <v>85</v>
      </c>
      <c r="AY108" s="18" t="s">
        <v>159</v>
      </c>
      <c r="BE108" s="217">
        <f>IF(N108="základní",J108,0)</f>
        <v>0</v>
      </c>
      <c r="BF108" s="217">
        <f>IF(N108="snížená",J108,0)</f>
        <v>0</v>
      </c>
      <c r="BG108" s="217">
        <f>IF(N108="zákl. přenesená",J108,0)</f>
        <v>0</v>
      </c>
      <c r="BH108" s="217">
        <f>IF(N108="sníž. přenesená",J108,0)</f>
        <v>0</v>
      </c>
      <c r="BI108" s="217">
        <f>IF(N108="nulová",J108,0)</f>
        <v>0</v>
      </c>
      <c r="BJ108" s="18" t="s">
        <v>83</v>
      </c>
      <c r="BK108" s="217">
        <f>ROUND(I108*H108,2)</f>
        <v>0</v>
      </c>
      <c r="BL108" s="18" t="s">
        <v>167</v>
      </c>
      <c r="BM108" s="216" t="s">
        <v>2022</v>
      </c>
    </row>
    <row r="109" spans="1:47" s="2" customFormat="1" ht="12">
      <c r="A109" s="39"/>
      <c r="B109" s="40"/>
      <c r="C109" s="41"/>
      <c r="D109" s="218" t="s">
        <v>169</v>
      </c>
      <c r="E109" s="41"/>
      <c r="F109" s="219" t="s">
        <v>210</v>
      </c>
      <c r="G109" s="41"/>
      <c r="H109" s="41"/>
      <c r="I109" s="220"/>
      <c r="J109" s="41"/>
      <c r="K109" s="41"/>
      <c r="L109" s="45"/>
      <c r="M109" s="221"/>
      <c r="N109" s="222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169</v>
      </c>
      <c r="AU109" s="18" t="s">
        <v>85</v>
      </c>
    </row>
    <row r="110" spans="1:51" s="14" customFormat="1" ht="12">
      <c r="A110" s="14"/>
      <c r="B110" s="234"/>
      <c r="C110" s="235"/>
      <c r="D110" s="225" t="s">
        <v>175</v>
      </c>
      <c r="E110" s="236" t="s">
        <v>19</v>
      </c>
      <c r="F110" s="237" t="s">
        <v>2023</v>
      </c>
      <c r="G110" s="235"/>
      <c r="H110" s="238">
        <v>0.311</v>
      </c>
      <c r="I110" s="239"/>
      <c r="J110" s="235"/>
      <c r="K110" s="235"/>
      <c r="L110" s="240"/>
      <c r="M110" s="241"/>
      <c r="N110" s="242"/>
      <c r="O110" s="242"/>
      <c r="P110" s="242"/>
      <c r="Q110" s="242"/>
      <c r="R110" s="242"/>
      <c r="S110" s="242"/>
      <c r="T110" s="243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44" t="s">
        <v>175</v>
      </c>
      <c r="AU110" s="244" t="s">
        <v>85</v>
      </c>
      <c r="AV110" s="14" t="s">
        <v>85</v>
      </c>
      <c r="AW110" s="14" t="s">
        <v>37</v>
      </c>
      <c r="AX110" s="14" t="s">
        <v>83</v>
      </c>
      <c r="AY110" s="244" t="s">
        <v>159</v>
      </c>
    </row>
    <row r="111" spans="1:65" s="2" customFormat="1" ht="44.25" customHeight="1">
      <c r="A111" s="39"/>
      <c r="B111" s="40"/>
      <c r="C111" s="205" t="s">
        <v>160</v>
      </c>
      <c r="D111" s="205" t="s">
        <v>162</v>
      </c>
      <c r="E111" s="206" t="s">
        <v>213</v>
      </c>
      <c r="F111" s="207" t="s">
        <v>214</v>
      </c>
      <c r="G111" s="208" t="s">
        <v>191</v>
      </c>
      <c r="H111" s="209">
        <v>0.049</v>
      </c>
      <c r="I111" s="210"/>
      <c r="J111" s="211">
        <f>ROUND(I111*H111,2)</f>
        <v>0</v>
      </c>
      <c r="K111" s="207" t="s">
        <v>166</v>
      </c>
      <c r="L111" s="45"/>
      <c r="M111" s="212" t="s">
        <v>19</v>
      </c>
      <c r="N111" s="213" t="s">
        <v>46</v>
      </c>
      <c r="O111" s="85"/>
      <c r="P111" s="214">
        <f>O111*H111</f>
        <v>0</v>
      </c>
      <c r="Q111" s="214">
        <v>0</v>
      </c>
      <c r="R111" s="214">
        <f>Q111*H111</f>
        <v>0</v>
      </c>
      <c r="S111" s="214">
        <v>0</v>
      </c>
      <c r="T111" s="215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16" t="s">
        <v>167</v>
      </c>
      <c r="AT111" s="216" t="s">
        <v>162</v>
      </c>
      <c r="AU111" s="216" t="s">
        <v>85</v>
      </c>
      <c r="AY111" s="18" t="s">
        <v>159</v>
      </c>
      <c r="BE111" s="217">
        <f>IF(N111="základní",J111,0)</f>
        <v>0</v>
      </c>
      <c r="BF111" s="217">
        <f>IF(N111="snížená",J111,0)</f>
        <v>0</v>
      </c>
      <c r="BG111" s="217">
        <f>IF(N111="zákl. přenesená",J111,0)</f>
        <v>0</v>
      </c>
      <c r="BH111" s="217">
        <f>IF(N111="sníž. přenesená",J111,0)</f>
        <v>0</v>
      </c>
      <c r="BI111" s="217">
        <f>IF(N111="nulová",J111,0)</f>
        <v>0</v>
      </c>
      <c r="BJ111" s="18" t="s">
        <v>83</v>
      </c>
      <c r="BK111" s="217">
        <f>ROUND(I111*H111,2)</f>
        <v>0</v>
      </c>
      <c r="BL111" s="18" t="s">
        <v>167</v>
      </c>
      <c r="BM111" s="216" t="s">
        <v>2024</v>
      </c>
    </row>
    <row r="112" spans="1:47" s="2" customFormat="1" ht="12">
      <c r="A112" s="39"/>
      <c r="B112" s="40"/>
      <c r="C112" s="41"/>
      <c r="D112" s="218" t="s">
        <v>169</v>
      </c>
      <c r="E112" s="41"/>
      <c r="F112" s="219" t="s">
        <v>216</v>
      </c>
      <c r="G112" s="41"/>
      <c r="H112" s="41"/>
      <c r="I112" s="220"/>
      <c r="J112" s="41"/>
      <c r="K112" s="41"/>
      <c r="L112" s="45"/>
      <c r="M112" s="221"/>
      <c r="N112" s="222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169</v>
      </c>
      <c r="AU112" s="18" t="s">
        <v>85</v>
      </c>
    </row>
    <row r="113" spans="1:51" s="14" customFormat="1" ht="12">
      <c r="A113" s="14"/>
      <c r="B113" s="234"/>
      <c r="C113" s="235"/>
      <c r="D113" s="225" t="s">
        <v>175</v>
      </c>
      <c r="E113" s="236" t="s">
        <v>19</v>
      </c>
      <c r="F113" s="237" t="s">
        <v>2025</v>
      </c>
      <c r="G113" s="235"/>
      <c r="H113" s="238">
        <v>0.049</v>
      </c>
      <c r="I113" s="239"/>
      <c r="J113" s="235"/>
      <c r="K113" s="235"/>
      <c r="L113" s="240"/>
      <c r="M113" s="241"/>
      <c r="N113" s="242"/>
      <c r="O113" s="242"/>
      <c r="P113" s="242"/>
      <c r="Q113" s="242"/>
      <c r="R113" s="242"/>
      <c r="S113" s="242"/>
      <c r="T113" s="243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44" t="s">
        <v>175</v>
      </c>
      <c r="AU113" s="244" t="s">
        <v>85</v>
      </c>
      <c r="AV113" s="14" t="s">
        <v>85</v>
      </c>
      <c r="AW113" s="14" t="s">
        <v>37</v>
      </c>
      <c r="AX113" s="14" t="s">
        <v>83</v>
      </c>
      <c r="AY113" s="244" t="s">
        <v>159</v>
      </c>
    </row>
    <row r="114" spans="1:65" s="2" customFormat="1" ht="44.25" customHeight="1">
      <c r="A114" s="39"/>
      <c r="B114" s="40"/>
      <c r="C114" s="205" t="s">
        <v>206</v>
      </c>
      <c r="D114" s="205" t="s">
        <v>162</v>
      </c>
      <c r="E114" s="206" t="s">
        <v>218</v>
      </c>
      <c r="F114" s="207" t="s">
        <v>219</v>
      </c>
      <c r="G114" s="208" t="s">
        <v>191</v>
      </c>
      <c r="H114" s="209">
        <v>0.525</v>
      </c>
      <c r="I114" s="210"/>
      <c r="J114" s="211">
        <f>ROUND(I114*H114,2)</f>
        <v>0</v>
      </c>
      <c r="K114" s="207" t="s">
        <v>166</v>
      </c>
      <c r="L114" s="45"/>
      <c r="M114" s="212" t="s">
        <v>19</v>
      </c>
      <c r="N114" s="213" t="s">
        <v>46</v>
      </c>
      <c r="O114" s="85"/>
      <c r="P114" s="214">
        <f>O114*H114</f>
        <v>0</v>
      </c>
      <c r="Q114" s="214">
        <v>0</v>
      </c>
      <c r="R114" s="214">
        <f>Q114*H114</f>
        <v>0</v>
      </c>
      <c r="S114" s="214">
        <v>0</v>
      </c>
      <c r="T114" s="215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16" t="s">
        <v>167</v>
      </c>
      <c r="AT114" s="216" t="s">
        <v>162</v>
      </c>
      <c r="AU114" s="216" t="s">
        <v>85</v>
      </c>
      <c r="AY114" s="18" t="s">
        <v>159</v>
      </c>
      <c r="BE114" s="217">
        <f>IF(N114="základní",J114,0)</f>
        <v>0</v>
      </c>
      <c r="BF114" s="217">
        <f>IF(N114="snížená",J114,0)</f>
        <v>0</v>
      </c>
      <c r="BG114" s="217">
        <f>IF(N114="zákl. přenesená",J114,0)</f>
        <v>0</v>
      </c>
      <c r="BH114" s="217">
        <f>IF(N114="sníž. přenesená",J114,0)</f>
        <v>0</v>
      </c>
      <c r="BI114" s="217">
        <f>IF(N114="nulová",J114,0)</f>
        <v>0</v>
      </c>
      <c r="BJ114" s="18" t="s">
        <v>83</v>
      </c>
      <c r="BK114" s="217">
        <f>ROUND(I114*H114,2)</f>
        <v>0</v>
      </c>
      <c r="BL114" s="18" t="s">
        <v>167</v>
      </c>
      <c r="BM114" s="216" t="s">
        <v>2026</v>
      </c>
    </row>
    <row r="115" spans="1:47" s="2" customFormat="1" ht="12">
      <c r="A115" s="39"/>
      <c r="B115" s="40"/>
      <c r="C115" s="41"/>
      <c r="D115" s="218" t="s">
        <v>169</v>
      </c>
      <c r="E115" s="41"/>
      <c r="F115" s="219" t="s">
        <v>221</v>
      </c>
      <c r="G115" s="41"/>
      <c r="H115" s="41"/>
      <c r="I115" s="220"/>
      <c r="J115" s="41"/>
      <c r="K115" s="41"/>
      <c r="L115" s="45"/>
      <c r="M115" s="221"/>
      <c r="N115" s="222"/>
      <c r="O115" s="85"/>
      <c r="P115" s="85"/>
      <c r="Q115" s="85"/>
      <c r="R115" s="85"/>
      <c r="S115" s="85"/>
      <c r="T115" s="86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8" t="s">
        <v>169</v>
      </c>
      <c r="AU115" s="18" t="s">
        <v>85</v>
      </c>
    </row>
    <row r="116" spans="1:51" s="14" customFormat="1" ht="12">
      <c r="A116" s="14"/>
      <c r="B116" s="234"/>
      <c r="C116" s="235"/>
      <c r="D116" s="225" t="s">
        <v>175</v>
      </c>
      <c r="E116" s="236" t="s">
        <v>19</v>
      </c>
      <c r="F116" s="237" t="s">
        <v>2027</v>
      </c>
      <c r="G116" s="235"/>
      <c r="H116" s="238">
        <v>0.525</v>
      </c>
      <c r="I116" s="239"/>
      <c r="J116" s="235"/>
      <c r="K116" s="235"/>
      <c r="L116" s="240"/>
      <c r="M116" s="241"/>
      <c r="N116" s="242"/>
      <c r="O116" s="242"/>
      <c r="P116" s="242"/>
      <c r="Q116" s="242"/>
      <c r="R116" s="242"/>
      <c r="S116" s="242"/>
      <c r="T116" s="243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44" t="s">
        <v>175</v>
      </c>
      <c r="AU116" s="244" t="s">
        <v>85</v>
      </c>
      <c r="AV116" s="14" t="s">
        <v>85</v>
      </c>
      <c r="AW116" s="14" t="s">
        <v>37</v>
      </c>
      <c r="AX116" s="14" t="s">
        <v>83</v>
      </c>
      <c r="AY116" s="244" t="s">
        <v>159</v>
      </c>
    </row>
    <row r="117" spans="1:63" s="12" customFormat="1" ht="25.9" customHeight="1">
      <c r="A117" s="12"/>
      <c r="B117" s="189"/>
      <c r="C117" s="190"/>
      <c r="D117" s="191" t="s">
        <v>74</v>
      </c>
      <c r="E117" s="192" t="s">
        <v>230</v>
      </c>
      <c r="F117" s="192" t="s">
        <v>231</v>
      </c>
      <c r="G117" s="190"/>
      <c r="H117" s="190"/>
      <c r="I117" s="193"/>
      <c r="J117" s="194">
        <f>BK117</f>
        <v>0</v>
      </c>
      <c r="K117" s="190"/>
      <c r="L117" s="195"/>
      <c r="M117" s="196"/>
      <c r="N117" s="197"/>
      <c r="O117" s="197"/>
      <c r="P117" s="198">
        <f>P118+P257+P348+P367+P402+P421+P486</f>
        <v>0</v>
      </c>
      <c r="Q117" s="197"/>
      <c r="R117" s="198">
        <f>R118+R257+R348+R367+R402+R421+R486</f>
        <v>12.126559060000003</v>
      </c>
      <c r="S117" s="197"/>
      <c r="T117" s="199">
        <f>T118+T257+T348+T367+T402+T421+T486</f>
        <v>0.8853324900000001</v>
      </c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R117" s="200" t="s">
        <v>85</v>
      </c>
      <c r="AT117" s="201" t="s">
        <v>74</v>
      </c>
      <c r="AU117" s="201" t="s">
        <v>75</v>
      </c>
      <c r="AY117" s="200" t="s">
        <v>159</v>
      </c>
      <c r="BK117" s="202">
        <f>BK118+BK257+BK348+BK367+BK402+BK421+BK486</f>
        <v>0</v>
      </c>
    </row>
    <row r="118" spans="1:63" s="12" customFormat="1" ht="22.8" customHeight="1">
      <c r="A118" s="12"/>
      <c r="B118" s="189"/>
      <c r="C118" s="190"/>
      <c r="D118" s="191" t="s">
        <v>74</v>
      </c>
      <c r="E118" s="203" t="s">
        <v>232</v>
      </c>
      <c r="F118" s="203" t="s">
        <v>233</v>
      </c>
      <c r="G118" s="190"/>
      <c r="H118" s="190"/>
      <c r="I118" s="193"/>
      <c r="J118" s="204">
        <f>BK118</f>
        <v>0</v>
      </c>
      <c r="K118" s="190"/>
      <c r="L118" s="195"/>
      <c r="M118" s="196"/>
      <c r="N118" s="197"/>
      <c r="O118" s="197"/>
      <c r="P118" s="198">
        <f>SUM(P119:P256)</f>
        <v>0</v>
      </c>
      <c r="Q118" s="197"/>
      <c r="R118" s="198">
        <f>SUM(R119:R256)</f>
        <v>8.822913920000001</v>
      </c>
      <c r="S118" s="197"/>
      <c r="T118" s="199">
        <f>SUM(T119:T256)</f>
        <v>0.310585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00" t="s">
        <v>85</v>
      </c>
      <c r="AT118" s="201" t="s">
        <v>74</v>
      </c>
      <c r="AU118" s="201" t="s">
        <v>83</v>
      </c>
      <c r="AY118" s="200" t="s">
        <v>159</v>
      </c>
      <c r="BK118" s="202">
        <f>SUM(BK119:BK256)</f>
        <v>0</v>
      </c>
    </row>
    <row r="119" spans="1:65" s="2" customFormat="1" ht="33" customHeight="1">
      <c r="A119" s="39"/>
      <c r="B119" s="40"/>
      <c r="C119" s="205" t="s">
        <v>212</v>
      </c>
      <c r="D119" s="205" t="s">
        <v>162</v>
      </c>
      <c r="E119" s="206" t="s">
        <v>235</v>
      </c>
      <c r="F119" s="207" t="s">
        <v>236</v>
      </c>
      <c r="G119" s="208" t="s">
        <v>237</v>
      </c>
      <c r="H119" s="209">
        <v>355</v>
      </c>
      <c r="I119" s="210"/>
      <c r="J119" s="211">
        <f>ROUND(I119*H119,2)</f>
        <v>0</v>
      </c>
      <c r="K119" s="207" t="s">
        <v>166</v>
      </c>
      <c r="L119" s="45"/>
      <c r="M119" s="212" t="s">
        <v>19</v>
      </c>
      <c r="N119" s="213" t="s">
        <v>46</v>
      </c>
      <c r="O119" s="85"/>
      <c r="P119" s="214">
        <f>O119*H119</f>
        <v>0</v>
      </c>
      <c r="Q119" s="214">
        <v>0.00045</v>
      </c>
      <c r="R119" s="214">
        <f>Q119*H119</f>
        <v>0.15975</v>
      </c>
      <c r="S119" s="214">
        <v>0</v>
      </c>
      <c r="T119" s="215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16" t="s">
        <v>238</v>
      </c>
      <c r="AT119" s="216" t="s">
        <v>162</v>
      </c>
      <c r="AU119" s="216" t="s">
        <v>85</v>
      </c>
      <c r="AY119" s="18" t="s">
        <v>159</v>
      </c>
      <c r="BE119" s="217">
        <f>IF(N119="základní",J119,0)</f>
        <v>0</v>
      </c>
      <c r="BF119" s="217">
        <f>IF(N119="snížená",J119,0)</f>
        <v>0</v>
      </c>
      <c r="BG119" s="217">
        <f>IF(N119="zákl. přenesená",J119,0)</f>
        <v>0</v>
      </c>
      <c r="BH119" s="217">
        <f>IF(N119="sníž. přenesená",J119,0)</f>
        <v>0</v>
      </c>
      <c r="BI119" s="217">
        <f>IF(N119="nulová",J119,0)</f>
        <v>0</v>
      </c>
      <c r="BJ119" s="18" t="s">
        <v>83</v>
      </c>
      <c r="BK119" s="217">
        <f>ROUND(I119*H119,2)</f>
        <v>0</v>
      </c>
      <c r="BL119" s="18" t="s">
        <v>238</v>
      </c>
      <c r="BM119" s="216" t="s">
        <v>2028</v>
      </c>
    </row>
    <row r="120" spans="1:47" s="2" customFormat="1" ht="12">
      <c r="A120" s="39"/>
      <c r="B120" s="40"/>
      <c r="C120" s="41"/>
      <c r="D120" s="218" t="s">
        <v>169</v>
      </c>
      <c r="E120" s="41"/>
      <c r="F120" s="219" t="s">
        <v>240</v>
      </c>
      <c r="G120" s="41"/>
      <c r="H120" s="41"/>
      <c r="I120" s="220"/>
      <c r="J120" s="41"/>
      <c r="K120" s="41"/>
      <c r="L120" s="45"/>
      <c r="M120" s="221"/>
      <c r="N120" s="222"/>
      <c r="O120" s="85"/>
      <c r="P120" s="85"/>
      <c r="Q120" s="85"/>
      <c r="R120" s="85"/>
      <c r="S120" s="85"/>
      <c r="T120" s="86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169</v>
      </c>
      <c r="AU120" s="18" t="s">
        <v>85</v>
      </c>
    </row>
    <row r="121" spans="1:51" s="13" customFormat="1" ht="12">
      <c r="A121" s="13"/>
      <c r="B121" s="223"/>
      <c r="C121" s="224"/>
      <c r="D121" s="225" t="s">
        <v>175</v>
      </c>
      <c r="E121" s="226" t="s">
        <v>19</v>
      </c>
      <c r="F121" s="227" t="s">
        <v>241</v>
      </c>
      <c r="G121" s="224"/>
      <c r="H121" s="226" t="s">
        <v>19</v>
      </c>
      <c r="I121" s="228"/>
      <c r="J121" s="224"/>
      <c r="K121" s="224"/>
      <c r="L121" s="229"/>
      <c r="M121" s="230"/>
      <c r="N121" s="231"/>
      <c r="O121" s="231"/>
      <c r="P121" s="231"/>
      <c r="Q121" s="231"/>
      <c r="R121" s="231"/>
      <c r="S121" s="231"/>
      <c r="T121" s="232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3" t="s">
        <v>175</v>
      </c>
      <c r="AU121" s="233" t="s">
        <v>85</v>
      </c>
      <c r="AV121" s="13" t="s">
        <v>83</v>
      </c>
      <c r="AW121" s="13" t="s">
        <v>37</v>
      </c>
      <c r="AX121" s="13" t="s">
        <v>75</v>
      </c>
      <c r="AY121" s="233" t="s">
        <v>159</v>
      </c>
    </row>
    <row r="122" spans="1:51" s="14" customFormat="1" ht="12">
      <c r="A122" s="14"/>
      <c r="B122" s="234"/>
      <c r="C122" s="235"/>
      <c r="D122" s="225" t="s">
        <v>175</v>
      </c>
      <c r="E122" s="236" t="s">
        <v>19</v>
      </c>
      <c r="F122" s="237" t="s">
        <v>2029</v>
      </c>
      <c r="G122" s="235"/>
      <c r="H122" s="238">
        <v>354.18</v>
      </c>
      <c r="I122" s="239"/>
      <c r="J122" s="235"/>
      <c r="K122" s="235"/>
      <c r="L122" s="240"/>
      <c r="M122" s="241"/>
      <c r="N122" s="242"/>
      <c r="O122" s="242"/>
      <c r="P122" s="242"/>
      <c r="Q122" s="242"/>
      <c r="R122" s="242"/>
      <c r="S122" s="242"/>
      <c r="T122" s="243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44" t="s">
        <v>175</v>
      </c>
      <c r="AU122" s="244" t="s">
        <v>85</v>
      </c>
      <c r="AV122" s="14" t="s">
        <v>85</v>
      </c>
      <c r="AW122" s="14" t="s">
        <v>37</v>
      </c>
      <c r="AX122" s="14" t="s">
        <v>75</v>
      </c>
      <c r="AY122" s="244" t="s">
        <v>159</v>
      </c>
    </row>
    <row r="123" spans="1:51" s="13" customFormat="1" ht="12">
      <c r="A123" s="13"/>
      <c r="B123" s="223"/>
      <c r="C123" s="224"/>
      <c r="D123" s="225" t="s">
        <v>175</v>
      </c>
      <c r="E123" s="226" t="s">
        <v>19</v>
      </c>
      <c r="F123" s="227" t="s">
        <v>243</v>
      </c>
      <c r="G123" s="224"/>
      <c r="H123" s="226" t="s">
        <v>19</v>
      </c>
      <c r="I123" s="228"/>
      <c r="J123" s="224"/>
      <c r="K123" s="224"/>
      <c r="L123" s="229"/>
      <c r="M123" s="230"/>
      <c r="N123" s="231"/>
      <c r="O123" s="231"/>
      <c r="P123" s="231"/>
      <c r="Q123" s="231"/>
      <c r="R123" s="231"/>
      <c r="S123" s="231"/>
      <c r="T123" s="232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3" t="s">
        <v>175</v>
      </c>
      <c r="AU123" s="233" t="s">
        <v>85</v>
      </c>
      <c r="AV123" s="13" t="s">
        <v>83</v>
      </c>
      <c r="AW123" s="13" t="s">
        <v>37</v>
      </c>
      <c r="AX123" s="13" t="s">
        <v>75</v>
      </c>
      <c r="AY123" s="233" t="s">
        <v>159</v>
      </c>
    </row>
    <row r="124" spans="1:51" s="14" customFormat="1" ht="12">
      <c r="A124" s="14"/>
      <c r="B124" s="234"/>
      <c r="C124" s="235"/>
      <c r="D124" s="225" t="s">
        <v>175</v>
      </c>
      <c r="E124" s="236" t="s">
        <v>19</v>
      </c>
      <c r="F124" s="237" t="s">
        <v>2030</v>
      </c>
      <c r="G124" s="235"/>
      <c r="H124" s="238">
        <v>0.82</v>
      </c>
      <c r="I124" s="239"/>
      <c r="J124" s="235"/>
      <c r="K124" s="235"/>
      <c r="L124" s="240"/>
      <c r="M124" s="241"/>
      <c r="N124" s="242"/>
      <c r="O124" s="242"/>
      <c r="P124" s="242"/>
      <c r="Q124" s="242"/>
      <c r="R124" s="242"/>
      <c r="S124" s="242"/>
      <c r="T124" s="243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44" t="s">
        <v>175</v>
      </c>
      <c r="AU124" s="244" t="s">
        <v>85</v>
      </c>
      <c r="AV124" s="14" t="s">
        <v>85</v>
      </c>
      <c r="AW124" s="14" t="s">
        <v>37</v>
      </c>
      <c r="AX124" s="14" t="s">
        <v>75</v>
      </c>
      <c r="AY124" s="244" t="s">
        <v>159</v>
      </c>
    </row>
    <row r="125" spans="1:51" s="15" customFormat="1" ht="12">
      <c r="A125" s="15"/>
      <c r="B125" s="245"/>
      <c r="C125" s="246"/>
      <c r="D125" s="225" t="s">
        <v>175</v>
      </c>
      <c r="E125" s="247" t="s">
        <v>19</v>
      </c>
      <c r="F125" s="248" t="s">
        <v>179</v>
      </c>
      <c r="G125" s="246"/>
      <c r="H125" s="249">
        <v>355</v>
      </c>
      <c r="I125" s="250"/>
      <c r="J125" s="246"/>
      <c r="K125" s="246"/>
      <c r="L125" s="251"/>
      <c r="M125" s="252"/>
      <c r="N125" s="253"/>
      <c r="O125" s="253"/>
      <c r="P125" s="253"/>
      <c r="Q125" s="253"/>
      <c r="R125" s="253"/>
      <c r="S125" s="253"/>
      <c r="T125" s="254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T125" s="255" t="s">
        <v>175</v>
      </c>
      <c r="AU125" s="255" t="s">
        <v>85</v>
      </c>
      <c r="AV125" s="15" t="s">
        <v>167</v>
      </c>
      <c r="AW125" s="15" t="s">
        <v>37</v>
      </c>
      <c r="AX125" s="15" t="s">
        <v>83</v>
      </c>
      <c r="AY125" s="255" t="s">
        <v>159</v>
      </c>
    </row>
    <row r="126" spans="1:65" s="2" customFormat="1" ht="37.8" customHeight="1">
      <c r="A126" s="39"/>
      <c r="B126" s="40"/>
      <c r="C126" s="205" t="s">
        <v>180</v>
      </c>
      <c r="D126" s="205" t="s">
        <v>162</v>
      </c>
      <c r="E126" s="206" t="s">
        <v>246</v>
      </c>
      <c r="F126" s="207" t="s">
        <v>247</v>
      </c>
      <c r="G126" s="208" t="s">
        <v>165</v>
      </c>
      <c r="H126" s="209">
        <v>354.18</v>
      </c>
      <c r="I126" s="210"/>
      <c r="J126" s="211">
        <f>ROUND(I126*H126,2)</f>
        <v>0</v>
      </c>
      <c r="K126" s="207" t="s">
        <v>166</v>
      </c>
      <c r="L126" s="45"/>
      <c r="M126" s="212" t="s">
        <v>19</v>
      </c>
      <c r="N126" s="213" t="s">
        <v>46</v>
      </c>
      <c r="O126" s="85"/>
      <c r="P126" s="214">
        <f>O126*H126</f>
        <v>0</v>
      </c>
      <c r="Q126" s="214">
        <v>0</v>
      </c>
      <c r="R126" s="214">
        <f>Q126*H126</f>
        <v>0</v>
      </c>
      <c r="S126" s="214">
        <v>0</v>
      </c>
      <c r="T126" s="215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16" t="s">
        <v>238</v>
      </c>
      <c r="AT126" s="216" t="s">
        <v>162</v>
      </c>
      <c r="AU126" s="216" t="s">
        <v>85</v>
      </c>
      <c r="AY126" s="18" t="s">
        <v>159</v>
      </c>
      <c r="BE126" s="217">
        <f>IF(N126="základní",J126,0)</f>
        <v>0</v>
      </c>
      <c r="BF126" s="217">
        <f>IF(N126="snížená",J126,0)</f>
        <v>0</v>
      </c>
      <c r="BG126" s="217">
        <f>IF(N126="zákl. přenesená",J126,0)</f>
        <v>0</v>
      </c>
      <c r="BH126" s="217">
        <f>IF(N126="sníž. přenesená",J126,0)</f>
        <v>0</v>
      </c>
      <c r="BI126" s="217">
        <f>IF(N126="nulová",J126,0)</f>
        <v>0</v>
      </c>
      <c r="BJ126" s="18" t="s">
        <v>83</v>
      </c>
      <c r="BK126" s="217">
        <f>ROUND(I126*H126,2)</f>
        <v>0</v>
      </c>
      <c r="BL126" s="18" t="s">
        <v>238</v>
      </c>
      <c r="BM126" s="216" t="s">
        <v>2031</v>
      </c>
    </row>
    <row r="127" spans="1:47" s="2" customFormat="1" ht="12">
      <c r="A127" s="39"/>
      <c r="B127" s="40"/>
      <c r="C127" s="41"/>
      <c r="D127" s="218" t="s">
        <v>169</v>
      </c>
      <c r="E127" s="41"/>
      <c r="F127" s="219" t="s">
        <v>249</v>
      </c>
      <c r="G127" s="41"/>
      <c r="H127" s="41"/>
      <c r="I127" s="220"/>
      <c r="J127" s="41"/>
      <c r="K127" s="41"/>
      <c r="L127" s="45"/>
      <c r="M127" s="221"/>
      <c r="N127" s="222"/>
      <c r="O127" s="85"/>
      <c r="P127" s="85"/>
      <c r="Q127" s="85"/>
      <c r="R127" s="85"/>
      <c r="S127" s="85"/>
      <c r="T127" s="86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169</v>
      </c>
      <c r="AU127" s="18" t="s">
        <v>85</v>
      </c>
    </row>
    <row r="128" spans="1:51" s="13" customFormat="1" ht="12">
      <c r="A128" s="13"/>
      <c r="B128" s="223"/>
      <c r="C128" s="224"/>
      <c r="D128" s="225" t="s">
        <v>175</v>
      </c>
      <c r="E128" s="226" t="s">
        <v>19</v>
      </c>
      <c r="F128" s="227" t="s">
        <v>2032</v>
      </c>
      <c r="G128" s="224"/>
      <c r="H128" s="226" t="s">
        <v>19</v>
      </c>
      <c r="I128" s="228"/>
      <c r="J128" s="224"/>
      <c r="K128" s="224"/>
      <c r="L128" s="229"/>
      <c r="M128" s="230"/>
      <c r="N128" s="231"/>
      <c r="O128" s="231"/>
      <c r="P128" s="231"/>
      <c r="Q128" s="231"/>
      <c r="R128" s="231"/>
      <c r="S128" s="231"/>
      <c r="T128" s="232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3" t="s">
        <v>175</v>
      </c>
      <c r="AU128" s="233" t="s">
        <v>85</v>
      </c>
      <c r="AV128" s="13" t="s">
        <v>83</v>
      </c>
      <c r="AW128" s="13" t="s">
        <v>37</v>
      </c>
      <c r="AX128" s="13" t="s">
        <v>75</v>
      </c>
      <c r="AY128" s="233" t="s">
        <v>159</v>
      </c>
    </row>
    <row r="129" spans="1:51" s="13" customFormat="1" ht="12">
      <c r="A129" s="13"/>
      <c r="B129" s="223"/>
      <c r="C129" s="224"/>
      <c r="D129" s="225" t="s">
        <v>175</v>
      </c>
      <c r="E129" s="226" t="s">
        <v>19</v>
      </c>
      <c r="F129" s="227" t="s">
        <v>251</v>
      </c>
      <c r="G129" s="224"/>
      <c r="H129" s="226" t="s">
        <v>19</v>
      </c>
      <c r="I129" s="228"/>
      <c r="J129" s="224"/>
      <c r="K129" s="224"/>
      <c r="L129" s="229"/>
      <c r="M129" s="230"/>
      <c r="N129" s="231"/>
      <c r="O129" s="231"/>
      <c r="P129" s="231"/>
      <c r="Q129" s="231"/>
      <c r="R129" s="231"/>
      <c r="S129" s="231"/>
      <c r="T129" s="232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3" t="s">
        <v>175</v>
      </c>
      <c r="AU129" s="233" t="s">
        <v>85</v>
      </c>
      <c r="AV129" s="13" t="s">
        <v>83</v>
      </c>
      <c r="AW129" s="13" t="s">
        <v>37</v>
      </c>
      <c r="AX129" s="13" t="s">
        <v>75</v>
      </c>
      <c r="AY129" s="233" t="s">
        <v>159</v>
      </c>
    </row>
    <row r="130" spans="1:51" s="14" customFormat="1" ht="12">
      <c r="A130" s="14"/>
      <c r="B130" s="234"/>
      <c r="C130" s="235"/>
      <c r="D130" s="225" t="s">
        <v>175</v>
      </c>
      <c r="E130" s="236" t="s">
        <v>19</v>
      </c>
      <c r="F130" s="237" t="s">
        <v>2033</v>
      </c>
      <c r="G130" s="235"/>
      <c r="H130" s="238">
        <v>354.18</v>
      </c>
      <c r="I130" s="239"/>
      <c r="J130" s="235"/>
      <c r="K130" s="235"/>
      <c r="L130" s="240"/>
      <c r="M130" s="241"/>
      <c r="N130" s="242"/>
      <c r="O130" s="242"/>
      <c r="P130" s="242"/>
      <c r="Q130" s="242"/>
      <c r="R130" s="242"/>
      <c r="S130" s="242"/>
      <c r="T130" s="243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44" t="s">
        <v>175</v>
      </c>
      <c r="AU130" s="244" t="s">
        <v>85</v>
      </c>
      <c r="AV130" s="14" t="s">
        <v>85</v>
      </c>
      <c r="AW130" s="14" t="s">
        <v>37</v>
      </c>
      <c r="AX130" s="14" t="s">
        <v>83</v>
      </c>
      <c r="AY130" s="244" t="s">
        <v>159</v>
      </c>
    </row>
    <row r="131" spans="1:65" s="2" customFormat="1" ht="16.5" customHeight="1">
      <c r="A131" s="39"/>
      <c r="B131" s="40"/>
      <c r="C131" s="257" t="s">
        <v>225</v>
      </c>
      <c r="D131" s="257" t="s">
        <v>255</v>
      </c>
      <c r="E131" s="258" t="s">
        <v>256</v>
      </c>
      <c r="F131" s="259" t="s">
        <v>257</v>
      </c>
      <c r="G131" s="260" t="s">
        <v>258</v>
      </c>
      <c r="H131" s="261">
        <v>123.963</v>
      </c>
      <c r="I131" s="262"/>
      <c r="J131" s="263">
        <f>ROUND(I131*H131,2)</f>
        <v>0</v>
      </c>
      <c r="K131" s="259" t="s">
        <v>166</v>
      </c>
      <c r="L131" s="264"/>
      <c r="M131" s="265" t="s">
        <v>19</v>
      </c>
      <c r="N131" s="266" t="s">
        <v>46</v>
      </c>
      <c r="O131" s="85"/>
      <c r="P131" s="214">
        <f>O131*H131</f>
        <v>0</v>
      </c>
      <c r="Q131" s="214">
        <v>0.001</v>
      </c>
      <c r="R131" s="214">
        <f>Q131*H131</f>
        <v>0.12396299999999999</v>
      </c>
      <c r="S131" s="214">
        <v>0</v>
      </c>
      <c r="T131" s="215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16" t="s">
        <v>259</v>
      </c>
      <c r="AT131" s="216" t="s">
        <v>255</v>
      </c>
      <c r="AU131" s="216" t="s">
        <v>85</v>
      </c>
      <c r="AY131" s="18" t="s">
        <v>159</v>
      </c>
      <c r="BE131" s="217">
        <f>IF(N131="základní",J131,0)</f>
        <v>0</v>
      </c>
      <c r="BF131" s="217">
        <f>IF(N131="snížená",J131,0)</f>
        <v>0</v>
      </c>
      <c r="BG131" s="217">
        <f>IF(N131="zákl. přenesená",J131,0)</f>
        <v>0</v>
      </c>
      <c r="BH131" s="217">
        <f>IF(N131="sníž. přenesená",J131,0)</f>
        <v>0</v>
      </c>
      <c r="BI131" s="217">
        <f>IF(N131="nulová",J131,0)</f>
        <v>0</v>
      </c>
      <c r="BJ131" s="18" t="s">
        <v>83</v>
      </c>
      <c r="BK131" s="217">
        <f>ROUND(I131*H131,2)</f>
        <v>0</v>
      </c>
      <c r="BL131" s="18" t="s">
        <v>238</v>
      </c>
      <c r="BM131" s="216" t="s">
        <v>2034</v>
      </c>
    </row>
    <row r="132" spans="1:51" s="14" customFormat="1" ht="12">
      <c r="A132" s="14"/>
      <c r="B132" s="234"/>
      <c r="C132" s="235"/>
      <c r="D132" s="225" t="s">
        <v>175</v>
      </c>
      <c r="E132" s="235"/>
      <c r="F132" s="237" t="s">
        <v>2035</v>
      </c>
      <c r="G132" s="235"/>
      <c r="H132" s="238">
        <v>123.963</v>
      </c>
      <c r="I132" s="239"/>
      <c r="J132" s="235"/>
      <c r="K132" s="235"/>
      <c r="L132" s="240"/>
      <c r="M132" s="241"/>
      <c r="N132" s="242"/>
      <c r="O132" s="242"/>
      <c r="P132" s="242"/>
      <c r="Q132" s="242"/>
      <c r="R132" s="242"/>
      <c r="S132" s="242"/>
      <c r="T132" s="243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44" t="s">
        <v>175</v>
      </c>
      <c r="AU132" s="244" t="s">
        <v>85</v>
      </c>
      <c r="AV132" s="14" t="s">
        <v>85</v>
      </c>
      <c r="AW132" s="14" t="s">
        <v>4</v>
      </c>
      <c r="AX132" s="14" t="s">
        <v>83</v>
      </c>
      <c r="AY132" s="244" t="s">
        <v>159</v>
      </c>
    </row>
    <row r="133" spans="1:65" s="2" customFormat="1" ht="24.15" customHeight="1">
      <c r="A133" s="39"/>
      <c r="B133" s="40"/>
      <c r="C133" s="205" t="s">
        <v>234</v>
      </c>
      <c r="D133" s="205" t="s">
        <v>162</v>
      </c>
      <c r="E133" s="206" t="s">
        <v>263</v>
      </c>
      <c r="F133" s="207" t="s">
        <v>264</v>
      </c>
      <c r="G133" s="208" t="s">
        <v>165</v>
      </c>
      <c r="H133" s="209">
        <v>354.18</v>
      </c>
      <c r="I133" s="210"/>
      <c r="J133" s="211">
        <f>ROUND(I133*H133,2)</f>
        <v>0</v>
      </c>
      <c r="K133" s="207" t="s">
        <v>166</v>
      </c>
      <c r="L133" s="45"/>
      <c r="M133" s="212" t="s">
        <v>19</v>
      </c>
      <c r="N133" s="213" t="s">
        <v>46</v>
      </c>
      <c r="O133" s="85"/>
      <c r="P133" s="214">
        <f>O133*H133</f>
        <v>0</v>
      </c>
      <c r="Q133" s="214">
        <v>0.00088</v>
      </c>
      <c r="R133" s="214">
        <f>Q133*H133</f>
        <v>0.3116784</v>
      </c>
      <c r="S133" s="214">
        <v>0</v>
      </c>
      <c r="T133" s="215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16" t="s">
        <v>238</v>
      </c>
      <c r="AT133" s="216" t="s">
        <v>162</v>
      </c>
      <c r="AU133" s="216" t="s">
        <v>85</v>
      </c>
      <c r="AY133" s="18" t="s">
        <v>159</v>
      </c>
      <c r="BE133" s="217">
        <f>IF(N133="základní",J133,0)</f>
        <v>0</v>
      </c>
      <c r="BF133" s="217">
        <f>IF(N133="snížená",J133,0)</f>
        <v>0</v>
      </c>
      <c r="BG133" s="217">
        <f>IF(N133="zákl. přenesená",J133,0)</f>
        <v>0</v>
      </c>
      <c r="BH133" s="217">
        <f>IF(N133="sníž. přenesená",J133,0)</f>
        <v>0</v>
      </c>
      <c r="BI133" s="217">
        <f>IF(N133="nulová",J133,0)</f>
        <v>0</v>
      </c>
      <c r="BJ133" s="18" t="s">
        <v>83</v>
      </c>
      <c r="BK133" s="217">
        <f>ROUND(I133*H133,2)</f>
        <v>0</v>
      </c>
      <c r="BL133" s="18" t="s">
        <v>238</v>
      </c>
      <c r="BM133" s="216" t="s">
        <v>2036</v>
      </c>
    </row>
    <row r="134" spans="1:47" s="2" customFormat="1" ht="12">
      <c r="A134" s="39"/>
      <c r="B134" s="40"/>
      <c r="C134" s="41"/>
      <c r="D134" s="218" t="s">
        <v>169</v>
      </c>
      <c r="E134" s="41"/>
      <c r="F134" s="219" t="s">
        <v>266</v>
      </c>
      <c r="G134" s="41"/>
      <c r="H134" s="41"/>
      <c r="I134" s="220"/>
      <c r="J134" s="41"/>
      <c r="K134" s="41"/>
      <c r="L134" s="45"/>
      <c r="M134" s="221"/>
      <c r="N134" s="222"/>
      <c r="O134" s="85"/>
      <c r="P134" s="85"/>
      <c r="Q134" s="85"/>
      <c r="R134" s="85"/>
      <c r="S134" s="85"/>
      <c r="T134" s="86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169</v>
      </c>
      <c r="AU134" s="18" t="s">
        <v>85</v>
      </c>
    </row>
    <row r="135" spans="1:65" s="2" customFormat="1" ht="49.05" customHeight="1">
      <c r="A135" s="39"/>
      <c r="B135" s="40"/>
      <c r="C135" s="257" t="s">
        <v>245</v>
      </c>
      <c r="D135" s="257" t="s">
        <v>255</v>
      </c>
      <c r="E135" s="258" t="s">
        <v>267</v>
      </c>
      <c r="F135" s="259" t="s">
        <v>268</v>
      </c>
      <c r="G135" s="260" t="s">
        <v>165</v>
      </c>
      <c r="H135" s="261">
        <v>412.797</v>
      </c>
      <c r="I135" s="262"/>
      <c r="J135" s="263">
        <f>ROUND(I135*H135,2)</f>
        <v>0</v>
      </c>
      <c r="K135" s="259" t="s">
        <v>166</v>
      </c>
      <c r="L135" s="264"/>
      <c r="M135" s="265" t="s">
        <v>19</v>
      </c>
      <c r="N135" s="266" t="s">
        <v>46</v>
      </c>
      <c r="O135" s="85"/>
      <c r="P135" s="214">
        <f>O135*H135</f>
        <v>0</v>
      </c>
      <c r="Q135" s="214">
        <v>0.0054</v>
      </c>
      <c r="R135" s="214">
        <f>Q135*H135</f>
        <v>2.2291038000000003</v>
      </c>
      <c r="S135" s="214">
        <v>0</v>
      </c>
      <c r="T135" s="215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16" t="s">
        <v>259</v>
      </c>
      <c r="AT135" s="216" t="s">
        <v>255</v>
      </c>
      <c r="AU135" s="216" t="s">
        <v>85</v>
      </c>
      <c r="AY135" s="18" t="s">
        <v>159</v>
      </c>
      <c r="BE135" s="217">
        <f>IF(N135="základní",J135,0)</f>
        <v>0</v>
      </c>
      <c r="BF135" s="217">
        <f>IF(N135="snížená",J135,0)</f>
        <v>0</v>
      </c>
      <c r="BG135" s="217">
        <f>IF(N135="zákl. přenesená",J135,0)</f>
        <v>0</v>
      </c>
      <c r="BH135" s="217">
        <f>IF(N135="sníž. přenesená",J135,0)</f>
        <v>0</v>
      </c>
      <c r="BI135" s="217">
        <f>IF(N135="nulová",J135,0)</f>
        <v>0</v>
      </c>
      <c r="BJ135" s="18" t="s">
        <v>83</v>
      </c>
      <c r="BK135" s="217">
        <f>ROUND(I135*H135,2)</f>
        <v>0</v>
      </c>
      <c r="BL135" s="18" t="s">
        <v>238</v>
      </c>
      <c r="BM135" s="216" t="s">
        <v>2037</v>
      </c>
    </row>
    <row r="136" spans="1:51" s="14" customFormat="1" ht="12">
      <c r="A136" s="14"/>
      <c r="B136" s="234"/>
      <c r="C136" s="235"/>
      <c r="D136" s="225" t="s">
        <v>175</v>
      </c>
      <c r="E136" s="235"/>
      <c r="F136" s="237" t="s">
        <v>2038</v>
      </c>
      <c r="G136" s="235"/>
      <c r="H136" s="238">
        <v>412.797</v>
      </c>
      <c r="I136" s="239"/>
      <c r="J136" s="235"/>
      <c r="K136" s="235"/>
      <c r="L136" s="240"/>
      <c r="M136" s="241"/>
      <c r="N136" s="242"/>
      <c r="O136" s="242"/>
      <c r="P136" s="242"/>
      <c r="Q136" s="242"/>
      <c r="R136" s="242"/>
      <c r="S136" s="242"/>
      <c r="T136" s="243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44" t="s">
        <v>175</v>
      </c>
      <c r="AU136" s="244" t="s">
        <v>85</v>
      </c>
      <c r="AV136" s="14" t="s">
        <v>85</v>
      </c>
      <c r="AW136" s="14" t="s">
        <v>4</v>
      </c>
      <c r="AX136" s="14" t="s">
        <v>83</v>
      </c>
      <c r="AY136" s="244" t="s">
        <v>159</v>
      </c>
    </row>
    <row r="137" spans="1:65" s="2" customFormat="1" ht="33" customHeight="1">
      <c r="A137" s="39"/>
      <c r="B137" s="40"/>
      <c r="C137" s="205" t="s">
        <v>254</v>
      </c>
      <c r="D137" s="205" t="s">
        <v>162</v>
      </c>
      <c r="E137" s="206" t="s">
        <v>271</v>
      </c>
      <c r="F137" s="207" t="s">
        <v>272</v>
      </c>
      <c r="G137" s="208" t="s">
        <v>165</v>
      </c>
      <c r="H137" s="209">
        <v>354.18</v>
      </c>
      <c r="I137" s="210"/>
      <c r="J137" s="211">
        <f>ROUND(I137*H137,2)</f>
        <v>0</v>
      </c>
      <c r="K137" s="207" t="s">
        <v>166</v>
      </c>
      <c r="L137" s="45"/>
      <c r="M137" s="212" t="s">
        <v>19</v>
      </c>
      <c r="N137" s="213" t="s">
        <v>46</v>
      </c>
      <c r="O137" s="85"/>
      <c r="P137" s="214">
        <f>O137*H137</f>
        <v>0</v>
      </c>
      <c r="Q137" s="214">
        <v>0</v>
      </c>
      <c r="R137" s="214">
        <f>Q137*H137</f>
        <v>0</v>
      </c>
      <c r="S137" s="214">
        <v>0</v>
      </c>
      <c r="T137" s="215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16" t="s">
        <v>238</v>
      </c>
      <c r="AT137" s="216" t="s">
        <v>162</v>
      </c>
      <c r="AU137" s="216" t="s">
        <v>85</v>
      </c>
      <c r="AY137" s="18" t="s">
        <v>159</v>
      </c>
      <c r="BE137" s="217">
        <f>IF(N137="základní",J137,0)</f>
        <v>0</v>
      </c>
      <c r="BF137" s="217">
        <f>IF(N137="snížená",J137,0)</f>
        <v>0</v>
      </c>
      <c r="BG137" s="217">
        <f>IF(N137="zákl. přenesená",J137,0)</f>
        <v>0</v>
      </c>
      <c r="BH137" s="217">
        <f>IF(N137="sníž. přenesená",J137,0)</f>
        <v>0</v>
      </c>
      <c r="BI137" s="217">
        <f>IF(N137="nulová",J137,0)</f>
        <v>0</v>
      </c>
      <c r="BJ137" s="18" t="s">
        <v>83</v>
      </c>
      <c r="BK137" s="217">
        <f>ROUND(I137*H137,2)</f>
        <v>0</v>
      </c>
      <c r="BL137" s="18" t="s">
        <v>238</v>
      </c>
      <c r="BM137" s="216" t="s">
        <v>2039</v>
      </c>
    </row>
    <row r="138" spans="1:47" s="2" customFormat="1" ht="12">
      <c r="A138" s="39"/>
      <c r="B138" s="40"/>
      <c r="C138" s="41"/>
      <c r="D138" s="218" t="s">
        <v>169</v>
      </c>
      <c r="E138" s="41"/>
      <c r="F138" s="219" t="s">
        <v>274</v>
      </c>
      <c r="G138" s="41"/>
      <c r="H138" s="41"/>
      <c r="I138" s="220"/>
      <c r="J138" s="41"/>
      <c r="K138" s="41"/>
      <c r="L138" s="45"/>
      <c r="M138" s="221"/>
      <c r="N138" s="222"/>
      <c r="O138" s="85"/>
      <c r="P138" s="85"/>
      <c r="Q138" s="85"/>
      <c r="R138" s="85"/>
      <c r="S138" s="85"/>
      <c r="T138" s="86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169</v>
      </c>
      <c r="AU138" s="18" t="s">
        <v>85</v>
      </c>
    </row>
    <row r="139" spans="1:65" s="2" customFormat="1" ht="49.05" customHeight="1">
      <c r="A139" s="39"/>
      <c r="B139" s="40"/>
      <c r="C139" s="257" t="s">
        <v>262</v>
      </c>
      <c r="D139" s="257" t="s">
        <v>255</v>
      </c>
      <c r="E139" s="258" t="s">
        <v>276</v>
      </c>
      <c r="F139" s="259" t="s">
        <v>277</v>
      </c>
      <c r="G139" s="260" t="s">
        <v>165</v>
      </c>
      <c r="H139" s="261">
        <v>412.797</v>
      </c>
      <c r="I139" s="262"/>
      <c r="J139" s="263">
        <f>ROUND(I139*H139,2)</f>
        <v>0</v>
      </c>
      <c r="K139" s="259" t="s">
        <v>166</v>
      </c>
      <c r="L139" s="264"/>
      <c r="M139" s="265" t="s">
        <v>19</v>
      </c>
      <c r="N139" s="266" t="s">
        <v>46</v>
      </c>
      <c r="O139" s="85"/>
      <c r="P139" s="214">
        <f>O139*H139</f>
        <v>0</v>
      </c>
      <c r="Q139" s="214">
        <v>0.004</v>
      </c>
      <c r="R139" s="214">
        <f>Q139*H139</f>
        <v>1.651188</v>
      </c>
      <c r="S139" s="214">
        <v>0</v>
      </c>
      <c r="T139" s="215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16" t="s">
        <v>259</v>
      </c>
      <c r="AT139" s="216" t="s">
        <v>255</v>
      </c>
      <c r="AU139" s="216" t="s">
        <v>85</v>
      </c>
      <c r="AY139" s="18" t="s">
        <v>159</v>
      </c>
      <c r="BE139" s="217">
        <f>IF(N139="základní",J139,0)</f>
        <v>0</v>
      </c>
      <c r="BF139" s="217">
        <f>IF(N139="snížená",J139,0)</f>
        <v>0</v>
      </c>
      <c r="BG139" s="217">
        <f>IF(N139="zákl. přenesená",J139,0)</f>
        <v>0</v>
      </c>
      <c r="BH139" s="217">
        <f>IF(N139="sníž. přenesená",J139,0)</f>
        <v>0</v>
      </c>
      <c r="BI139" s="217">
        <f>IF(N139="nulová",J139,0)</f>
        <v>0</v>
      </c>
      <c r="BJ139" s="18" t="s">
        <v>83</v>
      </c>
      <c r="BK139" s="217">
        <f>ROUND(I139*H139,2)</f>
        <v>0</v>
      </c>
      <c r="BL139" s="18" t="s">
        <v>238</v>
      </c>
      <c r="BM139" s="216" t="s">
        <v>2040</v>
      </c>
    </row>
    <row r="140" spans="1:51" s="14" customFormat="1" ht="12">
      <c r="A140" s="14"/>
      <c r="B140" s="234"/>
      <c r="C140" s="235"/>
      <c r="D140" s="225" t="s">
        <v>175</v>
      </c>
      <c r="E140" s="235"/>
      <c r="F140" s="237" t="s">
        <v>2038</v>
      </c>
      <c r="G140" s="235"/>
      <c r="H140" s="238">
        <v>412.797</v>
      </c>
      <c r="I140" s="239"/>
      <c r="J140" s="235"/>
      <c r="K140" s="235"/>
      <c r="L140" s="240"/>
      <c r="M140" s="241"/>
      <c r="N140" s="242"/>
      <c r="O140" s="242"/>
      <c r="P140" s="242"/>
      <c r="Q140" s="242"/>
      <c r="R140" s="242"/>
      <c r="S140" s="242"/>
      <c r="T140" s="243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44" t="s">
        <v>175</v>
      </c>
      <c r="AU140" s="244" t="s">
        <v>85</v>
      </c>
      <c r="AV140" s="14" t="s">
        <v>85</v>
      </c>
      <c r="AW140" s="14" t="s">
        <v>4</v>
      </c>
      <c r="AX140" s="14" t="s">
        <v>83</v>
      </c>
      <c r="AY140" s="244" t="s">
        <v>159</v>
      </c>
    </row>
    <row r="141" spans="1:65" s="2" customFormat="1" ht="24.15" customHeight="1">
      <c r="A141" s="39"/>
      <c r="B141" s="40"/>
      <c r="C141" s="205" t="s">
        <v>8</v>
      </c>
      <c r="D141" s="205" t="s">
        <v>162</v>
      </c>
      <c r="E141" s="206" t="s">
        <v>263</v>
      </c>
      <c r="F141" s="207" t="s">
        <v>264</v>
      </c>
      <c r="G141" s="208" t="s">
        <v>165</v>
      </c>
      <c r="H141" s="209">
        <v>354.18</v>
      </c>
      <c r="I141" s="210"/>
      <c r="J141" s="211">
        <f>ROUND(I141*H141,2)</f>
        <v>0</v>
      </c>
      <c r="K141" s="207" t="s">
        <v>166</v>
      </c>
      <c r="L141" s="45"/>
      <c r="M141" s="212" t="s">
        <v>19</v>
      </c>
      <c r="N141" s="213" t="s">
        <v>46</v>
      </c>
      <c r="O141" s="85"/>
      <c r="P141" s="214">
        <f>O141*H141</f>
        <v>0</v>
      </c>
      <c r="Q141" s="214">
        <v>0.00088</v>
      </c>
      <c r="R141" s="214">
        <f>Q141*H141</f>
        <v>0.3116784</v>
      </c>
      <c r="S141" s="214">
        <v>0</v>
      </c>
      <c r="T141" s="215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16" t="s">
        <v>238</v>
      </c>
      <c r="AT141" s="216" t="s">
        <v>162</v>
      </c>
      <c r="AU141" s="216" t="s">
        <v>85</v>
      </c>
      <c r="AY141" s="18" t="s">
        <v>159</v>
      </c>
      <c r="BE141" s="217">
        <f>IF(N141="základní",J141,0)</f>
        <v>0</v>
      </c>
      <c r="BF141" s="217">
        <f>IF(N141="snížená",J141,0)</f>
        <v>0</v>
      </c>
      <c r="BG141" s="217">
        <f>IF(N141="zákl. přenesená",J141,0)</f>
        <v>0</v>
      </c>
      <c r="BH141" s="217">
        <f>IF(N141="sníž. přenesená",J141,0)</f>
        <v>0</v>
      </c>
      <c r="BI141" s="217">
        <f>IF(N141="nulová",J141,0)</f>
        <v>0</v>
      </c>
      <c r="BJ141" s="18" t="s">
        <v>83</v>
      </c>
      <c r="BK141" s="217">
        <f>ROUND(I141*H141,2)</f>
        <v>0</v>
      </c>
      <c r="BL141" s="18" t="s">
        <v>238</v>
      </c>
      <c r="BM141" s="216" t="s">
        <v>2041</v>
      </c>
    </row>
    <row r="142" spans="1:47" s="2" customFormat="1" ht="12">
      <c r="A142" s="39"/>
      <c r="B142" s="40"/>
      <c r="C142" s="41"/>
      <c r="D142" s="218" t="s">
        <v>169</v>
      </c>
      <c r="E142" s="41"/>
      <c r="F142" s="219" t="s">
        <v>266</v>
      </c>
      <c r="G142" s="41"/>
      <c r="H142" s="41"/>
      <c r="I142" s="220"/>
      <c r="J142" s="41"/>
      <c r="K142" s="41"/>
      <c r="L142" s="45"/>
      <c r="M142" s="221"/>
      <c r="N142" s="222"/>
      <c r="O142" s="85"/>
      <c r="P142" s="85"/>
      <c r="Q142" s="85"/>
      <c r="R142" s="85"/>
      <c r="S142" s="85"/>
      <c r="T142" s="86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169</v>
      </c>
      <c r="AU142" s="18" t="s">
        <v>85</v>
      </c>
    </row>
    <row r="143" spans="1:65" s="2" customFormat="1" ht="55.5" customHeight="1">
      <c r="A143" s="39"/>
      <c r="B143" s="40"/>
      <c r="C143" s="257" t="s">
        <v>238</v>
      </c>
      <c r="D143" s="257" t="s">
        <v>255</v>
      </c>
      <c r="E143" s="258" t="s">
        <v>282</v>
      </c>
      <c r="F143" s="259" t="s">
        <v>283</v>
      </c>
      <c r="G143" s="260" t="s">
        <v>165</v>
      </c>
      <c r="H143" s="261">
        <v>412.797</v>
      </c>
      <c r="I143" s="262"/>
      <c r="J143" s="263">
        <f>ROUND(I143*H143,2)</f>
        <v>0</v>
      </c>
      <c r="K143" s="259" t="s">
        <v>166</v>
      </c>
      <c r="L143" s="264"/>
      <c r="M143" s="265" t="s">
        <v>19</v>
      </c>
      <c r="N143" s="266" t="s">
        <v>46</v>
      </c>
      <c r="O143" s="85"/>
      <c r="P143" s="214">
        <f>O143*H143</f>
        <v>0</v>
      </c>
      <c r="Q143" s="214">
        <v>0.00554</v>
      </c>
      <c r="R143" s="214">
        <f>Q143*H143</f>
        <v>2.2868953800000003</v>
      </c>
      <c r="S143" s="214">
        <v>0</v>
      </c>
      <c r="T143" s="215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16" t="s">
        <v>259</v>
      </c>
      <c r="AT143" s="216" t="s">
        <v>255</v>
      </c>
      <c r="AU143" s="216" t="s">
        <v>85</v>
      </c>
      <c r="AY143" s="18" t="s">
        <v>159</v>
      </c>
      <c r="BE143" s="217">
        <f>IF(N143="základní",J143,0)</f>
        <v>0</v>
      </c>
      <c r="BF143" s="217">
        <f>IF(N143="snížená",J143,0)</f>
        <v>0</v>
      </c>
      <c r="BG143" s="217">
        <f>IF(N143="zákl. přenesená",J143,0)</f>
        <v>0</v>
      </c>
      <c r="BH143" s="217">
        <f>IF(N143="sníž. přenesená",J143,0)</f>
        <v>0</v>
      </c>
      <c r="BI143" s="217">
        <f>IF(N143="nulová",J143,0)</f>
        <v>0</v>
      </c>
      <c r="BJ143" s="18" t="s">
        <v>83</v>
      </c>
      <c r="BK143" s="217">
        <f>ROUND(I143*H143,2)</f>
        <v>0</v>
      </c>
      <c r="BL143" s="18" t="s">
        <v>238</v>
      </c>
      <c r="BM143" s="216" t="s">
        <v>2042</v>
      </c>
    </row>
    <row r="144" spans="1:51" s="14" customFormat="1" ht="12">
      <c r="A144" s="14"/>
      <c r="B144" s="234"/>
      <c r="C144" s="235"/>
      <c r="D144" s="225" t="s">
        <v>175</v>
      </c>
      <c r="E144" s="235"/>
      <c r="F144" s="237" t="s">
        <v>2038</v>
      </c>
      <c r="G144" s="235"/>
      <c r="H144" s="238">
        <v>412.797</v>
      </c>
      <c r="I144" s="239"/>
      <c r="J144" s="235"/>
      <c r="K144" s="235"/>
      <c r="L144" s="240"/>
      <c r="M144" s="241"/>
      <c r="N144" s="242"/>
      <c r="O144" s="242"/>
      <c r="P144" s="242"/>
      <c r="Q144" s="242"/>
      <c r="R144" s="242"/>
      <c r="S144" s="242"/>
      <c r="T144" s="243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44" t="s">
        <v>175</v>
      </c>
      <c r="AU144" s="244" t="s">
        <v>85</v>
      </c>
      <c r="AV144" s="14" t="s">
        <v>85</v>
      </c>
      <c r="AW144" s="14" t="s">
        <v>4</v>
      </c>
      <c r="AX144" s="14" t="s">
        <v>83</v>
      </c>
      <c r="AY144" s="244" t="s">
        <v>159</v>
      </c>
    </row>
    <row r="145" spans="1:65" s="2" customFormat="1" ht="33" customHeight="1">
      <c r="A145" s="39"/>
      <c r="B145" s="40"/>
      <c r="C145" s="205" t="s">
        <v>275</v>
      </c>
      <c r="D145" s="205" t="s">
        <v>162</v>
      </c>
      <c r="E145" s="206" t="s">
        <v>286</v>
      </c>
      <c r="F145" s="207" t="s">
        <v>287</v>
      </c>
      <c r="G145" s="208" t="s">
        <v>237</v>
      </c>
      <c r="H145" s="209">
        <v>1330</v>
      </c>
      <c r="I145" s="210"/>
      <c r="J145" s="211">
        <f>ROUND(I145*H145,2)</f>
        <v>0</v>
      </c>
      <c r="K145" s="207" t="s">
        <v>166</v>
      </c>
      <c r="L145" s="45"/>
      <c r="M145" s="212" t="s">
        <v>19</v>
      </c>
      <c r="N145" s="213" t="s">
        <v>46</v>
      </c>
      <c r="O145" s="85"/>
      <c r="P145" s="214">
        <f>O145*H145</f>
        <v>0</v>
      </c>
      <c r="Q145" s="214">
        <v>0</v>
      </c>
      <c r="R145" s="214">
        <f>Q145*H145</f>
        <v>0</v>
      </c>
      <c r="S145" s="214">
        <v>0</v>
      </c>
      <c r="T145" s="215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16" t="s">
        <v>238</v>
      </c>
      <c r="AT145" s="216" t="s">
        <v>162</v>
      </c>
      <c r="AU145" s="216" t="s">
        <v>85</v>
      </c>
      <c r="AY145" s="18" t="s">
        <v>159</v>
      </c>
      <c r="BE145" s="217">
        <f>IF(N145="základní",J145,0)</f>
        <v>0</v>
      </c>
      <c r="BF145" s="217">
        <f>IF(N145="snížená",J145,0)</f>
        <v>0</v>
      </c>
      <c r="BG145" s="217">
        <f>IF(N145="zákl. přenesená",J145,0)</f>
        <v>0</v>
      </c>
      <c r="BH145" s="217">
        <f>IF(N145="sníž. přenesená",J145,0)</f>
        <v>0</v>
      </c>
      <c r="BI145" s="217">
        <f>IF(N145="nulová",J145,0)</f>
        <v>0</v>
      </c>
      <c r="BJ145" s="18" t="s">
        <v>83</v>
      </c>
      <c r="BK145" s="217">
        <f>ROUND(I145*H145,2)</f>
        <v>0</v>
      </c>
      <c r="BL145" s="18" t="s">
        <v>238</v>
      </c>
      <c r="BM145" s="216" t="s">
        <v>2043</v>
      </c>
    </row>
    <row r="146" spans="1:47" s="2" customFormat="1" ht="12">
      <c r="A146" s="39"/>
      <c r="B146" s="40"/>
      <c r="C146" s="41"/>
      <c r="D146" s="218" t="s">
        <v>169</v>
      </c>
      <c r="E146" s="41"/>
      <c r="F146" s="219" t="s">
        <v>289</v>
      </c>
      <c r="G146" s="41"/>
      <c r="H146" s="41"/>
      <c r="I146" s="220"/>
      <c r="J146" s="41"/>
      <c r="K146" s="41"/>
      <c r="L146" s="45"/>
      <c r="M146" s="221"/>
      <c r="N146" s="222"/>
      <c r="O146" s="85"/>
      <c r="P146" s="85"/>
      <c r="Q146" s="85"/>
      <c r="R146" s="85"/>
      <c r="S146" s="85"/>
      <c r="T146" s="86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169</v>
      </c>
      <c r="AU146" s="18" t="s">
        <v>85</v>
      </c>
    </row>
    <row r="147" spans="1:51" s="13" customFormat="1" ht="12">
      <c r="A147" s="13"/>
      <c r="B147" s="223"/>
      <c r="C147" s="224"/>
      <c r="D147" s="225" t="s">
        <v>175</v>
      </c>
      <c r="E147" s="226" t="s">
        <v>19</v>
      </c>
      <c r="F147" s="227" t="s">
        <v>1863</v>
      </c>
      <c r="G147" s="224"/>
      <c r="H147" s="226" t="s">
        <v>19</v>
      </c>
      <c r="I147" s="228"/>
      <c r="J147" s="224"/>
      <c r="K147" s="224"/>
      <c r="L147" s="229"/>
      <c r="M147" s="230"/>
      <c r="N147" s="231"/>
      <c r="O147" s="231"/>
      <c r="P147" s="231"/>
      <c r="Q147" s="231"/>
      <c r="R147" s="231"/>
      <c r="S147" s="231"/>
      <c r="T147" s="232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3" t="s">
        <v>175</v>
      </c>
      <c r="AU147" s="233" t="s">
        <v>85</v>
      </c>
      <c r="AV147" s="13" t="s">
        <v>83</v>
      </c>
      <c r="AW147" s="13" t="s">
        <v>37</v>
      </c>
      <c r="AX147" s="13" t="s">
        <v>75</v>
      </c>
      <c r="AY147" s="233" t="s">
        <v>159</v>
      </c>
    </row>
    <row r="148" spans="1:51" s="14" customFormat="1" ht="12">
      <c r="A148" s="14"/>
      <c r="B148" s="234"/>
      <c r="C148" s="235"/>
      <c r="D148" s="225" t="s">
        <v>175</v>
      </c>
      <c r="E148" s="236" t="s">
        <v>19</v>
      </c>
      <c r="F148" s="237" t="s">
        <v>2044</v>
      </c>
      <c r="G148" s="235"/>
      <c r="H148" s="238">
        <v>38.4</v>
      </c>
      <c r="I148" s="239"/>
      <c r="J148" s="235"/>
      <c r="K148" s="235"/>
      <c r="L148" s="240"/>
      <c r="M148" s="241"/>
      <c r="N148" s="242"/>
      <c r="O148" s="242"/>
      <c r="P148" s="242"/>
      <c r="Q148" s="242"/>
      <c r="R148" s="242"/>
      <c r="S148" s="242"/>
      <c r="T148" s="243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44" t="s">
        <v>175</v>
      </c>
      <c r="AU148" s="244" t="s">
        <v>85</v>
      </c>
      <c r="AV148" s="14" t="s">
        <v>85</v>
      </c>
      <c r="AW148" s="14" t="s">
        <v>37</v>
      </c>
      <c r="AX148" s="14" t="s">
        <v>75</v>
      </c>
      <c r="AY148" s="244" t="s">
        <v>159</v>
      </c>
    </row>
    <row r="149" spans="1:51" s="13" customFormat="1" ht="12">
      <c r="A149" s="13"/>
      <c r="B149" s="223"/>
      <c r="C149" s="224"/>
      <c r="D149" s="225" t="s">
        <v>175</v>
      </c>
      <c r="E149" s="226" t="s">
        <v>19</v>
      </c>
      <c r="F149" s="227" t="s">
        <v>1865</v>
      </c>
      <c r="G149" s="224"/>
      <c r="H149" s="226" t="s">
        <v>19</v>
      </c>
      <c r="I149" s="228"/>
      <c r="J149" s="224"/>
      <c r="K149" s="224"/>
      <c r="L149" s="229"/>
      <c r="M149" s="230"/>
      <c r="N149" s="231"/>
      <c r="O149" s="231"/>
      <c r="P149" s="231"/>
      <c r="Q149" s="231"/>
      <c r="R149" s="231"/>
      <c r="S149" s="231"/>
      <c r="T149" s="232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3" t="s">
        <v>175</v>
      </c>
      <c r="AU149" s="233" t="s">
        <v>85</v>
      </c>
      <c r="AV149" s="13" t="s">
        <v>83</v>
      </c>
      <c r="AW149" s="13" t="s">
        <v>37</v>
      </c>
      <c r="AX149" s="13" t="s">
        <v>75</v>
      </c>
      <c r="AY149" s="233" t="s">
        <v>159</v>
      </c>
    </row>
    <row r="150" spans="1:51" s="14" customFormat="1" ht="12">
      <c r="A150" s="14"/>
      <c r="B150" s="234"/>
      <c r="C150" s="235"/>
      <c r="D150" s="225" t="s">
        <v>175</v>
      </c>
      <c r="E150" s="236" t="s">
        <v>19</v>
      </c>
      <c r="F150" s="237" t="s">
        <v>2045</v>
      </c>
      <c r="G150" s="235"/>
      <c r="H150" s="238">
        <v>319.478</v>
      </c>
      <c r="I150" s="239"/>
      <c r="J150" s="235"/>
      <c r="K150" s="235"/>
      <c r="L150" s="240"/>
      <c r="M150" s="241"/>
      <c r="N150" s="242"/>
      <c r="O150" s="242"/>
      <c r="P150" s="242"/>
      <c r="Q150" s="242"/>
      <c r="R150" s="242"/>
      <c r="S150" s="242"/>
      <c r="T150" s="243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44" t="s">
        <v>175</v>
      </c>
      <c r="AU150" s="244" t="s">
        <v>85</v>
      </c>
      <c r="AV150" s="14" t="s">
        <v>85</v>
      </c>
      <c r="AW150" s="14" t="s">
        <v>37</v>
      </c>
      <c r="AX150" s="14" t="s">
        <v>75</v>
      </c>
      <c r="AY150" s="244" t="s">
        <v>159</v>
      </c>
    </row>
    <row r="151" spans="1:51" s="13" customFormat="1" ht="12">
      <c r="A151" s="13"/>
      <c r="B151" s="223"/>
      <c r="C151" s="224"/>
      <c r="D151" s="225" t="s">
        <v>175</v>
      </c>
      <c r="E151" s="226" t="s">
        <v>19</v>
      </c>
      <c r="F151" s="227" t="s">
        <v>1867</v>
      </c>
      <c r="G151" s="224"/>
      <c r="H151" s="226" t="s">
        <v>19</v>
      </c>
      <c r="I151" s="228"/>
      <c r="J151" s="224"/>
      <c r="K151" s="224"/>
      <c r="L151" s="229"/>
      <c r="M151" s="230"/>
      <c r="N151" s="231"/>
      <c r="O151" s="231"/>
      <c r="P151" s="231"/>
      <c r="Q151" s="231"/>
      <c r="R151" s="231"/>
      <c r="S151" s="231"/>
      <c r="T151" s="232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3" t="s">
        <v>175</v>
      </c>
      <c r="AU151" s="233" t="s">
        <v>85</v>
      </c>
      <c r="AV151" s="13" t="s">
        <v>83</v>
      </c>
      <c r="AW151" s="13" t="s">
        <v>37</v>
      </c>
      <c r="AX151" s="13" t="s">
        <v>75</v>
      </c>
      <c r="AY151" s="233" t="s">
        <v>159</v>
      </c>
    </row>
    <row r="152" spans="1:51" s="14" customFormat="1" ht="12">
      <c r="A152" s="14"/>
      <c r="B152" s="234"/>
      <c r="C152" s="235"/>
      <c r="D152" s="225" t="s">
        <v>175</v>
      </c>
      <c r="E152" s="236" t="s">
        <v>19</v>
      </c>
      <c r="F152" s="237" t="s">
        <v>2046</v>
      </c>
      <c r="G152" s="235"/>
      <c r="H152" s="238">
        <v>968.748</v>
      </c>
      <c r="I152" s="239"/>
      <c r="J152" s="235"/>
      <c r="K152" s="235"/>
      <c r="L152" s="240"/>
      <c r="M152" s="241"/>
      <c r="N152" s="242"/>
      <c r="O152" s="242"/>
      <c r="P152" s="242"/>
      <c r="Q152" s="242"/>
      <c r="R152" s="242"/>
      <c r="S152" s="242"/>
      <c r="T152" s="243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44" t="s">
        <v>175</v>
      </c>
      <c r="AU152" s="244" t="s">
        <v>85</v>
      </c>
      <c r="AV152" s="14" t="s">
        <v>85</v>
      </c>
      <c r="AW152" s="14" t="s">
        <v>37</v>
      </c>
      <c r="AX152" s="14" t="s">
        <v>75</v>
      </c>
      <c r="AY152" s="244" t="s">
        <v>159</v>
      </c>
    </row>
    <row r="153" spans="1:51" s="13" customFormat="1" ht="12">
      <c r="A153" s="13"/>
      <c r="B153" s="223"/>
      <c r="C153" s="224"/>
      <c r="D153" s="225" t="s">
        <v>175</v>
      </c>
      <c r="E153" s="226" t="s">
        <v>19</v>
      </c>
      <c r="F153" s="227" t="s">
        <v>243</v>
      </c>
      <c r="G153" s="224"/>
      <c r="H153" s="226" t="s">
        <v>19</v>
      </c>
      <c r="I153" s="228"/>
      <c r="J153" s="224"/>
      <c r="K153" s="224"/>
      <c r="L153" s="229"/>
      <c r="M153" s="230"/>
      <c r="N153" s="231"/>
      <c r="O153" s="231"/>
      <c r="P153" s="231"/>
      <c r="Q153" s="231"/>
      <c r="R153" s="231"/>
      <c r="S153" s="231"/>
      <c r="T153" s="232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3" t="s">
        <v>175</v>
      </c>
      <c r="AU153" s="233" t="s">
        <v>85</v>
      </c>
      <c r="AV153" s="13" t="s">
        <v>83</v>
      </c>
      <c r="AW153" s="13" t="s">
        <v>37</v>
      </c>
      <c r="AX153" s="13" t="s">
        <v>75</v>
      </c>
      <c r="AY153" s="233" t="s">
        <v>159</v>
      </c>
    </row>
    <row r="154" spans="1:51" s="14" customFormat="1" ht="12">
      <c r="A154" s="14"/>
      <c r="B154" s="234"/>
      <c r="C154" s="235"/>
      <c r="D154" s="225" t="s">
        <v>175</v>
      </c>
      <c r="E154" s="236" t="s">
        <v>19</v>
      </c>
      <c r="F154" s="237" t="s">
        <v>2047</v>
      </c>
      <c r="G154" s="235"/>
      <c r="H154" s="238">
        <v>3.374</v>
      </c>
      <c r="I154" s="239"/>
      <c r="J154" s="235"/>
      <c r="K154" s="235"/>
      <c r="L154" s="240"/>
      <c r="M154" s="241"/>
      <c r="N154" s="242"/>
      <c r="O154" s="242"/>
      <c r="P154" s="242"/>
      <c r="Q154" s="242"/>
      <c r="R154" s="242"/>
      <c r="S154" s="242"/>
      <c r="T154" s="243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44" t="s">
        <v>175</v>
      </c>
      <c r="AU154" s="244" t="s">
        <v>85</v>
      </c>
      <c r="AV154" s="14" t="s">
        <v>85</v>
      </c>
      <c r="AW154" s="14" t="s">
        <v>37</v>
      </c>
      <c r="AX154" s="14" t="s">
        <v>75</v>
      </c>
      <c r="AY154" s="244" t="s">
        <v>159</v>
      </c>
    </row>
    <row r="155" spans="1:51" s="15" customFormat="1" ht="12">
      <c r="A155" s="15"/>
      <c r="B155" s="245"/>
      <c r="C155" s="246"/>
      <c r="D155" s="225" t="s">
        <v>175</v>
      </c>
      <c r="E155" s="247" t="s">
        <v>19</v>
      </c>
      <c r="F155" s="248" t="s">
        <v>179</v>
      </c>
      <c r="G155" s="246"/>
      <c r="H155" s="249">
        <v>1330</v>
      </c>
      <c r="I155" s="250"/>
      <c r="J155" s="246"/>
      <c r="K155" s="246"/>
      <c r="L155" s="251"/>
      <c r="M155" s="252"/>
      <c r="N155" s="253"/>
      <c r="O155" s="253"/>
      <c r="P155" s="253"/>
      <c r="Q155" s="253"/>
      <c r="R155" s="253"/>
      <c r="S155" s="253"/>
      <c r="T155" s="254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T155" s="255" t="s">
        <v>175</v>
      </c>
      <c r="AU155" s="255" t="s">
        <v>85</v>
      </c>
      <c r="AV155" s="15" t="s">
        <v>167</v>
      </c>
      <c r="AW155" s="15" t="s">
        <v>37</v>
      </c>
      <c r="AX155" s="15" t="s">
        <v>83</v>
      </c>
      <c r="AY155" s="255" t="s">
        <v>159</v>
      </c>
    </row>
    <row r="156" spans="1:65" s="2" customFormat="1" ht="21.75" customHeight="1">
      <c r="A156" s="39"/>
      <c r="B156" s="40"/>
      <c r="C156" s="257" t="s">
        <v>279</v>
      </c>
      <c r="D156" s="257" t="s">
        <v>255</v>
      </c>
      <c r="E156" s="258" t="s">
        <v>297</v>
      </c>
      <c r="F156" s="259" t="s">
        <v>298</v>
      </c>
      <c r="G156" s="260" t="s">
        <v>237</v>
      </c>
      <c r="H156" s="261">
        <v>1330</v>
      </c>
      <c r="I156" s="262"/>
      <c r="J156" s="263">
        <f>ROUND(I156*H156,2)</f>
        <v>0</v>
      </c>
      <c r="K156" s="259" t="s">
        <v>166</v>
      </c>
      <c r="L156" s="264"/>
      <c r="M156" s="265" t="s">
        <v>19</v>
      </c>
      <c r="N156" s="266" t="s">
        <v>46</v>
      </c>
      <c r="O156" s="85"/>
      <c r="P156" s="214">
        <f>O156*H156</f>
        <v>0</v>
      </c>
      <c r="Q156" s="214">
        <v>2E-05</v>
      </c>
      <c r="R156" s="214">
        <f>Q156*H156</f>
        <v>0.026600000000000002</v>
      </c>
      <c r="S156" s="214">
        <v>0</v>
      </c>
      <c r="T156" s="215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16" t="s">
        <v>259</v>
      </c>
      <c r="AT156" s="216" t="s">
        <v>255</v>
      </c>
      <c r="AU156" s="216" t="s">
        <v>85</v>
      </c>
      <c r="AY156" s="18" t="s">
        <v>159</v>
      </c>
      <c r="BE156" s="217">
        <f>IF(N156="základní",J156,0)</f>
        <v>0</v>
      </c>
      <c r="BF156" s="217">
        <f>IF(N156="snížená",J156,0)</f>
        <v>0</v>
      </c>
      <c r="BG156" s="217">
        <f>IF(N156="zákl. přenesená",J156,0)</f>
        <v>0</v>
      </c>
      <c r="BH156" s="217">
        <f>IF(N156="sníž. přenesená",J156,0)</f>
        <v>0</v>
      </c>
      <c r="BI156" s="217">
        <f>IF(N156="nulová",J156,0)</f>
        <v>0</v>
      </c>
      <c r="BJ156" s="18" t="s">
        <v>83</v>
      </c>
      <c r="BK156" s="217">
        <f>ROUND(I156*H156,2)</f>
        <v>0</v>
      </c>
      <c r="BL156" s="18" t="s">
        <v>238</v>
      </c>
      <c r="BM156" s="216" t="s">
        <v>2048</v>
      </c>
    </row>
    <row r="157" spans="1:65" s="2" customFormat="1" ht="33" customHeight="1">
      <c r="A157" s="39"/>
      <c r="B157" s="40"/>
      <c r="C157" s="257" t="s">
        <v>281</v>
      </c>
      <c r="D157" s="257" t="s">
        <v>255</v>
      </c>
      <c r="E157" s="258" t="s">
        <v>1698</v>
      </c>
      <c r="F157" s="259" t="s">
        <v>1699</v>
      </c>
      <c r="G157" s="260" t="s">
        <v>303</v>
      </c>
      <c r="H157" s="261">
        <v>13.3</v>
      </c>
      <c r="I157" s="262"/>
      <c r="J157" s="263">
        <f>ROUND(I157*H157,2)</f>
        <v>0</v>
      </c>
      <c r="K157" s="259" t="s">
        <v>166</v>
      </c>
      <c r="L157" s="264"/>
      <c r="M157" s="265" t="s">
        <v>19</v>
      </c>
      <c r="N157" s="266" t="s">
        <v>46</v>
      </c>
      <c r="O157" s="85"/>
      <c r="P157" s="214">
        <f>O157*H157</f>
        <v>0</v>
      </c>
      <c r="Q157" s="214">
        <v>0.0009</v>
      </c>
      <c r="R157" s="214">
        <f>Q157*H157</f>
        <v>0.01197</v>
      </c>
      <c r="S157" s="214">
        <v>0</v>
      </c>
      <c r="T157" s="215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16" t="s">
        <v>259</v>
      </c>
      <c r="AT157" s="216" t="s">
        <v>255</v>
      </c>
      <c r="AU157" s="216" t="s">
        <v>85</v>
      </c>
      <c r="AY157" s="18" t="s">
        <v>159</v>
      </c>
      <c r="BE157" s="217">
        <f>IF(N157="základní",J157,0)</f>
        <v>0</v>
      </c>
      <c r="BF157" s="217">
        <f>IF(N157="snížená",J157,0)</f>
        <v>0</v>
      </c>
      <c r="BG157" s="217">
        <f>IF(N157="zákl. přenesená",J157,0)</f>
        <v>0</v>
      </c>
      <c r="BH157" s="217">
        <f>IF(N157="sníž. přenesená",J157,0)</f>
        <v>0</v>
      </c>
      <c r="BI157" s="217">
        <f>IF(N157="nulová",J157,0)</f>
        <v>0</v>
      </c>
      <c r="BJ157" s="18" t="s">
        <v>83</v>
      </c>
      <c r="BK157" s="217">
        <f>ROUND(I157*H157,2)</f>
        <v>0</v>
      </c>
      <c r="BL157" s="18" t="s">
        <v>238</v>
      </c>
      <c r="BM157" s="216" t="s">
        <v>2049</v>
      </c>
    </row>
    <row r="158" spans="1:51" s="14" customFormat="1" ht="12">
      <c r="A158" s="14"/>
      <c r="B158" s="234"/>
      <c r="C158" s="235"/>
      <c r="D158" s="225" t="s">
        <v>175</v>
      </c>
      <c r="E158" s="235"/>
      <c r="F158" s="237" t="s">
        <v>2050</v>
      </c>
      <c r="G158" s="235"/>
      <c r="H158" s="238">
        <v>13.3</v>
      </c>
      <c r="I158" s="239"/>
      <c r="J158" s="235"/>
      <c r="K158" s="235"/>
      <c r="L158" s="240"/>
      <c r="M158" s="241"/>
      <c r="N158" s="242"/>
      <c r="O158" s="242"/>
      <c r="P158" s="242"/>
      <c r="Q158" s="242"/>
      <c r="R158" s="242"/>
      <c r="S158" s="242"/>
      <c r="T158" s="243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44" t="s">
        <v>175</v>
      </c>
      <c r="AU158" s="244" t="s">
        <v>85</v>
      </c>
      <c r="AV158" s="14" t="s">
        <v>85</v>
      </c>
      <c r="AW158" s="14" t="s">
        <v>4</v>
      </c>
      <c r="AX158" s="14" t="s">
        <v>83</v>
      </c>
      <c r="AY158" s="244" t="s">
        <v>159</v>
      </c>
    </row>
    <row r="159" spans="1:65" s="2" customFormat="1" ht="33" customHeight="1">
      <c r="A159" s="39"/>
      <c r="B159" s="40"/>
      <c r="C159" s="205" t="s">
        <v>285</v>
      </c>
      <c r="D159" s="205" t="s">
        <v>162</v>
      </c>
      <c r="E159" s="206" t="s">
        <v>335</v>
      </c>
      <c r="F159" s="207" t="s">
        <v>336</v>
      </c>
      <c r="G159" s="208" t="s">
        <v>165</v>
      </c>
      <c r="H159" s="209">
        <v>28.235</v>
      </c>
      <c r="I159" s="210"/>
      <c r="J159" s="211">
        <f>ROUND(I159*H159,2)</f>
        <v>0</v>
      </c>
      <c r="K159" s="207" t="s">
        <v>166</v>
      </c>
      <c r="L159" s="45"/>
      <c r="M159" s="212" t="s">
        <v>19</v>
      </c>
      <c r="N159" s="213" t="s">
        <v>46</v>
      </c>
      <c r="O159" s="85"/>
      <c r="P159" s="214">
        <f>O159*H159</f>
        <v>0</v>
      </c>
      <c r="Q159" s="214">
        <v>0</v>
      </c>
      <c r="R159" s="214">
        <f>Q159*H159</f>
        <v>0</v>
      </c>
      <c r="S159" s="214">
        <v>0.011</v>
      </c>
      <c r="T159" s="215">
        <f>S159*H159</f>
        <v>0.310585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16" t="s">
        <v>238</v>
      </c>
      <c r="AT159" s="216" t="s">
        <v>162</v>
      </c>
      <c r="AU159" s="216" t="s">
        <v>85</v>
      </c>
      <c r="AY159" s="18" t="s">
        <v>159</v>
      </c>
      <c r="BE159" s="217">
        <f>IF(N159="základní",J159,0)</f>
        <v>0</v>
      </c>
      <c r="BF159" s="217">
        <f>IF(N159="snížená",J159,0)</f>
        <v>0</v>
      </c>
      <c r="BG159" s="217">
        <f>IF(N159="zákl. přenesená",J159,0)</f>
        <v>0</v>
      </c>
      <c r="BH159" s="217">
        <f>IF(N159="sníž. přenesená",J159,0)</f>
        <v>0</v>
      </c>
      <c r="BI159" s="217">
        <f>IF(N159="nulová",J159,0)</f>
        <v>0</v>
      </c>
      <c r="BJ159" s="18" t="s">
        <v>83</v>
      </c>
      <c r="BK159" s="217">
        <f>ROUND(I159*H159,2)</f>
        <v>0</v>
      </c>
      <c r="BL159" s="18" t="s">
        <v>238</v>
      </c>
      <c r="BM159" s="216" t="s">
        <v>2051</v>
      </c>
    </row>
    <row r="160" spans="1:47" s="2" customFormat="1" ht="12">
      <c r="A160" s="39"/>
      <c r="B160" s="40"/>
      <c r="C160" s="41"/>
      <c r="D160" s="218" t="s">
        <v>169</v>
      </c>
      <c r="E160" s="41"/>
      <c r="F160" s="219" t="s">
        <v>338</v>
      </c>
      <c r="G160" s="41"/>
      <c r="H160" s="41"/>
      <c r="I160" s="220"/>
      <c r="J160" s="41"/>
      <c r="K160" s="41"/>
      <c r="L160" s="45"/>
      <c r="M160" s="221"/>
      <c r="N160" s="222"/>
      <c r="O160" s="85"/>
      <c r="P160" s="85"/>
      <c r="Q160" s="85"/>
      <c r="R160" s="85"/>
      <c r="S160" s="85"/>
      <c r="T160" s="86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8" t="s">
        <v>169</v>
      </c>
      <c r="AU160" s="18" t="s">
        <v>85</v>
      </c>
    </row>
    <row r="161" spans="1:51" s="13" customFormat="1" ht="12">
      <c r="A161" s="13"/>
      <c r="B161" s="223"/>
      <c r="C161" s="224"/>
      <c r="D161" s="225" t="s">
        <v>175</v>
      </c>
      <c r="E161" s="226" t="s">
        <v>19</v>
      </c>
      <c r="F161" s="227" t="s">
        <v>339</v>
      </c>
      <c r="G161" s="224"/>
      <c r="H161" s="226" t="s">
        <v>19</v>
      </c>
      <c r="I161" s="228"/>
      <c r="J161" s="224"/>
      <c r="K161" s="224"/>
      <c r="L161" s="229"/>
      <c r="M161" s="230"/>
      <c r="N161" s="231"/>
      <c r="O161" s="231"/>
      <c r="P161" s="231"/>
      <c r="Q161" s="231"/>
      <c r="R161" s="231"/>
      <c r="S161" s="231"/>
      <c r="T161" s="232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3" t="s">
        <v>175</v>
      </c>
      <c r="AU161" s="233" t="s">
        <v>85</v>
      </c>
      <c r="AV161" s="13" t="s">
        <v>83</v>
      </c>
      <c r="AW161" s="13" t="s">
        <v>37</v>
      </c>
      <c r="AX161" s="13" t="s">
        <v>75</v>
      </c>
      <c r="AY161" s="233" t="s">
        <v>159</v>
      </c>
    </row>
    <row r="162" spans="1:51" s="13" customFormat="1" ht="12">
      <c r="A162" s="13"/>
      <c r="B162" s="223"/>
      <c r="C162" s="224"/>
      <c r="D162" s="225" t="s">
        <v>175</v>
      </c>
      <c r="E162" s="226" t="s">
        <v>19</v>
      </c>
      <c r="F162" s="227" t="s">
        <v>340</v>
      </c>
      <c r="G162" s="224"/>
      <c r="H162" s="226" t="s">
        <v>19</v>
      </c>
      <c r="I162" s="228"/>
      <c r="J162" s="224"/>
      <c r="K162" s="224"/>
      <c r="L162" s="229"/>
      <c r="M162" s="230"/>
      <c r="N162" s="231"/>
      <c r="O162" s="231"/>
      <c r="P162" s="231"/>
      <c r="Q162" s="231"/>
      <c r="R162" s="231"/>
      <c r="S162" s="231"/>
      <c r="T162" s="232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3" t="s">
        <v>175</v>
      </c>
      <c r="AU162" s="233" t="s">
        <v>85</v>
      </c>
      <c r="AV162" s="13" t="s">
        <v>83</v>
      </c>
      <c r="AW162" s="13" t="s">
        <v>37</v>
      </c>
      <c r="AX162" s="13" t="s">
        <v>75</v>
      </c>
      <c r="AY162" s="233" t="s">
        <v>159</v>
      </c>
    </row>
    <row r="163" spans="1:51" s="13" customFormat="1" ht="12">
      <c r="A163" s="13"/>
      <c r="B163" s="223"/>
      <c r="C163" s="224"/>
      <c r="D163" s="225" t="s">
        <v>175</v>
      </c>
      <c r="E163" s="226" t="s">
        <v>19</v>
      </c>
      <c r="F163" s="227" t="s">
        <v>2052</v>
      </c>
      <c r="G163" s="224"/>
      <c r="H163" s="226" t="s">
        <v>19</v>
      </c>
      <c r="I163" s="228"/>
      <c r="J163" s="224"/>
      <c r="K163" s="224"/>
      <c r="L163" s="229"/>
      <c r="M163" s="230"/>
      <c r="N163" s="231"/>
      <c r="O163" s="231"/>
      <c r="P163" s="231"/>
      <c r="Q163" s="231"/>
      <c r="R163" s="231"/>
      <c r="S163" s="231"/>
      <c r="T163" s="232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3" t="s">
        <v>175</v>
      </c>
      <c r="AU163" s="233" t="s">
        <v>85</v>
      </c>
      <c r="AV163" s="13" t="s">
        <v>83</v>
      </c>
      <c r="AW163" s="13" t="s">
        <v>37</v>
      </c>
      <c r="AX163" s="13" t="s">
        <v>75</v>
      </c>
      <c r="AY163" s="233" t="s">
        <v>159</v>
      </c>
    </row>
    <row r="164" spans="1:51" s="14" customFormat="1" ht="12">
      <c r="A164" s="14"/>
      <c r="B164" s="234"/>
      <c r="C164" s="235"/>
      <c r="D164" s="225" t="s">
        <v>175</v>
      </c>
      <c r="E164" s="236" t="s">
        <v>19</v>
      </c>
      <c r="F164" s="237" t="s">
        <v>2053</v>
      </c>
      <c r="G164" s="235"/>
      <c r="H164" s="238">
        <v>28.235</v>
      </c>
      <c r="I164" s="239"/>
      <c r="J164" s="235"/>
      <c r="K164" s="235"/>
      <c r="L164" s="240"/>
      <c r="M164" s="241"/>
      <c r="N164" s="242"/>
      <c r="O164" s="242"/>
      <c r="P164" s="242"/>
      <c r="Q164" s="242"/>
      <c r="R164" s="242"/>
      <c r="S164" s="242"/>
      <c r="T164" s="243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44" t="s">
        <v>175</v>
      </c>
      <c r="AU164" s="244" t="s">
        <v>85</v>
      </c>
      <c r="AV164" s="14" t="s">
        <v>85</v>
      </c>
      <c r="AW164" s="14" t="s">
        <v>37</v>
      </c>
      <c r="AX164" s="14" t="s">
        <v>83</v>
      </c>
      <c r="AY164" s="244" t="s">
        <v>159</v>
      </c>
    </row>
    <row r="165" spans="1:65" s="2" customFormat="1" ht="37.8" customHeight="1">
      <c r="A165" s="39"/>
      <c r="B165" s="40"/>
      <c r="C165" s="205" t="s">
        <v>7</v>
      </c>
      <c r="D165" s="205" t="s">
        <v>162</v>
      </c>
      <c r="E165" s="206" t="s">
        <v>246</v>
      </c>
      <c r="F165" s="207" t="s">
        <v>247</v>
      </c>
      <c r="G165" s="208" t="s">
        <v>165</v>
      </c>
      <c r="H165" s="209">
        <v>39.529</v>
      </c>
      <c r="I165" s="210"/>
      <c r="J165" s="211">
        <f>ROUND(I165*H165,2)</f>
        <v>0</v>
      </c>
      <c r="K165" s="207" t="s">
        <v>166</v>
      </c>
      <c r="L165" s="45"/>
      <c r="M165" s="212" t="s">
        <v>19</v>
      </c>
      <c r="N165" s="213" t="s">
        <v>46</v>
      </c>
      <c r="O165" s="85"/>
      <c r="P165" s="214">
        <f>O165*H165</f>
        <v>0</v>
      </c>
      <c r="Q165" s="214">
        <v>0</v>
      </c>
      <c r="R165" s="214">
        <f>Q165*H165</f>
        <v>0</v>
      </c>
      <c r="S165" s="214">
        <v>0</v>
      </c>
      <c r="T165" s="215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16" t="s">
        <v>238</v>
      </c>
      <c r="AT165" s="216" t="s">
        <v>162</v>
      </c>
      <c r="AU165" s="216" t="s">
        <v>85</v>
      </c>
      <c r="AY165" s="18" t="s">
        <v>159</v>
      </c>
      <c r="BE165" s="217">
        <f>IF(N165="základní",J165,0)</f>
        <v>0</v>
      </c>
      <c r="BF165" s="217">
        <f>IF(N165="snížená",J165,0)</f>
        <v>0</v>
      </c>
      <c r="BG165" s="217">
        <f>IF(N165="zákl. přenesená",J165,0)</f>
        <v>0</v>
      </c>
      <c r="BH165" s="217">
        <f>IF(N165="sníž. přenesená",J165,0)</f>
        <v>0</v>
      </c>
      <c r="BI165" s="217">
        <f>IF(N165="nulová",J165,0)</f>
        <v>0</v>
      </c>
      <c r="BJ165" s="18" t="s">
        <v>83</v>
      </c>
      <c r="BK165" s="217">
        <f>ROUND(I165*H165,2)</f>
        <v>0</v>
      </c>
      <c r="BL165" s="18" t="s">
        <v>238</v>
      </c>
      <c r="BM165" s="216" t="s">
        <v>2054</v>
      </c>
    </row>
    <row r="166" spans="1:47" s="2" customFormat="1" ht="12">
      <c r="A166" s="39"/>
      <c r="B166" s="40"/>
      <c r="C166" s="41"/>
      <c r="D166" s="218" t="s">
        <v>169</v>
      </c>
      <c r="E166" s="41"/>
      <c r="F166" s="219" t="s">
        <v>249</v>
      </c>
      <c r="G166" s="41"/>
      <c r="H166" s="41"/>
      <c r="I166" s="220"/>
      <c r="J166" s="41"/>
      <c r="K166" s="41"/>
      <c r="L166" s="45"/>
      <c r="M166" s="221"/>
      <c r="N166" s="222"/>
      <c r="O166" s="85"/>
      <c r="P166" s="85"/>
      <c r="Q166" s="85"/>
      <c r="R166" s="85"/>
      <c r="S166" s="85"/>
      <c r="T166" s="86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8" t="s">
        <v>169</v>
      </c>
      <c r="AU166" s="18" t="s">
        <v>85</v>
      </c>
    </row>
    <row r="167" spans="1:51" s="13" customFormat="1" ht="12">
      <c r="A167" s="13"/>
      <c r="B167" s="223"/>
      <c r="C167" s="224"/>
      <c r="D167" s="225" t="s">
        <v>175</v>
      </c>
      <c r="E167" s="226" t="s">
        <v>19</v>
      </c>
      <c r="F167" s="227" t="s">
        <v>339</v>
      </c>
      <c r="G167" s="224"/>
      <c r="H167" s="226" t="s">
        <v>19</v>
      </c>
      <c r="I167" s="228"/>
      <c r="J167" s="224"/>
      <c r="K167" s="224"/>
      <c r="L167" s="229"/>
      <c r="M167" s="230"/>
      <c r="N167" s="231"/>
      <c r="O167" s="231"/>
      <c r="P167" s="231"/>
      <c r="Q167" s="231"/>
      <c r="R167" s="231"/>
      <c r="S167" s="231"/>
      <c r="T167" s="232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3" t="s">
        <v>175</v>
      </c>
      <c r="AU167" s="233" t="s">
        <v>85</v>
      </c>
      <c r="AV167" s="13" t="s">
        <v>83</v>
      </c>
      <c r="AW167" s="13" t="s">
        <v>37</v>
      </c>
      <c r="AX167" s="13" t="s">
        <v>75</v>
      </c>
      <c r="AY167" s="233" t="s">
        <v>159</v>
      </c>
    </row>
    <row r="168" spans="1:51" s="13" customFormat="1" ht="12">
      <c r="A168" s="13"/>
      <c r="B168" s="223"/>
      <c r="C168" s="224"/>
      <c r="D168" s="225" t="s">
        <v>175</v>
      </c>
      <c r="E168" s="226" t="s">
        <v>19</v>
      </c>
      <c r="F168" s="227" t="s">
        <v>2052</v>
      </c>
      <c r="G168" s="224"/>
      <c r="H168" s="226" t="s">
        <v>19</v>
      </c>
      <c r="I168" s="228"/>
      <c r="J168" s="224"/>
      <c r="K168" s="224"/>
      <c r="L168" s="229"/>
      <c r="M168" s="230"/>
      <c r="N168" s="231"/>
      <c r="O168" s="231"/>
      <c r="P168" s="231"/>
      <c r="Q168" s="231"/>
      <c r="R168" s="231"/>
      <c r="S168" s="231"/>
      <c r="T168" s="232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3" t="s">
        <v>175</v>
      </c>
      <c r="AU168" s="233" t="s">
        <v>85</v>
      </c>
      <c r="AV168" s="13" t="s">
        <v>83</v>
      </c>
      <c r="AW168" s="13" t="s">
        <v>37</v>
      </c>
      <c r="AX168" s="13" t="s">
        <v>75</v>
      </c>
      <c r="AY168" s="233" t="s">
        <v>159</v>
      </c>
    </row>
    <row r="169" spans="1:51" s="14" customFormat="1" ht="12">
      <c r="A169" s="14"/>
      <c r="B169" s="234"/>
      <c r="C169" s="235"/>
      <c r="D169" s="225" t="s">
        <v>175</v>
      </c>
      <c r="E169" s="236" t="s">
        <v>19</v>
      </c>
      <c r="F169" s="237" t="s">
        <v>2055</v>
      </c>
      <c r="G169" s="235"/>
      <c r="H169" s="238">
        <v>39.529</v>
      </c>
      <c r="I169" s="239"/>
      <c r="J169" s="235"/>
      <c r="K169" s="235"/>
      <c r="L169" s="240"/>
      <c r="M169" s="241"/>
      <c r="N169" s="242"/>
      <c r="O169" s="242"/>
      <c r="P169" s="242"/>
      <c r="Q169" s="242"/>
      <c r="R169" s="242"/>
      <c r="S169" s="242"/>
      <c r="T169" s="243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44" t="s">
        <v>175</v>
      </c>
      <c r="AU169" s="244" t="s">
        <v>85</v>
      </c>
      <c r="AV169" s="14" t="s">
        <v>85</v>
      </c>
      <c r="AW169" s="14" t="s">
        <v>37</v>
      </c>
      <c r="AX169" s="14" t="s">
        <v>83</v>
      </c>
      <c r="AY169" s="244" t="s">
        <v>159</v>
      </c>
    </row>
    <row r="170" spans="1:65" s="2" customFormat="1" ht="16.5" customHeight="1">
      <c r="A170" s="39"/>
      <c r="B170" s="40"/>
      <c r="C170" s="257" t="s">
        <v>300</v>
      </c>
      <c r="D170" s="257" t="s">
        <v>255</v>
      </c>
      <c r="E170" s="258" t="s">
        <v>256</v>
      </c>
      <c r="F170" s="259" t="s">
        <v>257</v>
      </c>
      <c r="G170" s="260" t="s">
        <v>258</v>
      </c>
      <c r="H170" s="261">
        <v>12.649</v>
      </c>
      <c r="I170" s="262"/>
      <c r="J170" s="263">
        <f>ROUND(I170*H170,2)</f>
        <v>0</v>
      </c>
      <c r="K170" s="259" t="s">
        <v>166</v>
      </c>
      <c r="L170" s="264"/>
      <c r="M170" s="265" t="s">
        <v>19</v>
      </c>
      <c r="N170" s="266" t="s">
        <v>46</v>
      </c>
      <c r="O170" s="85"/>
      <c r="P170" s="214">
        <f>O170*H170</f>
        <v>0</v>
      </c>
      <c r="Q170" s="214">
        <v>0.001</v>
      </c>
      <c r="R170" s="214">
        <f>Q170*H170</f>
        <v>0.012648999999999999</v>
      </c>
      <c r="S170" s="214">
        <v>0</v>
      </c>
      <c r="T170" s="215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16" t="s">
        <v>259</v>
      </c>
      <c r="AT170" s="216" t="s">
        <v>255</v>
      </c>
      <c r="AU170" s="216" t="s">
        <v>85</v>
      </c>
      <c r="AY170" s="18" t="s">
        <v>159</v>
      </c>
      <c r="BE170" s="217">
        <f>IF(N170="základní",J170,0)</f>
        <v>0</v>
      </c>
      <c r="BF170" s="217">
        <f>IF(N170="snížená",J170,0)</f>
        <v>0</v>
      </c>
      <c r="BG170" s="217">
        <f>IF(N170="zákl. přenesená",J170,0)</f>
        <v>0</v>
      </c>
      <c r="BH170" s="217">
        <f>IF(N170="sníž. přenesená",J170,0)</f>
        <v>0</v>
      </c>
      <c r="BI170" s="217">
        <f>IF(N170="nulová",J170,0)</f>
        <v>0</v>
      </c>
      <c r="BJ170" s="18" t="s">
        <v>83</v>
      </c>
      <c r="BK170" s="217">
        <f>ROUND(I170*H170,2)</f>
        <v>0</v>
      </c>
      <c r="BL170" s="18" t="s">
        <v>238</v>
      </c>
      <c r="BM170" s="216" t="s">
        <v>2056</v>
      </c>
    </row>
    <row r="171" spans="1:51" s="14" customFormat="1" ht="12">
      <c r="A171" s="14"/>
      <c r="B171" s="234"/>
      <c r="C171" s="235"/>
      <c r="D171" s="225" t="s">
        <v>175</v>
      </c>
      <c r="E171" s="235"/>
      <c r="F171" s="237" t="s">
        <v>2057</v>
      </c>
      <c r="G171" s="235"/>
      <c r="H171" s="238">
        <v>12.649</v>
      </c>
      <c r="I171" s="239"/>
      <c r="J171" s="235"/>
      <c r="K171" s="235"/>
      <c r="L171" s="240"/>
      <c r="M171" s="241"/>
      <c r="N171" s="242"/>
      <c r="O171" s="242"/>
      <c r="P171" s="242"/>
      <c r="Q171" s="242"/>
      <c r="R171" s="242"/>
      <c r="S171" s="242"/>
      <c r="T171" s="243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44" t="s">
        <v>175</v>
      </c>
      <c r="AU171" s="244" t="s">
        <v>85</v>
      </c>
      <c r="AV171" s="14" t="s">
        <v>85</v>
      </c>
      <c r="AW171" s="14" t="s">
        <v>4</v>
      </c>
      <c r="AX171" s="14" t="s">
        <v>83</v>
      </c>
      <c r="AY171" s="244" t="s">
        <v>159</v>
      </c>
    </row>
    <row r="172" spans="1:65" s="2" customFormat="1" ht="24.15" customHeight="1">
      <c r="A172" s="39"/>
      <c r="B172" s="40"/>
      <c r="C172" s="205" t="s">
        <v>306</v>
      </c>
      <c r="D172" s="205" t="s">
        <v>162</v>
      </c>
      <c r="E172" s="206" t="s">
        <v>263</v>
      </c>
      <c r="F172" s="207" t="s">
        <v>264</v>
      </c>
      <c r="G172" s="208" t="s">
        <v>165</v>
      </c>
      <c r="H172" s="209">
        <v>39.529</v>
      </c>
      <c r="I172" s="210"/>
      <c r="J172" s="211">
        <f>ROUND(I172*H172,2)</f>
        <v>0</v>
      </c>
      <c r="K172" s="207" t="s">
        <v>166</v>
      </c>
      <c r="L172" s="45"/>
      <c r="M172" s="212" t="s">
        <v>19</v>
      </c>
      <c r="N172" s="213" t="s">
        <v>46</v>
      </c>
      <c r="O172" s="85"/>
      <c r="P172" s="214">
        <f>O172*H172</f>
        <v>0</v>
      </c>
      <c r="Q172" s="214">
        <v>0.00088</v>
      </c>
      <c r="R172" s="214">
        <f>Q172*H172</f>
        <v>0.03478552000000001</v>
      </c>
      <c r="S172" s="214">
        <v>0</v>
      </c>
      <c r="T172" s="215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16" t="s">
        <v>238</v>
      </c>
      <c r="AT172" s="216" t="s">
        <v>162</v>
      </c>
      <c r="AU172" s="216" t="s">
        <v>85</v>
      </c>
      <c r="AY172" s="18" t="s">
        <v>159</v>
      </c>
      <c r="BE172" s="217">
        <f>IF(N172="základní",J172,0)</f>
        <v>0</v>
      </c>
      <c r="BF172" s="217">
        <f>IF(N172="snížená",J172,0)</f>
        <v>0</v>
      </c>
      <c r="BG172" s="217">
        <f>IF(N172="zákl. přenesená",J172,0)</f>
        <v>0</v>
      </c>
      <c r="BH172" s="217">
        <f>IF(N172="sníž. přenesená",J172,0)</f>
        <v>0</v>
      </c>
      <c r="BI172" s="217">
        <f>IF(N172="nulová",J172,0)</f>
        <v>0</v>
      </c>
      <c r="BJ172" s="18" t="s">
        <v>83</v>
      </c>
      <c r="BK172" s="217">
        <f>ROUND(I172*H172,2)</f>
        <v>0</v>
      </c>
      <c r="BL172" s="18" t="s">
        <v>238</v>
      </c>
      <c r="BM172" s="216" t="s">
        <v>2058</v>
      </c>
    </row>
    <row r="173" spans="1:47" s="2" customFormat="1" ht="12">
      <c r="A173" s="39"/>
      <c r="B173" s="40"/>
      <c r="C173" s="41"/>
      <c r="D173" s="218" t="s">
        <v>169</v>
      </c>
      <c r="E173" s="41"/>
      <c r="F173" s="219" t="s">
        <v>266</v>
      </c>
      <c r="G173" s="41"/>
      <c r="H173" s="41"/>
      <c r="I173" s="220"/>
      <c r="J173" s="41"/>
      <c r="K173" s="41"/>
      <c r="L173" s="45"/>
      <c r="M173" s="221"/>
      <c r="N173" s="222"/>
      <c r="O173" s="85"/>
      <c r="P173" s="85"/>
      <c r="Q173" s="85"/>
      <c r="R173" s="85"/>
      <c r="S173" s="85"/>
      <c r="T173" s="86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169</v>
      </c>
      <c r="AU173" s="18" t="s">
        <v>85</v>
      </c>
    </row>
    <row r="174" spans="1:51" s="13" customFormat="1" ht="12">
      <c r="A174" s="13"/>
      <c r="B174" s="223"/>
      <c r="C174" s="224"/>
      <c r="D174" s="225" t="s">
        <v>175</v>
      </c>
      <c r="E174" s="226" t="s">
        <v>19</v>
      </c>
      <c r="F174" s="227" t="s">
        <v>339</v>
      </c>
      <c r="G174" s="224"/>
      <c r="H174" s="226" t="s">
        <v>19</v>
      </c>
      <c r="I174" s="228"/>
      <c r="J174" s="224"/>
      <c r="K174" s="224"/>
      <c r="L174" s="229"/>
      <c r="M174" s="230"/>
      <c r="N174" s="231"/>
      <c r="O174" s="231"/>
      <c r="P174" s="231"/>
      <c r="Q174" s="231"/>
      <c r="R174" s="231"/>
      <c r="S174" s="231"/>
      <c r="T174" s="232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3" t="s">
        <v>175</v>
      </c>
      <c r="AU174" s="233" t="s">
        <v>85</v>
      </c>
      <c r="AV174" s="13" t="s">
        <v>83</v>
      </c>
      <c r="AW174" s="13" t="s">
        <v>37</v>
      </c>
      <c r="AX174" s="13" t="s">
        <v>75</v>
      </c>
      <c r="AY174" s="233" t="s">
        <v>159</v>
      </c>
    </row>
    <row r="175" spans="1:51" s="13" customFormat="1" ht="12">
      <c r="A175" s="13"/>
      <c r="B175" s="223"/>
      <c r="C175" s="224"/>
      <c r="D175" s="225" t="s">
        <v>175</v>
      </c>
      <c r="E175" s="226" t="s">
        <v>19</v>
      </c>
      <c r="F175" s="227" t="s">
        <v>2052</v>
      </c>
      <c r="G175" s="224"/>
      <c r="H175" s="226" t="s">
        <v>19</v>
      </c>
      <c r="I175" s="228"/>
      <c r="J175" s="224"/>
      <c r="K175" s="224"/>
      <c r="L175" s="229"/>
      <c r="M175" s="230"/>
      <c r="N175" s="231"/>
      <c r="O175" s="231"/>
      <c r="P175" s="231"/>
      <c r="Q175" s="231"/>
      <c r="R175" s="231"/>
      <c r="S175" s="231"/>
      <c r="T175" s="232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3" t="s">
        <v>175</v>
      </c>
      <c r="AU175" s="233" t="s">
        <v>85</v>
      </c>
      <c r="AV175" s="13" t="s">
        <v>83</v>
      </c>
      <c r="AW175" s="13" t="s">
        <v>37</v>
      </c>
      <c r="AX175" s="13" t="s">
        <v>75</v>
      </c>
      <c r="AY175" s="233" t="s">
        <v>159</v>
      </c>
    </row>
    <row r="176" spans="1:51" s="14" customFormat="1" ht="12">
      <c r="A176" s="14"/>
      <c r="B176" s="234"/>
      <c r="C176" s="235"/>
      <c r="D176" s="225" t="s">
        <v>175</v>
      </c>
      <c r="E176" s="236" t="s">
        <v>19</v>
      </c>
      <c r="F176" s="237" t="s">
        <v>2055</v>
      </c>
      <c r="G176" s="235"/>
      <c r="H176" s="238">
        <v>39.529</v>
      </c>
      <c r="I176" s="239"/>
      <c r="J176" s="235"/>
      <c r="K176" s="235"/>
      <c r="L176" s="240"/>
      <c r="M176" s="241"/>
      <c r="N176" s="242"/>
      <c r="O176" s="242"/>
      <c r="P176" s="242"/>
      <c r="Q176" s="242"/>
      <c r="R176" s="242"/>
      <c r="S176" s="242"/>
      <c r="T176" s="243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44" t="s">
        <v>175</v>
      </c>
      <c r="AU176" s="244" t="s">
        <v>85</v>
      </c>
      <c r="AV176" s="14" t="s">
        <v>85</v>
      </c>
      <c r="AW176" s="14" t="s">
        <v>37</v>
      </c>
      <c r="AX176" s="14" t="s">
        <v>83</v>
      </c>
      <c r="AY176" s="244" t="s">
        <v>159</v>
      </c>
    </row>
    <row r="177" spans="1:65" s="2" customFormat="1" ht="49.05" customHeight="1">
      <c r="A177" s="39"/>
      <c r="B177" s="40"/>
      <c r="C177" s="257" t="s">
        <v>315</v>
      </c>
      <c r="D177" s="257" t="s">
        <v>255</v>
      </c>
      <c r="E177" s="258" t="s">
        <v>267</v>
      </c>
      <c r="F177" s="259" t="s">
        <v>268</v>
      </c>
      <c r="G177" s="260" t="s">
        <v>165</v>
      </c>
      <c r="H177" s="261">
        <v>46.071</v>
      </c>
      <c r="I177" s="262"/>
      <c r="J177" s="263">
        <f>ROUND(I177*H177,2)</f>
        <v>0</v>
      </c>
      <c r="K177" s="259" t="s">
        <v>166</v>
      </c>
      <c r="L177" s="264"/>
      <c r="M177" s="265" t="s">
        <v>19</v>
      </c>
      <c r="N177" s="266" t="s">
        <v>46</v>
      </c>
      <c r="O177" s="85"/>
      <c r="P177" s="214">
        <f>O177*H177</f>
        <v>0</v>
      </c>
      <c r="Q177" s="214">
        <v>0.0054</v>
      </c>
      <c r="R177" s="214">
        <f>Q177*H177</f>
        <v>0.24878340000000002</v>
      </c>
      <c r="S177" s="214">
        <v>0</v>
      </c>
      <c r="T177" s="215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16" t="s">
        <v>259</v>
      </c>
      <c r="AT177" s="216" t="s">
        <v>255</v>
      </c>
      <c r="AU177" s="216" t="s">
        <v>85</v>
      </c>
      <c r="AY177" s="18" t="s">
        <v>159</v>
      </c>
      <c r="BE177" s="217">
        <f>IF(N177="základní",J177,0)</f>
        <v>0</v>
      </c>
      <c r="BF177" s="217">
        <f>IF(N177="snížená",J177,0)</f>
        <v>0</v>
      </c>
      <c r="BG177" s="217">
        <f>IF(N177="zákl. přenesená",J177,0)</f>
        <v>0</v>
      </c>
      <c r="BH177" s="217">
        <f>IF(N177="sníž. přenesená",J177,0)</f>
        <v>0</v>
      </c>
      <c r="BI177" s="217">
        <f>IF(N177="nulová",J177,0)</f>
        <v>0</v>
      </c>
      <c r="BJ177" s="18" t="s">
        <v>83</v>
      </c>
      <c r="BK177" s="217">
        <f>ROUND(I177*H177,2)</f>
        <v>0</v>
      </c>
      <c r="BL177" s="18" t="s">
        <v>238</v>
      </c>
      <c r="BM177" s="216" t="s">
        <v>2059</v>
      </c>
    </row>
    <row r="178" spans="1:51" s="14" customFormat="1" ht="12">
      <c r="A178" s="14"/>
      <c r="B178" s="234"/>
      <c r="C178" s="235"/>
      <c r="D178" s="225" t="s">
        <v>175</v>
      </c>
      <c r="E178" s="235"/>
      <c r="F178" s="237" t="s">
        <v>2060</v>
      </c>
      <c r="G178" s="235"/>
      <c r="H178" s="238">
        <v>46.071</v>
      </c>
      <c r="I178" s="239"/>
      <c r="J178" s="235"/>
      <c r="K178" s="235"/>
      <c r="L178" s="240"/>
      <c r="M178" s="241"/>
      <c r="N178" s="242"/>
      <c r="O178" s="242"/>
      <c r="P178" s="242"/>
      <c r="Q178" s="242"/>
      <c r="R178" s="242"/>
      <c r="S178" s="242"/>
      <c r="T178" s="243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44" t="s">
        <v>175</v>
      </c>
      <c r="AU178" s="244" t="s">
        <v>85</v>
      </c>
      <c r="AV178" s="14" t="s">
        <v>85</v>
      </c>
      <c r="AW178" s="14" t="s">
        <v>4</v>
      </c>
      <c r="AX178" s="14" t="s">
        <v>83</v>
      </c>
      <c r="AY178" s="244" t="s">
        <v>159</v>
      </c>
    </row>
    <row r="179" spans="1:65" s="2" customFormat="1" ht="44.25" customHeight="1">
      <c r="A179" s="39"/>
      <c r="B179" s="40"/>
      <c r="C179" s="205" t="s">
        <v>318</v>
      </c>
      <c r="D179" s="205" t="s">
        <v>162</v>
      </c>
      <c r="E179" s="206" t="s">
        <v>354</v>
      </c>
      <c r="F179" s="207" t="s">
        <v>355</v>
      </c>
      <c r="G179" s="208" t="s">
        <v>165</v>
      </c>
      <c r="H179" s="209">
        <v>64.934</v>
      </c>
      <c r="I179" s="210"/>
      <c r="J179" s="211">
        <f>ROUND(I179*H179,2)</f>
        <v>0</v>
      </c>
      <c r="K179" s="207" t="s">
        <v>166</v>
      </c>
      <c r="L179" s="45"/>
      <c r="M179" s="212" t="s">
        <v>19</v>
      </c>
      <c r="N179" s="213" t="s">
        <v>46</v>
      </c>
      <c r="O179" s="85"/>
      <c r="P179" s="214">
        <f>O179*H179</f>
        <v>0</v>
      </c>
      <c r="Q179" s="214">
        <v>0</v>
      </c>
      <c r="R179" s="214">
        <f>Q179*H179</f>
        <v>0</v>
      </c>
      <c r="S179" s="214">
        <v>0</v>
      </c>
      <c r="T179" s="215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16" t="s">
        <v>238</v>
      </c>
      <c r="AT179" s="216" t="s">
        <v>162</v>
      </c>
      <c r="AU179" s="216" t="s">
        <v>85</v>
      </c>
      <c r="AY179" s="18" t="s">
        <v>159</v>
      </c>
      <c r="BE179" s="217">
        <f>IF(N179="základní",J179,0)</f>
        <v>0</v>
      </c>
      <c r="BF179" s="217">
        <f>IF(N179="snížená",J179,0)</f>
        <v>0</v>
      </c>
      <c r="BG179" s="217">
        <f>IF(N179="zákl. přenesená",J179,0)</f>
        <v>0</v>
      </c>
      <c r="BH179" s="217">
        <f>IF(N179="sníž. přenesená",J179,0)</f>
        <v>0</v>
      </c>
      <c r="BI179" s="217">
        <f>IF(N179="nulová",J179,0)</f>
        <v>0</v>
      </c>
      <c r="BJ179" s="18" t="s">
        <v>83</v>
      </c>
      <c r="BK179" s="217">
        <f>ROUND(I179*H179,2)</f>
        <v>0</v>
      </c>
      <c r="BL179" s="18" t="s">
        <v>238</v>
      </c>
      <c r="BM179" s="216" t="s">
        <v>2061</v>
      </c>
    </row>
    <row r="180" spans="1:47" s="2" customFormat="1" ht="12">
      <c r="A180" s="39"/>
      <c r="B180" s="40"/>
      <c r="C180" s="41"/>
      <c r="D180" s="218" t="s">
        <v>169</v>
      </c>
      <c r="E180" s="41"/>
      <c r="F180" s="219" t="s">
        <v>357</v>
      </c>
      <c r="G180" s="41"/>
      <c r="H180" s="41"/>
      <c r="I180" s="220"/>
      <c r="J180" s="41"/>
      <c r="K180" s="41"/>
      <c r="L180" s="45"/>
      <c r="M180" s="221"/>
      <c r="N180" s="222"/>
      <c r="O180" s="85"/>
      <c r="P180" s="85"/>
      <c r="Q180" s="85"/>
      <c r="R180" s="85"/>
      <c r="S180" s="85"/>
      <c r="T180" s="86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T180" s="18" t="s">
        <v>169</v>
      </c>
      <c r="AU180" s="18" t="s">
        <v>85</v>
      </c>
    </row>
    <row r="181" spans="1:51" s="13" customFormat="1" ht="12">
      <c r="A181" s="13"/>
      <c r="B181" s="223"/>
      <c r="C181" s="224"/>
      <c r="D181" s="225" t="s">
        <v>175</v>
      </c>
      <c r="E181" s="226" t="s">
        <v>19</v>
      </c>
      <c r="F181" s="227" t="s">
        <v>358</v>
      </c>
      <c r="G181" s="224"/>
      <c r="H181" s="226" t="s">
        <v>19</v>
      </c>
      <c r="I181" s="228"/>
      <c r="J181" s="224"/>
      <c r="K181" s="224"/>
      <c r="L181" s="229"/>
      <c r="M181" s="230"/>
      <c r="N181" s="231"/>
      <c r="O181" s="231"/>
      <c r="P181" s="231"/>
      <c r="Q181" s="231"/>
      <c r="R181" s="231"/>
      <c r="S181" s="231"/>
      <c r="T181" s="232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3" t="s">
        <v>175</v>
      </c>
      <c r="AU181" s="233" t="s">
        <v>85</v>
      </c>
      <c r="AV181" s="13" t="s">
        <v>83</v>
      </c>
      <c r="AW181" s="13" t="s">
        <v>37</v>
      </c>
      <c r="AX181" s="13" t="s">
        <v>75</v>
      </c>
      <c r="AY181" s="233" t="s">
        <v>159</v>
      </c>
    </row>
    <row r="182" spans="1:51" s="13" customFormat="1" ht="12">
      <c r="A182" s="13"/>
      <c r="B182" s="223"/>
      <c r="C182" s="224"/>
      <c r="D182" s="225" t="s">
        <v>175</v>
      </c>
      <c r="E182" s="226" t="s">
        <v>19</v>
      </c>
      <c r="F182" s="227" t="s">
        <v>359</v>
      </c>
      <c r="G182" s="224"/>
      <c r="H182" s="226" t="s">
        <v>19</v>
      </c>
      <c r="I182" s="228"/>
      <c r="J182" s="224"/>
      <c r="K182" s="224"/>
      <c r="L182" s="229"/>
      <c r="M182" s="230"/>
      <c r="N182" s="231"/>
      <c r="O182" s="231"/>
      <c r="P182" s="231"/>
      <c r="Q182" s="231"/>
      <c r="R182" s="231"/>
      <c r="S182" s="231"/>
      <c r="T182" s="232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3" t="s">
        <v>175</v>
      </c>
      <c r="AU182" s="233" t="s">
        <v>85</v>
      </c>
      <c r="AV182" s="13" t="s">
        <v>83</v>
      </c>
      <c r="AW182" s="13" t="s">
        <v>37</v>
      </c>
      <c r="AX182" s="13" t="s">
        <v>75</v>
      </c>
      <c r="AY182" s="233" t="s">
        <v>159</v>
      </c>
    </row>
    <row r="183" spans="1:51" s="13" customFormat="1" ht="12">
      <c r="A183" s="13"/>
      <c r="B183" s="223"/>
      <c r="C183" s="224"/>
      <c r="D183" s="225" t="s">
        <v>175</v>
      </c>
      <c r="E183" s="226" t="s">
        <v>19</v>
      </c>
      <c r="F183" s="227" t="s">
        <v>360</v>
      </c>
      <c r="G183" s="224"/>
      <c r="H183" s="226" t="s">
        <v>19</v>
      </c>
      <c r="I183" s="228"/>
      <c r="J183" s="224"/>
      <c r="K183" s="224"/>
      <c r="L183" s="229"/>
      <c r="M183" s="230"/>
      <c r="N183" s="231"/>
      <c r="O183" s="231"/>
      <c r="P183" s="231"/>
      <c r="Q183" s="231"/>
      <c r="R183" s="231"/>
      <c r="S183" s="231"/>
      <c r="T183" s="232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3" t="s">
        <v>175</v>
      </c>
      <c r="AU183" s="233" t="s">
        <v>85</v>
      </c>
      <c r="AV183" s="13" t="s">
        <v>83</v>
      </c>
      <c r="AW183" s="13" t="s">
        <v>37</v>
      </c>
      <c r="AX183" s="13" t="s">
        <v>75</v>
      </c>
      <c r="AY183" s="233" t="s">
        <v>159</v>
      </c>
    </row>
    <row r="184" spans="1:51" s="13" customFormat="1" ht="12">
      <c r="A184" s="13"/>
      <c r="B184" s="223"/>
      <c r="C184" s="224"/>
      <c r="D184" s="225" t="s">
        <v>175</v>
      </c>
      <c r="E184" s="226" t="s">
        <v>19</v>
      </c>
      <c r="F184" s="227" t="s">
        <v>2052</v>
      </c>
      <c r="G184" s="224"/>
      <c r="H184" s="226" t="s">
        <v>19</v>
      </c>
      <c r="I184" s="228"/>
      <c r="J184" s="224"/>
      <c r="K184" s="224"/>
      <c r="L184" s="229"/>
      <c r="M184" s="230"/>
      <c r="N184" s="231"/>
      <c r="O184" s="231"/>
      <c r="P184" s="231"/>
      <c r="Q184" s="231"/>
      <c r="R184" s="231"/>
      <c r="S184" s="231"/>
      <c r="T184" s="232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3" t="s">
        <v>175</v>
      </c>
      <c r="AU184" s="233" t="s">
        <v>85</v>
      </c>
      <c r="AV184" s="13" t="s">
        <v>83</v>
      </c>
      <c r="AW184" s="13" t="s">
        <v>37</v>
      </c>
      <c r="AX184" s="13" t="s">
        <v>75</v>
      </c>
      <c r="AY184" s="233" t="s">
        <v>159</v>
      </c>
    </row>
    <row r="185" spans="1:51" s="14" customFormat="1" ht="12">
      <c r="A185" s="14"/>
      <c r="B185" s="234"/>
      <c r="C185" s="235"/>
      <c r="D185" s="225" t="s">
        <v>175</v>
      </c>
      <c r="E185" s="236" t="s">
        <v>19</v>
      </c>
      <c r="F185" s="237" t="s">
        <v>2062</v>
      </c>
      <c r="G185" s="235"/>
      <c r="H185" s="238">
        <v>48</v>
      </c>
      <c r="I185" s="239"/>
      <c r="J185" s="235"/>
      <c r="K185" s="235"/>
      <c r="L185" s="240"/>
      <c r="M185" s="241"/>
      <c r="N185" s="242"/>
      <c r="O185" s="242"/>
      <c r="P185" s="242"/>
      <c r="Q185" s="242"/>
      <c r="R185" s="242"/>
      <c r="S185" s="242"/>
      <c r="T185" s="243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44" t="s">
        <v>175</v>
      </c>
      <c r="AU185" s="244" t="s">
        <v>85</v>
      </c>
      <c r="AV185" s="14" t="s">
        <v>85</v>
      </c>
      <c r="AW185" s="14" t="s">
        <v>37</v>
      </c>
      <c r="AX185" s="14" t="s">
        <v>75</v>
      </c>
      <c r="AY185" s="244" t="s">
        <v>159</v>
      </c>
    </row>
    <row r="186" spans="1:51" s="13" customFormat="1" ht="12">
      <c r="A186" s="13"/>
      <c r="B186" s="223"/>
      <c r="C186" s="224"/>
      <c r="D186" s="225" t="s">
        <v>175</v>
      </c>
      <c r="E186" s="226" t="s">
        <v>19</v>
      </c>
      <c r="F186" s="227" t="s">
        <v>362</v>
      </c>
      <c r="G186" s="224"/>
      <c r="H186" s="226" t="s">
        <v>19</v>
      </c>
      <c r="I186" s="228"/>
      <c r="J186" s="224"/>
      <c r="K186" s="224"/>
      <c r="L186" s="229"/>
      <c r="M186" s="230"/>
      <c r="N186" s="231"/>
      <c r="O186" s="231"/>
      <c r="P186" s="231"/>
      <c r="Q186" s="231"/>
      <c r="R186" s="231"/>
      <c r="S186" s="231"/>
      <c r="T186" s="232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33" t="s">
        <v>175</v>
      </c>
      <c r="AU186" s="233" t="s">
        <v>85</v>
      </c>
      <c r="AV186" s="13" t="s">
        <v>83</v>
      </c>
      <c r="AW186" s="13" t="s">
        <v>37</v>
      </c>
      <c r="AX186" s="13" t="s">
        <v>75</v>
      </c>
      <c r="AY186" s="233" t="s">
        <v>159</v>
      </c>
    </row>
    <row r="187" spans="1:51" s="13" customFormat="1" ht="12">
      <c r="A187" s="13"/>
      <c r="B187" s="223"/>
      <c r="C187" s="224"/>
      <c r="D187" s="225" t="s">
        <v>175</v>
      </c>
      <c r="E187" s="226" t="s">
        <v>19</v>
      </c>
      <c r="F187" s="227" t="s">
        <v>360</v>
      </c>
      <c r="G187" s="224"/>
      <c r="H187" s="226" t="s">
        <v>19</v>
      </c>
      <c r="I187" s="228"/>
      <c r="J187" s="224"/>
      <c r="K187" s="224"/>
      <c r="L187" s="229"/>
      <c r="M187" s="230"/>
      <c r="N187" s="231"/>
      <c r="O187" s="231"/>
      <c r="P187" s="231"/>
      <c r="Q187" s="231"/>
      <c r="R187" s="231"/>
      <c r="S187" s="231"/>
      <c r="T187" s="232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3" t="s">
        <v>175</v>
      </c>
      <c r="AU187" s="233" t="s">
        <v>85</v>
      </c>
      <c r="AV187" s="13" t="s">
        <v>83</v>
      </c>
      <c r="AW187" s="13" t="s">
        <v>37</v>
      </c>
      <c r="AX187" s="13" t="s">
        <v>75</v>
      </c>
      <c r="AY187" s="233" t="s">
        <v>159</v>
      </c>
    </row>
    <row r="188" spans="1:51" s="13" customFormat="1" ht="12">
      <c r="A188" s="13"/>
      <c r="B188" s="223"/>
      <c r="C188" s="224"/>
      <c r="D188" s="225" t="s">
        <v>175</v>
      </c>
      <c r="E188" s="226" t="s">
        <v>19</v>
      </c>
      <c r="F188" s="227" t="s">
        <v>2052</v>
      </c>
      <c r="G188" s="224"/>
      <c r="H188" s="226" t="s">
        <v>19</v>
      </c>
      <c r="I188" s="228"/>
      <c r="J188" s="224"/>
      <c r="K188" s="224"/>
      <c r="L188" s="229"/>
      <c r="M188" s="230"/>
      <c r="N188" s="231"/>
      <c r="O188" s="231"/>
      <c r="P188" s="231"/>
      <c r="Q188" s="231"/>
      <c r="R188" s="231"/>
      <c r="S188" s="231"/>
      <c r="T188" s="232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3" t="s">
        <v>175</v>
      </c>
      <c r="AU188" s="233" t="s">
        <v>85</v>
      </c>
      <c r="AV188" s="13" t="s">
        <v>83</v>
      </c>
      <c r="AW188" s="13" t="s">
        <v>37</v>
      </c>
      <c r="AX188" s="13" t="s">
        <v>75</v>
      </c>
      <c r="AY188" s="233" t="s">
        <v>159</v>
      </c>
    </row>
    <row r="189" spans="1:51" s="14" customFormat="1" ht="12">
      <c r="A189" s="14"/>
      <c r="B189" s="234"/>
      <c r="C189" s="235"/>
      <c r="D189" s="225" t="s">
        <v>175</v>
      </c>
      <c r="E189" s="236" t="s">
        <v>19</v>
      </c>
      <c r="F189" s="237" t="s">
        <v>2063</v>
      </c>
      <c r="G189" s="235"/>
      <c r="H189" s="238">
        <v>10.662</v>
      </c>
      <c r="I189" s="239"/>
      <c r="J189" s="235"/>
      <c r="K189" s="235"/>
      <c r="L189" s="240"/>
      <c r="M189" s="241"/>
      <c r="N189" s="242"/>
      <c r="O189" s="242"/>
      <c r="P189" s="242"/>
      <c r="Q189" s="242"/>
      <c r="R189" s="242"/>
      <c r="S189" s="242"/>
      <c r="T189" s="243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44" t="s">
        <v>175</v>
      </c>
      <c r="AU189" s="244" t="s">
        <v>85</v>
      </c>
      <c r="AV189" s="14" t="s">
        <v>85</v>
      </c>
      <c r="AW189" s="14" t="s">
        <v>37</v>
      </c>
      <c r="AX189" s="14" t="s">
        <v>75</v>
      </c>
      <c r="AY189" s="244" t="s">
        <v>159</v>
      </c>
    </row>
    <row r="190" spans="1:51" s="13" customFormat="1" ht="12">
      <c r="A190" s="13"/>
      <c r="B190" s="223"/>
      <c r="C190" s="224"/>
      <c r="D190" s="225" t="s">
        <v>175</v>
      </c>
      <c r="E190" s="226" t="s">
        <v>19</v>
      </c>
      <c r="F190" s="227" t="s">
        <v>364</v>
      </c>
      <c r="G190" s="224"/>
      <c r="H190" s="226" t="s">
        <v>19</v>
      </c>
      <c r="I190" s="228"/>
      <c r="J190" s="224"/>
      <c r="K190" s="224"/>
      <c r="L190" s="229"/>
      <c r="M190" s="230"/>
      <c r="N190" s="231"/>
      <c r="O190" s="231"/>
      <c r="P190" s="231"/>
      <c r="Q190" s="231"/>
      <c r="R190" s="231"/>
      <c r="S190" s="231"/>
      <c r="T190" s="232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3" t="s">
        <v>175</v>
      </c>
      <c r="AU190" s="233" t="s">
        <v>85</v>
      </c>
      <c r="AV190" s="13" t="s">
        <v>83</v>
      </c>
      <c r="AW190" s="13" t="s">
        <v>37</v>
      </c>
      <c r="AX190" s="13" t="s">
        <v>75</v>
      </c>
      <c r="AY190" s="233" t="s">
        <v>159</v>
      </c>
    </row>
    <row r="191" spans="1:51" s="13" customFormat="1" ht="12">
      <c r="A191" s="13"/>
      <c r="B191" s="223"/>
      <c r="C191" s="224"/>
      <c r="D191" s="225" t="s">
        <v>175</v>
      </c>
      <c r="E191" s="226" t="s">
        <v>19</v>
      </c>
      <c r="F191" s="227" t="s">
        <v>365</v>
      </c>
      <c r="G191" s="224"/>
      <c r="H191" s="226" t="s">
        <v>19</v>
      </c>
      <c r="I191" s="228"/>
      <c r="J191" s="224"/>
      <c r="K191" s="224"/>
      <c r="L191" s="229"/>
      <c r="M191" s="230"/>
      <c r="N191" s="231"/>
      <c r="O191" s="231"/>
      <c r="P191" s="231"/>
      <c r="Q191" s="231"/>
      <c r="R191" s="231"/>
      <c r="S191" s="231"/>
      <c r="T191" s="232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3" t="s">
        <v>175</v>
      </c>
      <c r="AU191" s="233" t="s">
        <v>85</v>
      </c>
      <c r="AV191" s="13" t="s">
        <v>83</v>
      </c>
      <c r="AW191" s="13" t="s">
        <v>37</v>
      </c>
      <c r="AX191" s="13" t="s">
        <v>75</v>
      </c>
      <c r="AY191" s="233" t="s">
        <v>159</v>
      </c>
    </row>
    <row r="192" spans="1:51" s="13" customFormat="1" ht="12">
      <c r="A192" s="13"/>
      <c r="B192" s="223"/>
      <c r="C192" s="224"/>
      <c r="D192" s="225" t="s">
        <v>175</v>
      </c>
      <c r="E192" s="226" t="s">
        <v>19</v>
      </c>
      <c r="F192" s="227" t="s">
        <v>2052</v>
      </c>
      <c r="G192" s="224"/>
      <c r="H192" s="226" t="s">
        <v>19</v>
      </c>
      <c r="I192" s="228"/>
      <c r="J192" s="224"/>
      <c r="K192" s="224"/>
      <c r="L192" s="229"/>
      <c r="M192" s="230"/>
      <c r="N192" s="231"/>
      <c r="O192" s="231"/>
      <c r="P192" s="231"/>
      <c r="Q192" s="231"/>
      <c r="R192" s="231"/>
      <c r="S192" s="231"/>
      <c r="T192" s="232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3" t="s">
        <v>175</v>
      </c>
      <c r="AU192" s="233" t="s">
        <v>85</v>
      </c>
      <c r="AV192" s="13" t="s">
        <v>83</v>
      </c>
      <c r="AW192" s="13" t="s">
        <v>37</v>
      </c>
      <c r="AX192" s="13" t="s">
        <v>75</v>
      </c>
      <c r="AY192" s="233" t="s">
        <v>159</v>
      </c>
    </row>
    <row r="193" spans="1:51" s="13" customFormat="1" ht="12">
      <c r="A193" s="13"/>
      <c r="B193" s="223"/>
      <c r="C193" s="224"/>
      <c r="D193" s="225" t="s">
        <v>175</v>
      </c>
      <c r="E193" s="226" t="s">
        <v>19</v>
      </c>
      <c r="F193" s="227" t="s">
        <v>1889</v>
      </c>
      <c r="G193" s="224"/>
      <c r="H193" s="226" t="s">
        <v>19</v>
      </c>
      <c r="I193" s="228"/>
      <c r="J193" s="224"/>
      <c r="K193" s="224"/>
      <c r="L193" s="229"/>
      <c r="M193" s="230"/>
      <c r="N193" s="231"/>
      <c r="O193" s="231"/>
      <c r="P193" s="231"/>
      <c r="Q193" s="231"/>
      <c r="R193" s="231"/>
      <c r="S193" s="231"/>
      <c r="T193" s="232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3" t="s">
        <v>175</v>
      </c>
      <c r="AU193" s="233" t="s">
        <v>85</v>
      </c>
      <c r="AV193" s="13" t="s">
        <v>83</v>
      </c>
      <c r="AW193" s="13" t="s">
        <v>37</v>
      </c>
      <c r="AX193" s="13" t="s">
        <v>75</v>
      </c>
      <c r="AY193" s="233" t="s">
        <v>159</v>
      </c>
    </row>
    <row r="194" spans="1:51" s="14" customFormat="1" ht="12">
      <c r="A194" s="14"/>
      <c r="B194" s="234"/>
      <c r="C194" s="235"/>
      <c r="D194" s="225" t="s">
        <v>175</v>
      </c>
      <c r="E194" s="236" t="s">
        <v>19</v>
      </c>
      <c r="F194" s="237" t="s">
        <v>2064</v>
      </c>
      <c r="G194" s="235"/>
      <c r="H194" s="238">
        <v>6.272</v>
      </c>
      <c r="I194" s="239"/>
      <c r="J194" s="235"/>
      <c r="K194" s="235"/>
      <c r="L194" s="240"/>
      <c r="M194" s="241"/>
      <c r="N194" s="242"/>
      <c r="O194" s="242"/>
      <c r="P194" s="242"/>
      <c r="Q194" s="242"/>
      <c r="R194" s="242"/>
      <c r="S194" s="242"/>
      <c r="T194" s="243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44" t="s">
        <v>175</v>
      </c>
      <c r="AU194" s="244" t="s">
        <v>85</v>
      </c>
      <c r="AV194" s="14" t="s">
        <v>85</v>
      </c>
      <c r="AW194" s="14" t="s">
        <v>37</v>
      </c>
      <c r="AX194" s="14" t="s">
        <v>75</v>
      </c>
      <c r="AY194" s="244" t="s">
        <v>159</v>
      </c>
    </row>
    <row r="195" spans="1:51" s="15" customFormat="1" ht="12">
      <c r="A195" s="15"/>
      <c r="B195" s="245"/>
      <c r="C195" s="246"/>
      <c r="D195" s="225" t="s">
        <v>175</v>
      </c>
      <c r="E195" s="247" t="s">
        <v>19</v>
      </c>
      <c r="F195" s="248" t="s">
        <v>179</v>
      </c>
      <c r="G195" s="246"/>
      <c r="H195" s="249">
        <v>64.934</v>
      </c>
      <c r="I195" s="250"/>
      <c r="J195" s="246"/>
      <c r="K195" s="246"/>
      <c r="L195" s="251"/>
      <c r="M195" s="252"/>
      <c r="N195" s="253"/>
      <c r="O195" s="253"/>
      <c r="P195" s="253"/>
      <c r="Q195" s="253"/>
      <c r="R195" s="253"/>
      <c r="S195" s="253"/>
      <c r="T195" s="254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T195" s="255" t="s">
        <v>175</v>
      </c>
      <c r="AU195" s="255" t="s">
        <v>85</v>
      </c>
      <c r="AV195" s="15" t="s">
        <v>167</v>
      </c>
      <c r="AW195" s="15" t="s">
        <v>37</v>
      </c>
      <c r="AX195" s="15" t="s">
        <v>83</v>
      </c>
      <c r="AY195" s="255" t="s">
        <v>159</v>
      </c>
    </row>
    <row r="196" spans="1:65" s="2" customFormat="1" ht="16.5" customHeight="1">
      <c r="A196" s="39"/>
      <c r="B196" s="40"/>
      <c r="C196" s="257" t="s">
        <v>320</v>
      </c>
      <c r="D196" s="257" t="s">
        <v>255</v>
      </c>
      <c r="E196" s="258" t="s">
        <v>256</v>
      </c>
      <c r="F196" s="259" t="s">
        <v>257</v>
      </c>
      <c r="G196" s="260" t="s">
        <v>258</v>
      </c>
      <c r="H196" s="261">
        <v>22.727</v>
      </c>
      <c r="I196" s="262"/>
      <c r="J196" s="263">
        <f>ROUND(I196*H196,2)</f>
        <v>0</v>
      </c>
      <c r="K196" s="259" t="s">
        <v>166</v>
      </c>
      <c r="L196" s="264"/>
      <c r="M196" s="265" t="s">
        <v>19</v>
      </c>
      <c r="N196" s="266" t="s">
        <v>46</v>
      </c>
      <c r="O196" s="85"/>
      <c r="P196" s="214">
        <f>O196*H196</f>
        <v>0</v>
      </c>
      <c r="Q196" s="214">
        <v>0.001</v>
      </c>
      <c r="R196" s="214">
        <f>Q196*H196</f>
        <v>0.022727</v>
      </c>
      <c r="S196" s="214">
        <v>0</v>
      </c>
      <c r="T196" s="215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16" t="s">
        <v>259</v>
      </c>
      <c r="AT196" s="216" t="s">
        <v>255</v>
      </c>
      <c r="AU196" s="216" t="s">
        <v>85</v>
      </c>
      <c r="AY196" s="18" t="s">
        <v>159</v>
      </c>
      <c r="BE196" s="217">
        <f>IF(N196="základní",J196,0)</f>
        <v>0</v>
      </c>
      <c r="BF196" s="217">
        <f>IF(N196="snížená",J196,0)</f>
        <v>0</v>
      </c>
      <c r="BG196" s="217">
        <f>IF(N196="zákl. přenesená",J196,0)</f>
        <v>0</v>
      </c>
      <c r="BH196" s="217">
        <f>IF(N196="sníž. přenesená",J196,0)</f>
        <v>0</v>
      </c>
      <c r="BI196" s="217">
        <f>IF(N196="nulová",J196,0)</f>
        <v>0</v>
      </c>
      <c r="BJ196" s="18" t="s">
        <v>83</v>
      </c>
      <c r="BK196" s="217">
        <f>ROUND(I196*H196,2)</f>
        <v>0</v>
      </c>
      <c r="BL196" s="18" t="s">
        <v>238</v>
      </c>
      <c r="BM196" s="216" t="s">
        <v>2065</v>
      </c>
    </row>
    <row r="197" spans="1:51" s="14" customFormat="1" ht="12">
      <c r="A197" s="14"/>
      <c r="B197" s="234"/>
      <c r="C197" s="235"/>
      <c r="D197" s="225" t="s">
        <v>175</v>
      </c>
      <c r="E197" s="235"/>
      <c r="F197" s="237" t="s">
        <v>2066</v>
      </c>
      <c r="G197" s="235"/>
      <c r="H197" s="238">
        <v>22.727</v>
      </c>
      <c r="I197" s="239"/>
      <c r="J197" s="235"/>
      <c r="K197" s="235"/>
      <c r="L197" s="240"/>
      <c r="M197" s="241"/>
      <c r="N197" s="242"/>
      <c r="O197" s="242"/>
      <c r="P197" s="242"/>
      <c r="Q197" s="242"/>
      <c r="R197" s="242"/>
      <c r="S197" s="242"/>
      <c r="T197" s="243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44" t="s">
        <v>175</v>
      </c>
      <c r="AU197" s="244" t="s">
        <v>85</v>
      </c>
      <c r="AV197" s="14" t="s">
        <v>85</v>
      </c>
      <c r="AW197" s="14" t="s">
        <v>4</v>
      </c>
      <c r="AX197" s="14" t="s">
        <v>83</v>
      </c>
      <c r="AY197" s="244" t="s">
        <v>159</v>
      </c>
    </row>
    <row r="198" spans="1:65" s="2" customFormat="1" ht="37.8" customHeight="1">
      <c r="A198" s="39"/>
      <c r="B198" s="40"/>
      <c r="C198" s="205" t="s">
        <v>324</v>
      </c>
      <c r="D198" s="205" t="s">
        <v>162</v>
      </c>
      <c r="E198" s="206" t="s">
        <v>372</v>
      </c>
      <c r="F198" s="207" t="s">
        <v>373</v>
      </c>
      <c r="G198" s="208" t="s">
        <v>165</v>
      </c>
      <c r="H198" s="209">
        <v>64.934</v>
      </c>
      <c r="I198" s="210"/>
      <c r="J198" s="211">
        <f>ROUND(I198*H198,2)</f>
        <v>0</v>
      </c>
      <c r="K198" s="207" t="s">
        <v>166</v>
      </c>
      <c r="L198" s="45"/>
      <c r="M198" s="212" t="s">
        <v>19</v>
      </c>
      <c r="N198" s="213" t="s">
        <v>46</v>
      </c>
      <c r="O198" s="85"/>
      <c r="P198" s="214">
        <f>O198*H198</f>
        <v>0</v>
      </c>
      <c r="Q198" s="214">
        <v>0.00094</v>
      </c>
      <c r="R198" s="214">
        <f>Q198*H198</f>
        <v>0.061037959999999995</v>
      </c>
      <c r="S198" s="214">
        <v>0</v>
      </c>
      <c r="T198" s="215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16" t="s">
        <v>238</v>
      </c>
      <c r="AT198" s="216" t="s">
        <v>162</v>
      </c>
      <c r="AU198" s="216" t="s">
        <v>85</v>
      </c>
      <c r="AY198" s="18" t="s">
        <v>159</v>
      </c>
      <c r="BE198" s="217">
        <f>IF(N198="základní",J198,0)</f>
        <v>0</v>
      </c>
      <c r="BF198" s="217">
        <f>IF(N198="snížená",J198,0)</f>
        <v>0</v>
      </c>
      <c r="BG198" s="217">
        <f>IF(N198="zákl. přenesená",J198,0)</f>
        <v>0</v>
      </c>
      <c r="BH198" s="217">
        <f>IF(N198="sníž. přenesená",J198,0)</f>
        <v>0</v>
      </c>
      <c r="BI198" s="217">
        <f>IF(N198="nulová",J198,0)</f>
        <v>0</v>
      </c>
      <c r="BJ198" s="18" t="s">
        <v>83</v>
      </c>
      <c r="BK198" s="217">
        <f>ROUND(I198*H198,2)</f>
        <v>0</v>
      </c>
      <c r="BL198" s="18" t="s">
        <v>238</v>
      </c>
      <c r="BM198" s="216" t="s">
        <v>2067</v>
      </c>
    </row>
    <row r="199" spans="1:47" s="2" customFormat="1" ht="12">
      <c r="A199" s="39"/>
      <c r="B199" s="40"/>
      <c r="C199" s="41"/>
      <c r="D199" s="218" t="s">
        <v>169</v>
      </c>
      <c r="E199" s="41"/>
      <c r="F199" s="219" t="s">
        <v>375</v>
      </c>
      <c r="G199" s="41"/>
      <c r="H199" s="41"/>
      <c r="I199" s="220"/>
      <c r="J199" s="41"/>
      <c r="K199" s="41"/>
      <c r="L199" s="45"/>
      <c r="M199" s="221"/>
      <c r="N199" s="222"/>
      <c r="O199" s="85"/>
      <c r="P199" s="85"/>
      <c r="Q199" s="85"/>
      <c r="R199" s="85"/>
      <c r="S199" s="85"/>
      <c r="T199" s="86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T199" s="18" t="s">
        <v>169</v>
      </c>
      <c r="AU199" s="18" t="s">
        <v>85</v>
      </c>
    </row>
    <row r="200" spans="1:51" s="13" customFormat="1" ht="12">
      <c r="A200" s="13"/>
      <c r="B200" s="223"/>
      <c r="C200" s="224"/>
      <c r="D200" s="225" t="s">
        <v>175</v>
      </c>
      <c r="E200" s="226" t="s">
        <v>19</v>
      </c>
      <c r="F200" s="227" t="s">
        <v>358</v>
      </c>
      <c r="G200" s="224"/>
      <c r="H200" s="226" t="s">
        <v>19</v>
      </c>
      <c r="I200" s="228"/>
      <c r="J200" s="224"/>
      <c r="K200" s="224"/>
      <c r="L200" s="229"/>
      <c r="M200" s="230"/>
      <c r="N200" s="231"/>
      <c r="O200" s="231"/>
      <c r="P200" s="231"/>
      <c r="Q200" s="231"/>
      <c r="R200" s="231"/>
      <c r="S200" s="231"/>
      <c r="T200" s="232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3" t="s">
        <v>175</v>
      </c>
      <c r="AU200" s="233" t="s">
        <v>85</v>
      </c>
      <c r="AV200" s="13" t="s">
        <v>83</v>
      </c>
      <c r="AW200" s="13" t="s">
        <v>37</v>
      </c>
      <c r="AX200" s="13" t="s">
        <v>75</v>
      </c>
      <c r="AY200" s="233" t="s">
        <v>159</v>
      </c>
    </row>
    <row r="201" spans="1:51" s="13" customFormat="1" ht="12">
      <c r="A201" s="13"/>
      <c r="B201" s="223"/>
      <c r="C201" s="224"/>
      <c r="D201" s="225" t="s">
        <v>175</v>
      </c>
      <c r="E201" s="226" t="s">
        <v>19</v>
      </c>
      <c r="F201" s="227" t="s">
        <v>359</v>
      </c>
      <c r="G201" s="224"/>
      <c r="H201" s="226" t="s">
        <v>19</v>
      </c>
      <c r="I201" s="228"/>
      <c r="J201" s="224"/>
      <c r="K201" s="224"/>
      <c r="L201" s="229"/>
      <c r="M201" s="230"/>
      <c r="N201" s="231"/>
      <c r="O201" s="231"/>
      <c r="P201" s="231"/>
      <c r="Q201" s="231"/>
      <c r="R201" s="231"/>
      <c r="S201" s="231"/>
      <c r="T201" s="232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3" t="s">
        <v>175</v>
      </c>
      <c r="AU201" s="233" t="s">
        <v>85</v>
      </c>
      <c r="AV201" s="13" t="s">
        <v>83</v>
      </c>
      <c r="AW201" s="13" t="s">
        <v>37</v>
      </c>
      <c r="AX201" s="13" t="s">
        <v>75</v>
      </c>
      <c r="AY201" s="233" t="s">
        <v>159</v>
      </c>
    </row>
    <row r="202" spans="1:51" s="13" customFormat="1" ht="12">
      <c r="A202" s="13"/>
      <c r="B202" s="223"/>
      <c r="C202" s="224"/>
      <c r="D202" s="225" t="s">
        <v>175</v>
      </c>
      <c r="E202" s="226" t="s">
        <v>19</v>
      </c>
      <c r="F202" s="227" t="s">
        <v>360</v>
      </c>
      <c r="G202" s="224"/>
      <c r="H202" s="226" t="s">
        <v>19</v>
      </c>
      <c r="I202" s="228"/>
      <c r="J202" s="224"/>
      <c r="K202" s="224"/>
      <c r="L202" s="229"/>
      <c r="M202" s="230"/>
      <c r="N202" s="231"/>
      <c r="O202" s="231"/>
      <c r="P202" s="231"/>
      <c r="Q202" s="231"/>
      <c r="R202" s="231"/>
      <c r="S202" s="231"/>
      <c r="T202" s="232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3" t="s">
        <v>175</v>
      </c>
      <c r="AU202" s="233" t="s">
        <v>85</v>
      </c>
      <c r="AV202" s="13" t="s">
        <v>83</v>
      </c>
      <c r="AW202" s="13" t="s">
        <v>37</v>
      </c>
      <c r="AX202" s="13" t="s">
        <v>75</v>
      </c>
      <c r="AY202" s="233" t="s">
        <v>159</v>
      </c>
    </row>
    <row r="203" spans="1:51" s="13" customFormat="1" ht="12">
      <c r="A203" s="13"/>
      <c r="B203" s="223"/>
      <c r="C203" s="224"/>
      <c r="D203" s="225" t="s">
        <v>175</v>
      </c>
      <c r="E203" s="226" t="s">
        <v>19</v>
      </c>
      <c r="F203" s="227" t="s">
        <v>2052</v>
      </c>
      <c r="G203" s="224"/>
      <c r="H203" s="226" t="s">
        <v>19</v>
      </c>
      <c r="I203" s="228"/>
      <c r="J203" s="224"/>
      <c r="K203" s="224"/>
      <c r="L203" s="229"/>
      <c r="M203" s="230"/>
      <c r="N203" s="231"/>
      <c r="O203" s="231"/>
      <c r="P203" s="231"/>
      <c r="Q203" s="231"/>
      <c r="R203" s="231"/>
      <c r="S203" s="231"/>
      <c r="T203" s="232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33" t="s">
        <v>175</v>
      </c>
      <c r="AU203" s="233" t="s">
        <v>85</v>
      </c>
      <c r="AV203" s="13" t="s">
        <v>83</v>
      </c>
      <c r="AW203" s="13" t="s">
        <v>37</v>
      </c>
      <c r="AX203" s="13" t="s">
        <v>75</v>
      </c>
      <c r="AY203" s="233" t="s">
        <v>159</v>
      </c>
    </row>
    <row r="204" spans="1:51" s="14" customFormat="1" ht="12">
      <c r="A204" s="14"/>
      <c r="B204" s="234"/>
      <c r="C204" s="235"/>
      <c r="D204" s="225" t="s">
        <v>175</v>
      </c>
      <c r="E204" s="236" t="s">
        <v>19</v>
      </c>
      <c r="F204" s="237" t="s">
        <v>2062</v>
      </c>
      <c r="G204" s="235"/>
      <c r="H204" s="238">
        <v>48</v>
      </c>
      <c r="I204" s="239"/>
      <c r="J204" s="235"/>
      <c r="K204" s="235"/>
      <c r="L204" s="240"/>
      <c r="M204" s="241"/>
      <c r="N204" s="242"/>
      <c r="O204" s="242"/>
      <c r="P204" s="242"/>
      <c r="Q204" s="242"/>
      <c r="R204" s="242"/>
      <c r="S204" s="242"/>
      <c r="T204" s="243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44" t="s">
        <v>175</v>
      </c>
      <c r="AU204" s="244" t="s">
        <v>85</v>
      </c>
      <c r="AV204" s="14" t="s">
        <v>85</v>
      </c>
      <c r="AW204" s="14" t="s">
        <v>37</v>
      </c>
      <c r="AX204" s="14" t="s">
        <v>75</v>
      </c>
      <c r="AY204" s="244" t="s">
        <v>159</v>
      </c>
    </row>
    <row r="205" spans="1:51" s="13" customFormat="1" ht="12">
      <c r="A205" s="13"/>
      <c r="B205" s="223"/>
      <c r="C205" s="224"/>
      <c r="D205" s="225" t="s">
        <v>175</v>
      </c>
      <c r="E205" s="226" t="s">
        <v>19</v>
      </c>
      <c r="F205" s="227" t="s">
        <v>362</v>
      </c>
      <c r="G205" s="224"/>
      <c r="H205" s="226" t="s">
        <v>19</v>
      </c>
      <c r="I205" s="228"/>
      <c r="J205" s="224"/>
      <c r="K205" s="224"/>
      <c r="L205" s="229"/>
      <c r="M205" s="230"/>
      <c r="N205" s="231"/>
      <c r="O205" s="231"/>
      <c r="P205" s="231"/>
      <c r="Q205" s="231"/>
      <c r="R205" s="231"/>
      <c r="S205" s="231"/>
      <c r="T205" s="232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33" t="s">
        <v>175</v>
      </c>
      <c r="AU205" s="233" t="s">
        <v>85</v>
      </c>
      <c r="AV205" s="13" t="s">
        <v>83</v>
      </c>
      <c r="AW205" s="13" t="s">
        <v>37</v>
      </c>
      <c r="AX205" s="13" t="s">
        <v>75</v>
      </c>
      <c r="AY205" s="233" t="s">
        <v>159</v>
      </c>
    </row>
    <row r="206" spans="1:51" s="13" customFormat="1" ht="12">
      <c r="A206" s="13"/>
      <c r="B206" s="223"/>
      <c r="C206" s="224"/>
      <c r="D206" s="225" t="s">
        <v>175</v>
      </c>
      <c r="E206" s="226" t="s">
        <v>19</v>
      </c>
      <c r="F206" s="227" t="s">
        <v>360</v>
      </c>
      <c r="G206" s="224"/>
      <c r="H206" s="226" t="s">
        <v>19</v>
      </c>
      <c r="I206" s="228"/>
      <c r="J206" s="224"/>
      <c r="K206" s="224"/>
      <c r="L206" s="229"/>
      <c r="M206" s="230"/>
      <c r="N206" s="231"/>
      <c r="O206" s="231"/>
      <c r="P206" s="231"/>
      <c r="Q206" s="231"/>
      <c r="R206" s="231"/>
      <c r="S206" s="231"/>
      <c r="T206" s="232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3" t="s">
        <v>175</v>
      </c>
      <c r="AU206" s="233" t="s">
        <v>85</v>
      </c>
      <c r="AV206" s="13" t="s">
        <v>83</v>
      </c>
      <c r="AW206" s="13" t="s">
        <v>37</v>
      </c>
      <c r="AX206" s="13" t="s">
        <v>75</v>
      </c>
      <c r="AY206" s="233" t="s">
        <v>159</v>
      </c>
    </row>
    <row r="207" spans="1:51" s="13" customFormat="1" ht="12">
      <c r="A207" s="13"/>
      <c r="B207" s="223"/>
      <c r="C207" s="224"/>
      <c r="D207" s="225" t="s">
        <v>175</v>
      </c>
      <c r="E207" s="226" t="s">
        <v>19</v>
      </c>
      <c r="F207" s="227" t="s">
        <v>2052</v>
      </c>
      <c r="G207" s="224"/>
      <c r="H207" s="226" t="s">
        <v>19</v>
      </c>
      <c r="I207" s="228"/>
      <c r="J207" s="224"/>
      <c r="K207" s="224"/>
      <c r="L207" s="229"/>
      <c r="M207" s="230"/>
      <c r="N207" s="231"/>
      <c r="O207" s="231"/>
      <c r="P207" s="231"/>
      <c r="Q207" s="231"/>
      <c r="R207" s="231"/>
      <c r="S207" s="231"/>
      <c r="T207" s="232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33" t="s">
        <v>175</v>
      </c>
      <c r="AU207" s="233" t="s">
        <v>85</v>
      </c>
      <c r="AV207" s="13" t="s">
        <v>83</v>
      </c>
      <c r="AW207" s="13" t="s">
        <v>37</v>
      </c>
      <c r="AX207" s="13" t="s">
        <v>75</v>
      </c>
      <c r="AY207" s="233" t="s">
        <v>159</v>
      </c>
    </row>
    <row r="208" spans="1:51" s="14" customFormat="1" ht="12">
      <c r="A208" s="14"/>
      <c r="B208" s="234"/>
      <c r="C208" s="235"/>
      <c r="D208" s="225" t="s">
        <v>175</v>
      </c>
      <c r="E208" s="236" t="s">
        <v>19</v>
      </c>
      <c r="F208" s="237" t="s">
        <v>2063</v>
      </c>
      <c r="G208" s="235"/>
      <c r="H208" s="238">
        <v>10.662</v>
      </c>
      <c r="I208" s="239"/>
      <c r="J208" s="235"/>
      <c r="K208" s="235"/>
      <c r="L208" s="240"/>
      <c r="M208" s="241"/>
      <c r="N208" s="242"/>
      <c r="O208" s="242"/>
      <c r="P208" s="242"/>
      <c r="Q208" s="242"/>
      <c r="R208" s="242"/>
      <c r="S208" s="242"/>
      <c r="T208" s="243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44" t="s">
        <v>175</v>
      </c>
      <c r="AU208" s="244" t="s">
        <v>85</v>
      </c>
      <c r="AV208" s="14" t="s">
        <v>85</v>
      </c>
      <c r="AW208" s="14" t="s">
        <v>37</v>
      </c>
      <c r="AX208" s="14" t="s">
        <v>75</v>
      </c>
      <c r="AY208" s="244" t="s">
        <v>159</v>
      </c>
    </row>
    <row r="209" spans="1:51" s="13" customFormat="1" ht="12">
      <c r="A209" s="13"/>
      <c r="B209" s="223"/>
      <c r="C209" s="224"/>
      <c r="D209" s="225" t="s">
        <v>175</v>
      </c>
      <c r="E209" s="226" t="s">
        <v>19</v>
      </c>
      <c r="F209" s="227" t="s">
        <v>364</v>
      </c>
      <c r="G209" s="224"/>
      <c r="H209" s="226" t="s">
        <v>19</v>
      </c>
      <c r="I209" s="228"/>
      <c r="J209" s="224"/>
      <c r="K209" s="224"/>
      <c r="L209" s="229"/>
      <c r="M209" s="230"/>
      <c r="N209" s="231"/>
      <c r="O209" s="231"/>
      <c r="P209" s="231"/>
      <c r="Q209" s="231"/>
      <c r="R209" s="231"/>
      <c r="S209" s="231"/>
      <c r="T209" s="232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33" t="s">
        <v>175</v>
      </c>
      <c r="AU209" s="233" t="s">
        <v>85</v>
      </c>
      <c r="AV209" s="13" t="s">
        <v>83</v>
      </c>
      <c r="AW209" s="13" t="s">
        <v>37</v>
      </c>
      <c r="AX209" s="13" t="s">
        <v>75</v>
      </c>
      <c r="AY209" s="233" t="s">
        <v>159</v>
      </c>
    </row>
    <row r="210" spans="1:51" s="13" customFormat="1" ht="12">
      <c r="A210" s="13"/>
      <c r="B210" s="223"/>
      <c r="C210" s="224"/>
      <c r="D210" s="225" t="s">
        <v>175</v>
      </c>
      <c r="E210" s="226" t="s">
        <v>19</v>
      </c>
      <c r="F210" s="227" t="s">
        <v>365</v>
      </c>
      <c r="G210" s="224"/>
      <c r="H210" s="226" t="s">
        <v>19</v>
      </c>
      <c r="I210" s="228"/>
      <c r="J210" s="224"/>
      <c r="K210" s="224"/>
      <c r="L210" s="229"/>
      <c r="M210" s="230"/>
      <c r="N210" s="231"/>
      <c r="O210" s="231"/>
      <c r="P210" s="231"/>
      <c r="Q210" s="231"/>
      <c r="R210" s="231"/>
      <c r="S210" s="231"/>
      <c r="T210" s="232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33" t="s">
        <v>175</v>
      </c>
      <c r="AU210" s="233" t="s">
        <v>85</v>
      </c>
      <c r="AV210" s="13" t="s">
        <v>83</v>
      </c>
      <c r="AW210" s="13" t="s">
        <v>37</v>
      </c>
      <c r="AX210" s="13" t="s">
        <v>75</v>
      </c>
      <c r="AY210" s="233" t="s">
        <v>159</v>
      </c>
    </row>
    <row r="211" spans="1:51" s="13" customFormat="1" ht="12">
      <c r="A211" s="13"/>
      <c r="B211" s="223"/>
      <c r="C211" s="224"/>
      <c r="D211" s="225" t="s">
        <v>175</v>
      </c>
      <c r="E211" s="226" t="s">
        <v>19</v>
      </c>
      <c r="F211" s="227" t="s">
        <v>2052</v>
      </c>
      <c r="G211" s="224"/>
      <c r="H211" s="226" t="s">
        <v>19</v>
      </c>
      <c r="I211" s="228"/>
      <c r="J211" s="224"/>
      <c r="K211" s="224"/>
      <c r="L211" s="229"/>
      <c r="M211" s="230"/>
      <c r="N211" s="231"/>
      <c r="O211" s="231"/>
      <c r="P211" s="231"/>
      <c r="Q211" s="231"/>
      <c r="R211" s="231"/>
      <c r="S211" s="231"/>
      <c r="T211" s="232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3" t="s">
        <v>175</v>
      </c>
      <c r="AU211" s="233" t="s">
        <v>85</v>
      </c>
      <c r="AV211" s="13" t="s">
        <v>83</v>
      </c>
      <c r="AW211" s="13" t="s">
        <v>37</v>
      </c>
      <c r="AX211" s="13" t="s">
        <v>75</v>
      </c>
      <c r="AY211" s="233" t="s">
        <v>159</v>
      </c>
    </row>
    <row r="212" spans="1:51" s="13" customFormat="1" ht="12">
      <c r="A212" s="13"/>
      <c r="B212" s="223"/>
      <c r="C212" s="224"/>
      <c r="D212" s="225" t="s">
        <v>175</v>
      </c>
      <c r="E212" s="226" t="s">
        <v>19</v>
      </c>
      <c r="F212" s="227" t="s">
        <v>1889</v>
      </c>
      <c r="G212" s="224"/>
      <c r="H212" s="226" t="s">
        <v>19</v>
      </c>
      <c r="I212" s="228"/>
      <c r="J212" s="224"/>
      <c r="K212" s="224"/>
      <c r="L212" s="229"/>
      <c r="M212" s="230"/>
      <c r="N212" s="231"/>
      <c r="O212" s="231"/>
      <c r="P212" s="231"/>
      <c r="Q212" s="231"/>
      <c r="R212" s="231"/>
      <c r="S212" s="231"/>
      <c r="T212" s="232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3" t="s">
        <v>175</v>
      </c>
      <c r="AU212" s="233" t="s">
        <v>85</v>
      </c>
      <c r="AV212" s="13" t="s">
        <v>83</v>
      </c>
      <c r="AW212" s="13" t="s">
        <v>37</v>
      </c>
      <c r="AX212" s="13" t="s">
        <v>75</v>
      </c>
      <c r="AY212" s="233" t="s">
        <v>159</v>
      </c>
    </row>
    <row r="213" spans="1:51" s="14" customFormat="1" ht="12">
      <c r="A213" s="14"/>
      <c r="B213" s="234"/>
      <c r="C213" s="235"/>
      <c r="D213" s="225" t="s">
        <v>175</v>
      </c>
      <c r="E213" s="236" t="s">
        <v>19</v>
      </c>
      <c r="F213" s="237" t="s">
        <v>2064</v>
      </c>
      <c r="G213" s="235"/>
      <c r="H213" s="238">
        <v>6.272</v>
      </c>
      <c r="I213" s="239"/>
      <c r="J213" s="235"/>
      <c r="K213" s="235"/>
      <c r="L213" s="240"/>
      <c r="M213" s="241"/>
      <c r="N213" s="242"/>
      <c r="O213" s="242"/>
      <c r="P213" s="242"/>
      <c r="Q213" s="242"/>
      <c r="R213" s="242"/>
      <c r="S213" s="242"/>
      <c r="T213" s="243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44" t="s">
        <v>175</v>
      </c>
      <c r="AU213" s="244" t="s">
        <v>85</v>
      </c>
      <c r="AV213" s="14" t="s">
        <v>85</v>
      </c>
      <c r="AW213" s="14" t="s">
        <v>37</v>
      </c>
      <c r="AX213" s="14" t="s">
        <v>75</v>
      </c>
      <c r="AY213" s="244" t="s">
        <v>159</v>
      </c>
    </row>
    <row r="214" spans="1:51" s="15" customFormat="1" ht="12">
      <c r="A214" s="15"/>
      <c r="B214" s="245"/>
      <c r="C214" s="246"/>
      <c r="D214" s="225" t="s">
        <v>175</v>
      </c>
      <c r="E214" s="247" t="s">
        <v>19</v>
      </c>
      <c r="F214" s="248" t="s">
        <v>179</v>
      </c>
      <c r="G214" s="246"/>
      <c r="H214" s="249">
        <v>64.934</v>
      </c>
      <c r="I214" s="250"/>
      <c r="J214" s="246"/>
      <c r="K214" s="246"/>
      <c r="L214" s="251"/>
      <c r="M214" s="252"/>
      <c r="N214" s="253"/>
      <c r="O214" s="253"/>
      <c r="P214" s="253"/>
      <c r="Q214" s="253"/>
      <c r="R214" s="253"/>
      <c r="S214" s="253"/>
      <c r="T214" s="254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T214" s="255" t="s">
        <v>175</v>
      </c>
      <c r="AU214" s="255" t="s">
        <v>85</v>
      </c>
      <c r="AV214" s="15" t="s">
        <v>167</v>
      </c>
      <c r="AW214" s="15" t="s">
        <v>37</v>
      </c>
      <c r="AX214" s="15" t="s">
        <v>83</v>
      </c>
      <c r="AY214" s="255" t="s">
        <v>159</v>
      </c>
    </row>
    <row r="215" spans="1:65" s="2" customFormat="1" ht="49.05" customHeight="1">
      <c r="A215" s="39"/>
      <c r="B215" s="40"/>
      <c r="C215" s="257" t="s">
        <v>328</v>
      </c>
      <c r="D215" s="257" t="s">
        <v>255</v>
      </c>
      <c r="E215" s="258" t="s">
        <v>267</v>
      </c>
      <c r="F215" s="259" t="s">
        <v>268</v>
      </c>
      <c r="G215" s="260" t="s">
        <v>165</v>
      </c>
      <c r="H215" s="261">
        <v>77.921</v>
      </c>
      <c r="I215" s="262"/>
      <c r="J215" s="263">
        <f>ROUND(I215*H215,2)</f>
        <v>0</v>
      </c>
      <c r="K215" s="259" t="s">
        <v>166</v>
      </c>
      <c r="L215" s="264"/>
      <c r="M215" s="265" t="s">
        <v>19</v>
      </c>
      <c r="N215" s="266" t="s">
        <v>46</v>
      </c>
      <c r="O215" s="85"/>
      <c r="P215" s="214">
        <f>O215*H215</f>
        <v>0</v>
      </c>
      <c r="Q215" s="214">
        <v>0.0054</v>
      </c>
      <c r="R215" s="214">
        <f>Q215*H215</f>
        <v>0.4207734000000001</v>
      </c>
      <c r="S215" s="214">
        <v>0</v>
      </c>
      <c r="T215" s="215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16" t="s">
        <v>259</v>
      </c>
      <c r="AT215" s="216" t="s">
        <v>255</v>
      </c>
      <c r="AU215" s="216" t="s">
        <v>85</v>
      </c>
      <c r="AY215" s="18" t="s">
        <v>159</v>
      </c>
      <c r="BE215" s="217">
        <f>IF(N215="základní",J215,0)</f>
        <v>0</v>
      </c>
      <c r="BF215" s="217">
        <f>IF(N215="snížená",J215,0)</f>
        <v>0</v>
      </c>
      <c r="BG215" s="217">
        <f>IF(N215="zákl. přenesená",J215,0)</f>
        <v>0</v>
      </c>
      <c r="BH215" s="217">
        <f>IF(N215="sníž. přenesená",J215,0)</f>
        <v>0</v>
      </c>
      <c r="BI215" s="217">
        <f>IF(N215="nulová",J215,0)</f>
        <v>0</v>
      </c>
      <c r="BJ215" s="18" t="s">
        <v>83</v>
      </c>
      <c r="BK215" s="217">
        <f>ROUND(I215*H215,2)</f>
        <v>0</v>
      </c>
      <c r="BL215" s="18" t="s">
        <v>238</v>
      </c>
      <c r="BM215" s="216" t="s">
        <v>2068</v>
      </c>
    </row>
    <row r="216" spans="1:51" s="14" customFormat="1" ht="12">
      <c r="A216" s="14"/>
      <c r="B216" s="234"/>
      <c r="C216" s="235"/>
      <c r="D216" s="225" t="s">
        <v>175</v>
      </c>
      <c r="E216" s="235"/>
      <c r="F216" s="237" t="s">
        <v>2069</v>
      </c>
      <c r="G216" s="235"/>
      <c r="H216" s="238">
        <v>77.921</v>
      </c>
      <c r="I216" s="239"/>
      <c r="J216" s="235"/>
      <c r="K216" s="235"/>
      <c r="L216" s="240"/>
      <c r="M216" s="241"/>
      <c r="N216" s="242"/>
      <c r="O216" s="242"/>
      <c r="P216" s="242"/>
      <c r="Q216" s="242"/>
      <c r="R216" s="242"/>
      <c r="S216" s="242"/>
      <c r="T216" s="243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44" t="s">
        <v>175</v>
      </c>
      <c r="AU216" s="244" t="s">
        <v>85</v>
      </c>
      <c r="AV216" s="14" t="s">
        <v>85</v>
      </c>
      <c r="AW216" s="14" t="s">
        <v>4</v>
      </c>
      <c r="AX216" s="14" t="s">
        <v>83</v>
      </c>
      <c r="AY216" s="244" t="s">
        <v>159</v>
      </c>
    </row>
    <row r="217" spans="1:65" s="2" customFormat="1" ht="49.05" customHeight="1">
      <c r="A217" s="39"/>
      <c r="B217" s="40"/>
      <c r="C217" s="205" t="s">
        <v>330</v>
      </c>
      <c r="D217" s="205" t="s">
        <v>162</v>
      </c>
      <c r="E217" s="206" t="s">
        <v>380</v>
      </c>
      <c r="F217" s="207" t="s">
        <v>381</v>
      </c>
      <c r="G217" s="208" t="s">
        <v>165</v>
      </c>
      <c r="H217" s="209">
        <v>73.404</v>
      </c>
      <c r="I217" s="210"/>
      <c r="J217" s="211">
        <f>ROUND(I217*H217,2)</f>
        <v>0</v>
      </c>
      <c r="K217" s="207" t="s">
        <v>166</v>
      </c>
      <c r="L217" s="45"/>
      <c r="M217" s="212" t="s">
        <v>19</v>
      </c>
      <c r="N217" s="213" t="s">
        <v>46</v>
      </c>
      <c r="O217" s="85"/>
      <c r="P217" s="214">
        <f>O217*H217</f>
        <v>0</v>
      </c>
      <c r="Q217" s="214">
        <v>0</v>
      </c>
      <c r="R217" s="214">
        <f>Q217*H217</f>
        <v>0</v>
      </c>
      <c r="S217" s="214">
        <v>0</v>
      </c>
      <c r="T217" s="215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16" t="s">
        <v>238</v>
      </c>
      <c r="AT217" s="216" t="s">
        <v>162</v>
      </c>
      <c r="AU217" s="216" t="s">
        <v>85</v>
      </c>
      <c r="AY217" s="18" t="s">
        <v>159</v>
      </c>
      <c r="BE217" s="217">
        <f>IF(N217="základní",J217,0)</f>
        <v>0</v>
      </c>
      <c r="BF217" s="217">
        <f>IF(N217="snížená",J217,0)</f>
        <v>0</v>
      </c>
      <c r="BG217" s="217">
        <f>IF(N217="zákl. přenesená",J217,0)</f>
        <v>0</v>
      </c>
      <c r="BH217" s="217">
        <f>IF(N217="sníž. přenesená",J217,0)</f>
        <v>0</v>
      </c>
      <c r="BI217" s="217">
        <f>IF(N217="nulová",J217,0)</f>
        <v>0</v>
      </c>
      <c r="BJ217" s="18" t="s">
        <v>83</v>
      </c>
      <c r="BK217" s="217">
        <f>ROUND(I217*H217,2)</f>
        <v>0</v>
      </c>
      <c r="BL217" s="18" t="s">
        <v>238</v>
      </c>
      <c r="BM217" s="216" t="s">
        <v>2070</v>
      </c>
    </row>
    <row r="218" spans="1:47" s="2" customFormat="1" ht="12">
      <c r="A218" s="39"/>
      <c r="B218" s="40"/>
      <c r="C218" s="41"/>
      <c r="D218" s="218" t="s">
        <v>169</v>
      </c>
      <c r="E218" s="41"/>
      <c r="F218" s="219" t="s">
        <v>383</v>
      </c>
      <c r="G218" s="41"/>
      <c r="H218" s="41"/>
      <c r="I218" s="220"/>
      <c r="J218" s="41"/>
      <c r="K218" s="41"/>
      <c r="L218" s="45"/>
      <c r="M218" s="221"/>
      <c r="N218" s="222"/>
      <c r="O218" s="85"/>
      <c r="P218" s="85"/>
      <c r="Q218" s="85"/>
      <c r="R218" s="85"/>
      <c r="S218" s="85"/>
      <c r="T218" s="86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T218" s="18" t="s">
        <v>169</v>
      </c>
      <c r="AU218" s="18" t="s">
        <v>85</v>
      </c>
    </row>
    <row r="219" spans="1:51" s="13" customFormat="1" ht="12">
      <c r="A219" s="13"/>
      <c r="B219" s="223"/>
      <c r="C219" s="224"/>
      <c r="D219" s="225" t="s">
        <v>175</v>
      </c>
      <c r="E219" s="226" t="s">
        <v>19</v>
      </c>
      <c r="F219" s="227" t="s">
        <v>358</v>
      </c>
      <c r="G219" s="224"/>
      <c r="H219" s="226" t="s">
        <v>19</v>
      </c>
      <c r="I219" s="228"/>
      <c r="J219" s="224"/>
      <c r="K219" s="224"/>
      <c r="L219" s="229"/>
      <c r="M219" s="230"/>
      <c r="N219" s="231"/>
      <c r="O219" s="231"/>
      <c r="P219" s="231"/>
      <c r="Q219" s="231"/>
      <c r="R219" s="231"/>
      <c r="S219" s="231"/>
      <c r="T219" s="232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33" t="s">
        <v>175</v>
      </c>
      <c r="AU219" s="233" t="s">
        <v>85</v>
      </c>
      <c r="AV219" s="13" t="s">
        <v>83</v>
      </c>
      <c r="AW219" s="13" t="s">
        <v>37</v>
      </c>
      <c r="AX219" s="13" t="s">
        <v>75</v>
      </c>
      <c r="AY219" s="233" t="s">
        <v>159</v>
      </c>
    </row>
    <row r="220" spans="1:51" s="13" customFormat="1" ht="12">
      <c r="A220" s="13"/>
      <c r="B220" s="223"/>
      <c r="C220" s="224"/>
      <c r="D220" s="225" t="s">
        <v>175</v>
      </c>
      <c r="E220" s="226" t="s">
        <v>19</v>
      </c>
      <c r="F220" s="227" t="s">
        <v>359</v>
      </c>
      <c r="G220" s="224"/>
      <c r="H220" s="226" t="s">
        <v>19</v>
      </c>
      <c r="I220" s="228"/>
      <c r="J220" s="224"/>
      <c r="K220" s="224"/>
      <c r="L220" s="229"/>
      <c r="M220" s="230"/>
      <c r="N220" s="231"/>
      <c r="O220" s="231"/>
      <c r="P220" s="231"/>
      <c r="Q220" s="231"/>
      <c r="R220" s="231"/>
      <c r="S220" s="231"/>
      <c r="T220" s="232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33" t="s">
        <v>175</v>
      </c>
      <c r="AU220" s="233" t="s">
        <v>85</v>
      </c>
      <c r="AV220" s="13" t="s">
        <v>83</v>
      </c>
      <c r="AW220" s="13" t="s">
        <v>37</v>
      </c>
      <c r="AX220" s="13" t="s">
        <v>75</v>
      </c>
      <c r="AY220" s="233" t="s">
        <v>159</v>
      </c>
    </row>
    <row r="221" spans="1:51" s="13" customFormat="1" ht="12">
      <c r="A221" s="13"/>
      <c r="B221" s="223"/>
      <c r="C221" s="224"/>
      <c r="D221" s="225" t="s">
        <v>175</v>
      </c>
      <c r="E221" s="226" t="s">
        <v>19</v>
      </c>
      <c r="F221" s="227" t="s">
        <v>384</v>
      </c>
      <c r="G221" s="224"/>
      <c r="H221" s="226" t="s">
        <v>19</v>
      </c>
      <c r="I221" s="228"/>
      <c r="J221" s="224"/>
      <c r="K221" s="224"/>
      <c r="L221" s="229"/>
      <c r="M221" s="230"/>
      <c r="N221" s="231"/>
      <c r="O221" s="231"/>
      <c r="P221" s="231"/>
      <c r="Q221" s="231"/>
      <c r="R221" s="231"/>
      <c r="S221" s="231"/>
      <c r="T221" s="232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33" t="s">
        <v>175</v>
      </c>
      <c r="AU221" s="233" t="s">
        <v>85</v>
      </c>
      <c r="AV221" s="13" t="s">
        <v>83</v>
      </c>
      <c r="AW221" s="13" t="s">
        <v>37</v>
      </c>
      <c r="AX221" s="13" t="s">
        <v>75</v>
      </c>
      <c r="AY221" s="233" t="s">
        <v>159</v>
      </c>
    </row>
    <row r="222" spans="1:51" s="13" customFormat="1" ht="12">
      <c r="A222" s="13"/>
      <c r="B222" s="223"/>
      <c r="C222" s="224"/>
      <c r="D222" s="225" t="s">
        <v>175</v>
      </c>
      <c r="E222" s="226" t="s">
        <v>19</v>
      </c>
      <c r="F222" s="227" t="s">
        <v>2052</v>
      </c>
      <c r="G222" s="224"/>
      <c r="H222" s="226" t="s">
        <v>19</v>
      </c>
      <c r="I222" s="228"/>
      <c r="J222" s="224"/>
      <c r="K222" s="224"/>
      <c r="L222" s="229"/>
      <c r="M222" s="230"/>
      <c r="N222" s="231"/>
      <c r="O222" s="231"/>
      <c r="P222" s="231"/>
      <c r="Q222" s="231"/>
      <c r="R222" s="231"/>
      <c r="S222" s="231"/>
      <c r="T222" s="232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33" t="s">
        <v>175</v>
      </c>
      <c r="AU222" s="233" t="s">
        <v>85</v>
      </c>
      <c r="AV222" s="13" t="s">
        <v>83</v>
      </c>
      <c r="AW222" s="13" t="s">
        <v>37</v>
      </c>
      <c r="AX222" s="13" t="s">
        <v>75</v>
      </c>
      <c r="AY222" s="233" t="s">
        <v>159</v>
      </c>
    </row>
    <row r="223" spans="1:51" s="14" customFormat="1" ht="12">
      <c r="A223" s="14"/>
      <c r="B223" s="234"/>
      <c r="C223" s="235"/>
      <c r="D223" s="225" t="s">
        <v>175</v>
      </c>
      <c r="E223" s="236" t="s">
        <v>19</v>
      </c>
      <c r="F223" s="237" t="s">
        <v>2071</v>
      </c>
      <c r="G223" s="235"/>
      <c r="H223" s="238">
        <v>56.47</v>
      </c>
      <c r="I223" s="239"/>
      <c r="J223" s="235"/>
      <c r="K223" s="235"/>
      <c r="L223" s="240"/>
      <c r="M223" s="241"/>
      <c r="N223" s="242"/>
      <c r="O223" s="242"/>
      <c r="P223" s="242"/>
      <c r="Q223" s="242"/>
      <c r="R223" s="242"/>
      <c r="S223" s="242"/>
      <c r="T223" s="243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44" t="s">
        <v>175</v>
      </c>
      <c r="AU223" s="244" t="s">
        <v>85</v>
      </c>
      <c r="AV223" s="14" t="s">
        <v>85</v>
      </c>
      <c r="AW223" s="14" t="s">
        <v>37</v>
      </c>
      <c r="AX223" s="14" t="s">
        <v>75</v>
      </c>
      <c r="AY223" s="244" t="s">
        <v>159</v>
      </c>
    </row>
    <row r="224" spans="1:51" s="13" customFormat="1" ht="12">
      <c r="A224" s="13"/>
      <c r="B224" s="223"/>
      <c r="C224" s="224"/>
      <c r="D224" s="225" t="s">
        <v>175</v>
      </c>
      <c r="E224" s="226" t="s">
        <v>19</v>
      </c>
      <c r="F224" s="227" t="s">
        <v>362</v>
      </c>
      <c r="G224" s="224"/>
      <c r="H224" s="226" t="s">
        <v>19</v>
      </c>
      <c r="I224" s="228"/>
      <c r="J224" s="224"/>
      <c r="K224" s="224"/>
      <c r="L224" s="229"/>
      <c r="M224" s="230"/>
      <c r="N224" s="231"/>
      <c r="O224" s="231"/>
      <c r="P224" s="231"/>
      <c r="Q224" s="231"/>
      <c r="R224" s="231"/>
      <c r="S224" s="231"/>
      <c r="T224" s="232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33" t="s">
        <v>175</v>
      </c>
      <c r="AU224" s="233" t="s">
        <v>85</v>
      </c>
      <c r="AV224" s="13" t="s">
        <v>83</v>
      </c>
      <c r="AW224" s="13" t="s">
        <v>37</v>
      </c>
      <c r="AX224" s="13" t="s">
        <v>75</v>
      </c>
      <c r="AY224" s="233" t="s">
        <v>159</v>
      </c>
    </row>
    <row r="225" spans="1:51" s="13" customFormat="1" ht="12">
      <c r="A225" s="13"/>
      <c r="B225" s="223"/>
      <c r="C225" s="224"/>
      <c r="D225" s="225" t="s">
        <v>175</v>
      </c>
      <c r="E225" s="226" t="s">
        <v>19</v>
      </c>
      <c r="F225" s="227" t="s">
        <v>386</v>
      </c>
      <c r="G225" s="224"/>
      <c r="H225" s="226" t="s">
        <v>19</v>
      </c>
      <c r="I225" s="228"/>
      <c r="J225" s="224"/>
      <c r="K225" s="224"/>
      <c r="L225" s="229"/>
      <c r="M225" s="230"/>
      <c r="N225" s="231"/>
      <c r="O225" s="231"/>
      <c r="P225" s="231"/>
      <c r="Q225" s="231"/>
      <c r="R225" s="231"/>
      <c r="S225" s="231"/>
      <c r="T225" s="232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33" t="s">
        <v>175</v>
      </c>
      <c r="AU225" s="233" t="s">
        <v>85</v>
      </c>
      <c r="AV225" s="13" t="s">
        <v>83</v>
      </c>
      <c r="AW225" s="13" t="s">
        <v>37</v>
      </c>
      <c r="AX225" s="13" t="s">
        <v>75</v>
      </c>
      <c r="AY225" s="233" t="s">
        <v>159</v>
      </c>
    </row>
    <row r="226" spans="1:51" s="13" customFormat="1" ht="12">
      <c r="A226" s="13"/>
      <c r="B226" s="223"/>
      <c r="C226" s="224"/>
      <c r="D226" s="225" t="s">
        <v>175</v>
      </c>
      <c r="E226" s="226" t="s">
        <v>19</v>
      </c>
      <c r="F226" s="227" t="s">
        <v>2052</v>
      </c>
      <c r="G226" s="224"/>
      <c r="H226" s="226" t="s">
        <v>19</v>
      </c>
      <c r="I226" s="228"/>
      <c r="J226" s="224"/>
      <c r="K226" s="224"/>
      <c r="L226" s="229"/>
      <c r="M226" s="230"/>
      <c r="N226" s="231"/>
      <c r="O226" s="231"/>
      <c r="P226" s="231"/>
      <c r="Q226" s="231"/>
      <c r="R226" s="231"/>
      <c r="S226" s="231"/>
      <c r="T226" s="232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3" t="s">
        <v>175</v>
      </c>
      <c r="AU226" s="233" t="s">
        <v>85</v>
      </c>
      <c r="AV226" s="13" t="s">
        <v>83</v>
      </c>
      <c r="AW226" s="13" t="s">
        <v>37</v>
      </c>
      <c r="AX226" s="13" t="s">
        <v>75</v>
      </c>
      <c r="AY226" s="233" t="s">
        <v>159</v>
      </c>
    </row>
    <row r="227" spans="1:51" s="14" customFormat="1" ht="12">
      <c r="A227" s="14"/>
      <c r="B227" s="234"/>
      <c r="C227" s="235"/>
      <c r="D227" s="225" t="s">
        <v>175</v>
      </c>
      <c r="E227" s="236" t="s">
        <v>19</v>
      </c>
      <c r="F227" s="237" t="s">
        <v>2063</v>
      </c>
      <c r="G227" s="235"/>
      <c r="H227" s="238">
        <v>10.662</v>
      </c>
      <c r="I227" s="239"/>
      <c r="J227" s="235"/>
      <c r="K227" s="235"/>
      <c r="L227" s="240"/>
      <c r="M227" s="241"/>
      <c r="N227" s="242"/>
      <c r="O227" s="242"/>
      <c r="P227" s="242"/>
      <c r="Q227" s="242"/>
      <c r="R227" s="242"/>
      <c r="S227" s="242"/>
      <c r="T227" s="243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44" t="s">
        <v>175</v>
      </c>
      <c r="AU227" s="244" t="s">
        <v>85</v>
      </c>
      <c r="AV227" s="14" t="s">
        <v>85</v>
      </c>
      <c r="AW227" s="14" t="s">
        <v>37</v>
      </c>
      <c r="AX227" s="14" t="s">
        <v>75</v>
      </c>
      <c r="AY227" s="244" t="s">
        <v>159</v>
      </c>
    </row>
    <row r="228" spans="1:51" s="13" customFormat="1" ht="12">
      <c r="A228" s="13"/>
      <c r="B228" s="223"/>
      <c r="C228" s="224"/>
      <c r="D228" s="225" t="s">
        <v>175</v>
      </c>
      <c r="E228" s="226" t="s">
        <v>19</v>
      </c>
      <c r="F228" s="227" t="s">
        <v>364</v>
      </c>
      <c r="G228" s="224"/>
      <c r="H228" s="226" t="s">
        <v>19</v>
      </c>
      <c r="I228" s="228"/>
      <c r="J228" s="224"/>
      <c r="K228" s="224"/>
      <c r="L228" s="229"/>
      <c r="M228" s="230"/>
      <c r="N228" s="231"/>
      <c r="O228" s="231"/>
      <c r="P228" s="231"/>
      <c r="Q228" s="231"/>
      <c r="R228" s="231"/>
      <c r="S228" s="231"/>
      <c r="T228" s="232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33" t="s">
        <v>175</v>
      </c>
      <c r="AU228" s="233" t="s">
        <v>85</v>
      </c>
      <c r="AV228" s="13" t="s">
        <v>83</v>
      </c>
      <c r="AW228" s="13" t="s">
        <v>37</v>
      </c>
      <c r="AX228" s="13" t="s">
        <v>75</v>
      </c>
      <c r="AY228" s="233" t="s">
        <v>159</v>
      </c>
    </row>
    <row r="229" spans="1:51" s="13" customFormat="1" ht="12">
      <c r="A229" s="13"/>
      <c r="B229" s="223"/>
      <c r="C229" s="224"/>
      <c r="D229" s="225" t="s">
        <v>175</v>
      </c>
      <c r="E229" s="226" t="s">
        <v>19</v>
      </c>
      <c r="F229" s="227" t="s">
        <v>365</v>
      </c>
      <c r="G229" s="224"/>
      <c r="H229" s="226" t="s">
        <v>19</v>
      </c>
      <c r="I229" s="228"/>
      <c r="J229" s="224"/>
      <c r="K229" s="224"/>
      <c r="L229" s="229"/>
      <c r="M229" s="230"/>
      <c r="N229" s="231"/>
      <c r="O229" s="231"/>
      <c r="P229" s="231"/>
      <c r="Q229" s="231"/>
      <c r="R229" s="231"/>
      <c r="S229" s="231"/>
      <c r="T229" s="232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33" t="s">
        <v>175</v>
      </c>
      <c r="AU229" s="233" t="s">
        <v>85</v>
      </c>
      <c r="AV229" s="13" t="s">
        <v>83</v>
      </c>
      <c r="AW229" s="13" t="s">
        <v>37</v>
      </c>
      <c r="AX229" s="13" t="s">
        <v>75</v>
      </c>
      <c r="AY229" s="233" t="s">
        <v>159</v>
      </c>
    </row>
    <row r="230" spans="1:51" s="13" customFormat="1" ht="12">
      <c r="A230" s="13"/>
      <c r="B230" s="223"/>
      <c r="C230" s="224"/>
      <c r="D230" s="225" t="s">
        <v>175</v>
      </c>
      <c r="E230" s="226" t="s">
        <v>19</v>
      </c>
      <c r="F230" s="227" t="s">
        <v>2052</v>
      </c>
      <c r="G230" s="224"/>
      <c r="H230" s="226" t="s">
        <v>19</v>
      </c>
      <c r="I230" s="228"/>
      <c r="J230" s="224"/>
      <c r="K230" s="224"/>
      <c r="L230" s="229"/>
      <c r="M230" s="230"/>
      <c r="N230" s="231"/>
      <c r="O230" s="231"/>
      <c r="P230" s="231"/>
      <c r="Q230" s="231"/>
      <c r="R230" s="231"/>
      <c r="S230" s="231"/>
      <c r="T230" s="232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33" t="s">
        <v>175</v>
      </c>
      <c r="AU230" s="233" t="s">
        <v>85</v>
      </c>
      <c r="AV230" s="13" t="s">
        <v>83</v>
      </c>
      <c r="AW230" s="13" t="s">
        <v>37</v>
      </c>
      <c r="AX230" s="13" t="s">
        <v>75</v>
      </c>
      <c r="AY230" s="233" t="s">
        <v>159</v>
      </c>
    </row>
    <row r="231" spans="1:51" s="13" customFormat="1" ht="12">
      <c r="A231" s="13"/>
      <c r="B231" s="223"/>
      <c r="C231" s="224"/>
      <c r="D231" s="225" t="s">
        <v>175</v>
      </c>
      <c r="E231" s="226" t="s">
        <v>19</v>
      </c>
      <c r="F231" s="227" t="s">
        <v>1889</v>
      </c>
      <c r="G231" s="224"/>
      <c r="H231" s="226" t="s">
        <v>19</v>
      </c>
      <c r="I231" s="228"/>
      <c r="J231" s="224"/>
      <c r="K231" s="224"/>
      <c r="L231" s="229"/>
      <c r="M231" s="230"/>
      <c r="N231" s="231"/>
      <c r="O231" s="231"/>
      <c r="P231" s="231"/>
      <c r="Q231" s="231"/>
      <c r="R231" s="231"/>
      <c r="S231" s="231"/>
      <c r="T231" s="232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33" t="s">
        <v>175</v>
      </c>
      <c r="AU231" s="233" t="s">
        <v>85</v>
      </c>
      <c r="AV231" s="13" t="s">
        <v>83</v>
      </c>
      <c r="AW231" s="13" t="s">
        <v>37</v>
      </c>
      <c r="AX231" s="13" t="s">
        <v>75</v>
      </c>
      <c r="AY231" s="233" t="s">
        <v>159</v>
      </c>
    </row>
    <row r="232" spans="1:51" s="14" customFormat="1" ht="12">
      <c r="A232" s="14"/>
      <c r="B232" s="234"/>
      <c r="C232" s="235"/>
      <c r="D232" s="225" t="s">
        <v>175</v>
      </c>
      <c r="E232" s="236" t="s">
        <v>19</v>
      </c>
      <c r="F232" s="237" t="s">
        <v>2064</v>
      </c>
      <c r="G232" s="235"/>
      <c r="H232" s="238">
        <v>6.272</v>
      </c>
      <c r="I232" s="239"/>
      <c r="J232" s="235"/>
      <c r="K232" s="235"/>
      <c r="L232" s="240"/>
      <c r="M232" s="241"/>
      <c r="N232" s="242"/>
      <c r="O232" s="242"/>
      <c r="P232" s="242"/>
      <c r="Q232" s="242"/>
      <c r="R232" s="242"/>
      <c r="S232" s="242"/>
      <c r="T232" s="243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44" t="s">
        <v>175</v>
      </c>
      <c r="AU232" s="244" t="s">
        <v>85</v>
      </c>
      <c r="AV232" s="14" t="s">
        <v>85</v>
      </c>
      <c r="AW232" s="14" t="s">
        <v>37</v>
      </c>
      <c r="AX232" s="14" t="s">
        <v>75</v>
      </c>
      <c r="AY232" s="244" t="s">
        <v>159</v>
      </c>
    </row>
    <row r="233" spans="1:51" s="15" customFormat="1" ht="12">
      <c r="A233" s="15"/>
      <c r="B233" s="245"/>
      <c r="C233" s="246"/>
      <c r="D233" s="225" t="s">
        <v>175</v>
      </c>
      <c r="E233" s="247" t="s">
        <v>19</v>
      </c>
      <c r="F233" s="248" t="s">
        <v>179</v>
      </c>
      <c r="G233" s="246"/>
      <c r="H233" s="249">
        <v>73.40400000000001</v>
      </c>
      <c r="I233" s="250"/>
      <c r="J233" s="246"/>
      <c r="K233" s="246"/>
      <c r="L233" s="251"/>
      <c r="M233" s="252"/>
      <c r="N233" s="253"/>
      <c r="O233" s="253"/>
      <c r="P233" s="253"/>
      <c r="Q233" s="253"/>
      <c r="R233" s="253"/>
      <c r="S233" s="253"/>
      <c r="T233" s="254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T233" s="255" t="s">
        <v>175</v>
      </c>
      <c r="AU233" s="255" t="s">
        <v>85</v>
      </c>
      <c r="AV233" s="15" t="s">
        <v>167</v>
      </c>
      <c r="AW233" s="15" t="s">
        <v>37</v>
      </c>
      <c r="AX233" s="15" t="s">
        <v>83</v>
      </c>
      <c r="AY233" s="255" t="s">
        <v>159</v>
      </c>
    </row>
    <row r="234" spans="1:65" s="2" customFormat="1" ht="49.05" customHeight="1">
      <c r="A234" s="39"/>
      <c r="B234" s="40"/>
      <c r="C234" s="257" t="s">
        <v>334</v>
      </c>
      <c r="D234" s="257" t="s">
        <v>255</v>
      </c>
      <c r="E234" s="258" t="s">
        <v>276</v>
      </c>
      <c r="F234" s="259" t="s">
        <v>277</v>
      </c>
      <c r="G234" s="260" t="s">
        <v>165</v>
      </c>
      <c r="H234" s="261">
        <v>88.085</v>
      </c>
      <c r="I234" s="262"/>
      <c r="J234" s="263">
        <f>ROUND(I234*H234,2)</f>
        <v>0</v>
      </c>
      <c r="K234" s="259" t="s">
        <v>166</v>
      </c>
      <c r="L234" s="264"/>
      <c r="M234" s="265" t="s">
        <v>19</v>
      </c>
      <c r="N234" s="266" t="s">
        <v>46</v>
      </c>
      <c r="O234" s="85"/>
      <c r="P234" s="214">
        <f>O234*H234</f>
        <v>0</v>
      </c>
      <c r="Q234" s="214">
        <v>0.004</v>
      </c>
      <c r="R234" s="214">
        <f>Q234*H234</f>
        <v>0.35234</v>
      </c>
      <c r="S234" s="214">
        <v>0</v>
      </c>
      <c r="T234" s="215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16" t="s">
        <v>259</v>
      </c>
      <c r="AT234" s="216" t="s">
        <v>255</v>
      </c>
      <c r="AU234" s="216" t="s">
        <v>85</v>
      </c>
      <c r="AY234" s="18" t="s">
        <v>159</v>
      </c>
      <c r="BE234" s="217">
        <f>IF(N234="základní",J234,0)</f>
        <v>0</v>
      </c>
      <c r="BF234" s="217">
        <f>IF(N234="snížená",J234,0)</f>
        <v>0</v>
      </c>
      <c r="BG234" s="217">
        <f>IF(N234="zákl. přenesená",J234,0)</f>
        <v>0</v>
      </c>
      <c r="BH234" s="217">
        <f>IF(N234="sníž. přenesená",J234,0)</f>
        <v>0</v>
      </c>
      <c r="BI234" s="217">
        <f>IF(N234="nulová",J234,0)</f>
        <v>0</v>
      </c>
      <c r="BJ234" s="18" t="s">
        <v>83</v>
      </c>
      <c r="BK234" s="217">
        <f>ROUND(I234*H234,2)</f>
        <v>0</v>
      </c>
      <c r="BL234" s="18" t="s">
        <v>238</v>
      </c>
      <c r="BM234" s="216" t="s">
        <v>2072</v>
      </c>
    </row>
    <row r="235" spans="1:51" s="14" customFormat="1" ht="12">
      <c r="A235" s="14"/>
      <c r="B235" s="234"/>
      <c r="C235" s="235"/>
      <c r="D235" s="225" t="s">
        <v>175</v>
      </c>
      <c r="E235" s="235"/>
      <c r="F235" s="237" t="s">
        <v>2073</v>
      </c>
      <c r="G235" s="235"/>
      <c r="H235" s="238">
        <v>88.085</v>
      </c>
      <c r="I235" s="239"/>
      <c r="J235" s="235"/>
      <c r="K235" s="235"/>
      <c r="L235" s="240"/>
      <c r="M235" s="241"/>
      <c r="N235" s="242"/>
      <c r="O235" s="242"/>
      <c r="P235" s="242"/>
      <c r="Q235" s="242"/>
      <c r="R235" s="242"/>
      <c r="S235" s="242"/>
      <c r="T235" s="243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44" t="s">
        <v>175</v>
      </c>
      <c r="AU235" s="244" t="s">
        <v>85</v>
      </c>
      <c r="AV235" s="14" t="s">
        <v>85</v>
      </c>
      <c r="AW235" s="14" t="s">
        <v>4</v>
      </c>
      <c r="AX235" s="14" t="s">
        <v>83</v>
      </c>
      <c r="AY235" s="244" t="s">
        <v>159</v>
      </c>
    </row>
    <row r="236" spans="1:65" s="2" customFormat="1" ht="37.8" customHeight="1">
      <c r="A236" s="39"/>
      <c r="B236" s="40"/>
      <c r="C236" s="205" t="s">
        <v>343</v>
      </c>
      <c r="D236" s="205" t="s">
        <v>162</v>
      </c>
      <c r="E236" s="206" t="s">
        <v>372</v>
      </c>
      <c r="F236" s="207" t="s">
        <v>373</v>
      </c>
      <c r="G236" s="208" t="s">
        <v>165</v>
      </c>
      <c r="H236" s="209">
        <v>73.404</v>
      </c>
      <c r="I236" s="210"/>
      <c r="J236" s="211">
        <f>ROUND(I236*H236,2)</f>
        <v>0</v>
      </c>
      <c r="K236" s="207" t="s">
        <v>166</v>
      </c>
      <c r="L236" s="45"/>
      <c r="M236" s="212" t="s">
        <v>19</v>
      </c>
      <c r="N236" s="213" t="s">
        <v>46</v>
      </c>
      <c r="O236" s="85"/>
      <c r="P236" s="214">
        <f>O236*H236</f>
        <v>0</v>
      </c>
      <c r="Q236" s="214">
        <v>0.00094</v>
      </c>
      <c r="R236" s="214">
        <f>Q236*H236</f>
        <v>0.06899976</v>
      </c>
      <c r="S236" s="214">
        <v>0</v>
      </c>
      <c r="T236" s="215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16" t="s">
        <v>238</v>
      </c>
      <c r="AT236" s="216" t="s">
        <v>162</v>
      </c>
      <c r="AU236" s="216" t="s">
        <v>85</v>
      </c>
      <c r="AY236" s="18" t="s">
        <v>159</v>
      </c>
      <c r="BE236" s="217">
        <f>IF(N236="základní",J236,0)</f>
        <v>0</v>
      </c>
      <c r="BF236" s="217">
        <f>IF(N236="snížená",J236,0)</f>
        <v>0</v>
      </c>
      <c r="BG236" s="217">
        <f>IF(N236="zákl. přenesená",J236,0)</f>
        <v>0</v>
      </c>
      <c r="BH236" s="217">
        <f>IF(N236="sníž. přenesená",J236,0)</f>
        <v>0</v>
      </c>
      <c r="BI236" s="217">
        <f>IF(N236="nulová",J236,0)</f>
        <v>0</v>
      </c>
      <c r="BJ236" s="18" t="s">
        <v>83</v>
      </c>
      <c r="BK236" s="217">
        <f>ROUND(I236*H236,2)</f>
        <v>0</v>
      </c>
      <c r="BL236" s="18" t="s">
        <v>238</v>
      </c>
      <c r="BM236" s="216" t="s">
        <v>2074</v>
      </c>
    </row>
    <row r="237" spans="1:47" s="2" customFormat="1" ht="12">
      <c r="A237" s="39"/>
      <c r="B237" s="40"/>
      <c r="C237" s="41"/>
      <c r="D237" s="218" t="s">
        <v>169</v>
      </c>
      <c r="E237" s="41"/>
      <c r="F237" s="219" t="s">
        <v>375</v>
      </c>
      <c r="G237" s="41"/>
      <c r="H237" s="41"/>
      <c r="I237" s="220"/>
      <c r="J237" s="41"/>
      <c r="K237" s="41"/>
      <c r="L237" s="45"/>
      <c r="M237" s="221"/>
      <c r="N237" s="222"/>
      <c r="O237" s="85"/>
      <c r="P237" s="85"/>
      <c r="Q237" s="85"/>
      <c r="R237" s="85"/>
      <c r="S237" s="85"/>
      <c r="T237" s="86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T237" s="18" t="s">
        <v>169</v>
      </c>
      <c r="AU237" s="18" t="s">
        <v>85</v>
      </c>
    </row>
    <row r="238" spans="1:51" s="13" customFormat="1" ht="12">
      <c r="A238" s="13"/>
      <c r="B238" s="223"/>
      <c r="C238" s="224"/>
      <c r="D238" s="225" t="s">
        <v>175</v>
      </c>
      <c r="E238" s="226" t="s">
        <v>19</v>
      </c>
      <c r="F238" s="227" t="s">
        <v>358</v>
      </c>
      <c r="G238" s="224"/>
      <c r="H238" s="226" t="s">
        <v>19</v>
      </c>
      <c r="I238" s="228"/>
      <c r="J238" s="224"/>
      <c r="K238" s="224"/>
      <c r="L238" s="229"/>
      <c r="M238" s="230"/>
      <c r="N238" s="231"/>
      <c r="O238" s="231"/>
      <c r="P238" s="231"/>
      <c r="Q238" s="231"/>
      <c r="R238" s="231"/>
      <c r="S238" s="231"/>
      <c r="T238" s="232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33" t="s">
        <v>175</v>
      </c>
      <c r="AU238" s="233" t="s">
        <v>85</v>
      </c>
      <c r="AV238" s="13" t="s">
        <v>83</v>
      </c>
      <c r="AW238" s="13" t="s">
        <v>37</v>
      </c>
      <c r="AX238" s="13" t="s">
        <v>75</v>
      </c>
      <c r="AY238" s="233" t="s">
        <v>159</v>
      </c>
    </row>
    <row r="239" spans="1:51" s="13" customFormat="1" ht="12">
      <c r="A239" s="13"/>
      <c r="B239" s="223"/>
      <c r="C239" s="224"/>
      <c r="D239" s="225" t="s">
        <v>175</v>
      </c>
      <c r="E239" s="226" t="s">
        <v>19</v>
      </c>
      <c r="F239" s="227" t="s">
        <v>359</v>
      </c>
      <c r="G239" s="224"/>
      <c r="H239" s="226" t="s">
        <v>19</v>
      </c>
      <c r="I239" s="228"/>
      <c r="J239" s="224"/>
      <c r="K239" s="224"/>
      <c r="L239" s="229"/>
      <c r="M239" s="230"/>
      <c r="N239" s="231"/>
      <c r="O239" s="231"/>
      <c r="P239" s="231"/>
      <c r="Q239" s="231"/>
      <c r="R239" s="231"/>
      <c r="S239" s="231"/>
      <c r="T239" s="232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33" t="s">
        <v>175</v>
      </c>
      <c r="AU239" s="233" t="s">
        <v>85</v>
      </c>
      <c r="AV239" s="13" t="s">
        <v>83</v>
      </c>
      <c r="AW239" s="13" t="s">
        <v>37</v>
      </c>
      <c r="AX239" s="13" t="s">
        <v>75</v>
      </c>
      <c r="AY239" s="233" t="s">
        <v>159</v>
      </c>
    </row>
    <row r="240" spans="1:51" s="13" customFormat="1" ht="12">
      <c r="A240" s="13"/>
      <c r="B240" s="223"/>
      <c r="C240" s="224"/>
      <c r="D240" s="225" t="s">
        <v>175</v>
      </c>
      <c r="E240" s="226" t="s">
        <v>19</v>
      </c>
      <c r="F240" s="227" t="s">
        <v>384</v>
      </c>
      <c r="G240" s="224"/>
      <c r="H240" s="226" t="s">
        <v>19</v>
      </c>
      <c r="I240" s="228"/>
      <c r="J240" s="224"/>
      <c r="K240" s="224"/>
      <c r="L240" s="229"/>
      <c r="M240" s="230"/>
      <c r="N240" s="231"/>
      <c r="O240" s="231"/>
      <c r="P240" s="231"/>
      <c r="Q240" s="231"/>
      <c r="R240" s="231"/>
      <c r="S240" s="231"/>
      <c r="T240" s="232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33" t="s">
        <v>175</v>
      </c>
      <c r="AU240" s="233" t="s">
        <v>85</v>
      </c>
      <c r="AV240" s="13" t="s">
        <v>83</v>
      </c>
      <c r="AW240" s="13" t="s">
        <v>37</v>
      </c>
      <c r="AX240" s="13" t="s">
        <v>75</v>
      </c>
      <c r="AY240" s="233" t="s">
        <v>159</v>
      </c>
    </row>
    <row r="241" spans="1:51" s="13" customFormat="1" ht="12">
      <c r="A241" s="13"/>
      <c r="B241" s="223"/>
      <c r="C241" s="224"/>
      <c r="D241" s="225" t="s">
        <v>175</v>
      </c>
      <c r="E241" s="226" t="s">
        <v>19</v>
      </c>
      <c r="F241" s="227" t="s">
        <v>2052</v>
      </c>
      <c r="G241" s="224"/>
      <c r="H241" s="226" t="s">
        <v>19</v>
      </c>
      <c r="I241" s="228"/>
      <c r="J241" s="224"/>
      <c r="K241" s="224"/>
      <c r="L241" s="229"/>
      <c r="M241" s="230"/>
      <c r="N241" s="231"/>
      <c r="O241" s="231"/>
      <c r="P241" s="231"/>
      <c r="Q241" s="231"/>
      <c r="R241" s="231"/>
      <c r="S241" s="231"/>
      <c r="T241" s="232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33" t="s">
        <v>175</v>
      </c>
      <c r="AU241" s="233" t="s">
        <v>85</v>
      </c>
      <c r="AV241" s="13" t="s">
        <v>83</v>
      </c>
      <c r="AW241" s="13" t="s">
        <v>37</v>
      </c>
      <c r="AX241" s="13" t="s">
        <v>75</v>
      </c>
      <c r="AY241" s="233" t="s">
        <v>159</v>
      </c>
    </row>
    <row r="242" spans="1:51" s="14" customFormat="1" ht="12">
      <c r="A242" s="14"/>
      <c r="B242" s="234"/>
      <c r="C242" s="235"/>
      <c r="D242" s="225" t="s">
        <v>175</v>
      </c>
      <c r="E242" s="236" t="s">
        <v>19</v>
      </c>
      <c r="F242" s="237" t="s">
        <v>2071</v>
      </c>
      <c r="G242" s="235"/>
      <c r="H242" s="238">
        <v>56.47</v>
      </c>
      <c r="I242" s="239"/>
      <c r="J242" s="235"/>
      <c r="K242" s="235"/>
      <c r="L242" s="240"/>
      <c r="M242" s="241"/>
      <c r="N242" s="242"/>
      <c r="O242" s="242"/>
      <c r="P242" s="242"/>
      <c r="Q242" s="242"/>
      <c r="R242" s="242"/>
      <c r="S242" s="242"/>
      <c r="T242" s="243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44" t="s">
        <v>175</v>
      </c>
      <c r="AU242" s="244" t="s">
        <v>85</v>
      </c>
      <c r="AV242" s="14" t="s">
        <v>85</v>
      </c>
      <c r="AW242" s="14" t="s">
        <v>37</v>
      </c>
      <c r="AX242" s="14" t="s">
        <v>75</v>
      </c>
      <c r="AY242" s="244" t="s">
        <v>159</v>
      </c>
    </row>
    <row r="243" spans="1:51" s="13" customFormat="1" ht="12">
      <c r="A243" s="13"/>
      <c r="B243" s="223"/>
      <c r="C243" s="224"/>
      <c r="D243" s="225" t="s">
        <v>175</v>
      </c>
      <c r="E243" s="226" t="s">
        <v>19</v>
      </c>
      <c r="F243" s="227" t="s">
        <v>362</v>
      </c>
      <c r="G243" s="224"/>
      <c r="H243" s="226" t="s">
        <v>19</v>
      </c>
      <c r="I243" s="228"/>
      <c r="J243" s="224"/>
      <c r="K243" s="224"/>
      <c r="L243" s="229"/>
      <c r="M243" s="230"/>
      <c r="N243" s="231"/>
      <c r="O243" s="231"/>
      <c r="P243" s="231"/>
      <c r="Q243" s="231"/>
      <c r="R243" s="231"/>
      <c r="S243" s="231"/>
      <c r="T243" s="232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33" t="s">
        <v>175</v>
      </c>
      <c r="AU243" s="233" t="s">
        <v>85</v>
      </c>
      <c r="AV243" s="13" t="s">
        <v>83</v>
      </c>
      <c r="AW243" s="13" t="s">
        <v>37</v>
      </c>
      <c r="AX243" s="13" t="s">
        <v>75</v>
      </c>
      <c r="AY243" s="233" t="s">
        <v>159</v>
      </c>
    </row>
    <row r="244" spans="1:51" s="13" customFormat="1" ht="12">
      <c r="A244" s="13"/>
      <c r="B244" s="223"/>
      <c r="C244" s="224"/>
      <c r="D244" s="225" t="s">
        <v>175</v>
      </c>
      <c r="E244" s="226" t="s">
        <v>19</v>
      </c>
      <c r="F244" s="227" t="s">
        <v>386</v>
      </c>
      <c r="G244" s="224"/>
      <c r="H244" s="226" t="s">
        <v>19</v>
      </c>
      <c r="I244" s="228"/>
      <c r="J244" s="224"/>
      <c r="K244" s="224"/>
      <c r="L244" s="229"/>
      <c r="M244" s="230"/>
      <c r="N244" s="231"/>
      <c r="O244" s="231"/>
      <c r="P244" s="231"/>
      <c r="Q244" s="231"/>
      <c r="R244" s="231"/>
      <c r="S244" s="231"/>
      <c r="T244" s="232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33" t="s">
        <v>175</v>
      </c>
      <c r="AU244" s="233" t="s">
        <v>85</v>
      </c>
      <c r="AV244" s="13" t="s">
        <v>83</v>
      </c>
      <c r="AW244" s="13" t="s">
        <v>37</v>
      </c>
      <c r="AX244" s="13" t="s">
        <v>75</v>
      </c>
      <c r="AY244" s="233" t="s">
        <v>159</v>
      </c>
    </row>
    <row r="245" spans="1:51" s="13" customFormat="1" ht="12">
      <c r="A245" s="13"/>
      <c r="B245" s="223"/>
      <c r="C245" s="224"/>
      <c r="D245" s="225" t="s">
        <v>175</v>
      </c>
      <c r="E245" s="226" t="s">
        <v>19</v>
      </c>
      <c r="F245" s="227" t="s">
        <v>2052</v>
      </c>
      <c r="G245" s="224"/>
      <c r="H245" s="226" t="s">
        <v>19</v>
      </c>
      <c r="I245" s="228"/>
      <c r="J245" s="224"/>
      <c r="K245" s="224"/>
      <c r="L245" s="229"/>
      <c r="M245" s="230"/>
      <c r="N245" s="231"/>
      <c r="O245" s="231"/>
      <c r="P245" s="231"/>
      <c r="Q245" s="231"/>
      <c r="R245" s="231"/>
      <c r="S245" s="231"/>
      <c r="T245" s="232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33" t="s">
        <v>175</v>
      </c>
      <c r="AU245" s="233" t="s">
        <v>85</v>
      </c>
      <c r="AV245" s="13" t="s">
        <v>83</v>
      </c>
      <c r="AW245" s="13" t="s">
        <v>37</v>
      </c>
      <c r="AX245" s="13" t="s">
        <v>75</v>
      </c>
      <c r="AY245" s="233" t="s">
        <v>159</v>
      </c>
    </row>
    <row r="246" spans="1:51" s="14" customFormat="1" ht="12">
      <c r="A246" s="14"/>
      <c r="B246" s="234"/>
      <c r="C246" s="235"/>
      <c r="D246" s="225" t="s">
        <v>175</v>
      </c>
      <c r="E246" s="236" t="s">
        <v>19</v>
      </c>
      <c r="F246" s="237" t="s">
        <v>2063</v>
      </c>
      <c r="G246" s="235"/>
      <c r="H246" s="238">
        <v>10.662</v>
      </c>
      <c r="I246" s="239"/>
      <c r="J246" s="235"/>
      <c r="K246" s="235"/>
      <c r="L246" s="240"/>
      <c r="M246" s="241"/>
      <c r="N246" s="242"/>
      <c r="O246" s="242"/>
      <c r="P246" s="242"/>
      <c r="Q246" s="242"/>
      <c r="R246" s="242"/>
      <c r="S246" s="242"/>
      <c r="T246" s="243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44" t="s">
        <v>175</v>
      </c>
      <c r="AU246" s="244" t="s">
        <v>85</v>
      </c>
      <c r="AV246" s="14" t="s">
        <v>85</v>
      </c>
      <c r="AW246" s="14" t="s">
        <v>37</v>
      </c>
      <c r="AX246" s="14" t="s">
        <v>75</v>
      </c>
      <c r="AY246" s="244" t="s">
        <v>159</v>
      </c>
    </row>
    <row r="247" spans="1:51" s="13" customFormat="1" ht="12">
      <c r="A247" s="13"/>
      <c r="B247" s="223"/>
      <c r="C247" s="224"/>
      <c r="D247" s="225" t="s">
        <v>175</v>
      </c>
      <c r="E247" s="226" t="s">
        <v>19</v>
      </c>
      <c r="F247" s="227" t="s">
        <v>364</v>
      </c>
      <c r="G247" s="224"/>
      <c r="H247" s="226" t="s">
        <v>19</v>
      </c>
      <c r="I247" s="228"/>
      <c r="J247" s="224"/>
      <c r="K247" s="224"/>
      <c r="L247" s="229"/>
      <c r="M247" s="230"/>
      <c r="N247" s="231"/>
      <c r="O247" s="231"/>
      <c r="P247" s="231"/>
      <c r="Q247" s="231"/>
      <c r="R247" s="231"/>
      <c r="S247" s="231"/>
      <c r="T247" s="232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33" t="s">
        <v>175</v>
      </c>
      <c r="AU247" s="233" t="s">
        <v>85</v>
      </c>
      <c r="AV247" s="13" t="s">
        <v>83</v>
      </c>
      <c r="AW247" s="13" t="s">
        <v>37</v>
      </c>
      <c r="AX247" s="13" t="s">
        <v>75</v>
      </c>
      <c r="AY247" s="233" t="s">
        <v>159</v>
      </c>
    </row>
    <row r="248" spans="1:51" s="13" customFormat="1" ht="12">
      <c r="A248" s="13"/>
      <c r="B248" s="223"/>
      <c r="C248" s="224"/>
      <c r="D248" s="225" t="s">
        <v>175</v>
      </c>
      <c r="E248" s="226" t="s">
        <v>19</v>
      </c>
      <c r="F248" s="227" t="s">
        <v>365</v>
      </c>
      <c r="G248" s="224"/>
      <c r="H248" s="226" t="s">
        <v>19</v>
      </c>
      <c r="I248" s="228"/>
      <c r="J248" s="224"/>
      <c r="K248" s="224"/>
      <c r="L248" s="229"/>
      <c r="M248" s="230"/>
      <c r="N248" s="231"/>
      <c r="O248" s="231"/>
      <c r="P248" s="231"/>
      <c r="Q248" s="231"/>
      <c r="R248" s="231"/>
      <c r="S248" s="231"/>
      <c r="T248" s="232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33" t="s">
        <v>175</v>
      </c>
      <c r="AU248" s="233" t="s">
        <v>85</v>
      </c>
      <c r="AV248" s="13" t="s">
        <v>83</v>
      </c>
      <c r="AW248" s="13" t="s">
        <v>37</v>
      </c>
      <c r="AX248" s="13" t="s">
        <v>75</v>
      </c>
      <c r="AY248" s="233" t="s">
        <v>159</v>
      </c>
    </row>
    <row r="249" spans="1:51" s="13" customFormat="1" ht="12">
      <c r="A249" s="13"/>
      <c r="B249" s="223"/>
      <c r="C249" s="224"/>
      <c r="D249" s="225" t="s">
        <v>175</v>
      </c>
      <c r="E249" s="226" t="s">
        <v>19</v>
      </c>
      <c r="F249" s="227" t="s">
        <v>2052</v>
      </c>
      <c r="G249" s="224"/>
      <c r="H249" s="226" t="s">
        <v>19</v>
      </c>
      <c r="I249" s="228"/>
      <c r="J249" s="224"/>
      <c r="K249" s="224"/>
      <c r="L249" s="229"/>
      <c r="M249" s="230"/>
      <c r="N249" s="231"/>
      <c r="O249" s="231"/>
      <c r="P249" s="231"/>
      <c r="Q249" s="231"/>
      <c r="R249" s="231"/>
      <c r="S249" s="231"/>
      <c r="T249" s="232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33" t="s">
        <v>175</v>
      </c>
      <c r="AU249" s="233" t="s">
        <v>85</v>
      </c>
      <c r="AV249" s="13" t="s">
        <v>83</v>
      </c>
      <c r="AW249" s="13" t="s">
        <v>37</v>
      </c>
      <c r="AX249" s="13" t="s">
        <v>75</v>
      </c>
      <c r="AY249" s="233" t="s">
        <v>159</v>
      </c>
    </row>
    <row r="250" spans="1:51" s="13" customFormat="1" ht="12">
      <c r="A250" s="13"/>
      <c r="B250" s="223"/>
      <c r="C250" s="224"/>
      <c r="D250" s="225" t="s">
        <v>175</v>
      </c>
      <c r="E250" s="226" t="s">
        <v>19</v>
      </c>
      <c r="F250" s="227" t="s">
        <v>1889</v>
      </c>
      <c r="G250" s="224"/>
      <c r="H250" s="226" t="s">
        <v>19</v>
      </c>
      <c r="I250" s="228"/>
      <c r="J250" s="224"/>
      <c r="K250" s="224"/>
      <c r="L250" s="229"/>
      <c r="M250" s="230"/>
      <c r="N250" s="231"/>
      <c r="O250" s="231"/>
      <c r="P250" s="231"/>
      <c r="Q250" s="231"/>
      <c r="R250" s="231"/>
      <c r="S250" s="231"/>
      <c r="T250" s="232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33" t="s">
        <v>175</v>
      </c>
      <c r="AU250" s="233" t="s">
        <v>85</v>
      </c>
      <c r="AV250" s="13" t="s">
        <v>83</v>
      </c>
      <c r="AW250" s="13" t="s">
        <v>37</v>
      </c>
      <c r="AX250" s="13" t="s">
        <v>75</v>
      </c>
      <c r="AY250" s="233" t="s">
        <v>159</v>
      </c>
    </row>
    <row r="251" spans="1:51" s="14" customFormat="1" ht="12">
      <c r="A251" s="14"/>
      <c r="B251" s="234"/>
      <c r="C251" s="235"/>
      <c r="D251" s="225" t="s">
        <v>175</v>
      </c>
      <c r="E251" s="236" t="s">
        <v>19</v>
      </c>
      <c r="F251" s="237" t="s">
        <v>2064</v>
      </c>
      <c r="G251" s="235"/>
      <c r="H251" s="238">
        <v>6.272</v>
      </c>
      <c r="I251" s="239"/>
      <c r="J251" s="235"/>
      <c r="K251" s="235"/>
      <c r="L251" s="240"/>
      <c r="M251" s="241"/>
      <c r="N251" s="242"/>
      <c r="O251" s="242"/>
      <c r="P251" s="242"/>
      <c r="Q251" s="242"/>
      <c r="R251" s="242"/>
      <c r="S251" s="242"/>
      <c r="T251" s="243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44" t="s">
        <v>175</v>
      </c>
      <c r="AU251" s="244" t="s">
        <v>85</v>
      </c>
      <c r="AV251" s="14" t="s">
        <v>85</v>
      </c>
      <c r="AW251" s="14" t="s">
        <v>37</v>
      </c>
      <c r="AX251" s="14" t="s">
        <v>75</v>
      </c>
      <c r="AY251" s="244" t="s">
        <v>159</v>
      </c>
    </row>
    <row r="252" spans="1:51" s="15" customFormat="1" ht="12">
      <c r="A252" s="15"/>
      <c r="B252" s="245"/>
      <c r="C252" s="246"/>
      <c r="D252" s="225" t="s">
        <v>175</v>
      </c>
      <c r="E252" s="247" t="s">
        <v>19</v>
      </c>
      <c r="F252" s="248" t="s">
        <v>179</v>
      </c>
      <c r="G252" s="246"/>
      <c r="H252" s="249">
        <v>73.40400000000001</v>
      </c>
      <c r="I252" s="250"/>
      <c r="J252" s="246"/>
      <c r="K252" s="246"/>
      <c r="L252" s="251"/>
      <c r="M252" s="252"/>
      <c r="N252" s="253"/>
      <c r="O252" s="253"/>
      <c r="P252" s="253"/>
      <c r="Q252" s="253"/>
      <c r="R252" s="253"/>
      <c r="S252" s="253"/>
      <c r="T252" s="254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T252" s="255" t="s">
        <v>175</v>
      </c>
      <c r="AU252" s="255" t="s">
        <v>85</v>
      </c>
      <c r="AV252" s="15" t="s">
        <v>167</v>
      </c>
      <c r="AW252" s="15" t="s">
        <v>37</v>
      </c>
      <c r="AX252" s="15" t="s">
        <v>83</v>
      </c>
      <c r="AY252" s="255" t="s">
        <v>159</v>
      </c>
    </row>
    <row r="253" spans="1:65" s="2" customFormat="1" ht="55.5" customHeight="1">
      <c r="A253" s="39"/>
      <c r="B253" s="40"/>
      <c r="C253" s="257" t="s">
        <v>259</v>
      </c>
      <c r="D253" s="257" t="s">
        <v>255</v>
      </c>
      <c r="E253" s="258" t="s">
        <v>282</v>
      </c>
      <c r="F253" s="259" t="s">
        <v>283</v>
      </c>
      <c r="G253" s="260" t="s">
        <v>165</v>
      </c>
      <c r="H253" s="261">
        <v>88.085</v>
      </c>
      <c r="I253" s="262"/>
      <c r="J253" s="263">
        <f>ROUND(I253*H253,2)</f>
        <v>0</v>
      </c>
      <c r="K253" s="259" t="s">
        <v>166</v>
      </c>
      <c r="L253" s="264"/>
      <c r="M253" s="265" t="s">
        <v>19</v>
      </c>
      <c r="N253" s="266" t="s">
        <v>46</v>
      </c>
      <c r="O253" s="85"/>
      <c r="P253" s="214">
        <f>O253*H253</f>
        <v>0</v>
      </c>
      <c r="Q253" s="214">
        <v>0.00554</v>
      </c>
      <c r="R253" s="214">
        <f>Q253*H253</f>
        <v>0.48799089999999995</v>
      </c>
      <c r="S253" s="214">
        <v>0</v>
      </c>
      <c r="T253" s="215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16" t="s">
        <v>259</v>
      </c>
      <c r="AT253" s="216" t="s">
        <v>255</v>
      </c>
      <c r="AU253" s="216" t="s">
        <v>85</v>
      </c>
      <c r="AY253" s="18" t="s">
        <v>159</v>
      </c>
      <c r="BE253" s="217">
        <f>IF(N253="základní",J253,0)</f>
        <v>0</v>
      </c>
      <c r="BF253" s="217">
        <f>IF(N253="snížená",J253,0)</f>
        <v>0</v>
      </c>
      <c r="BG253" s="217">
        <f>IF(N253="zákl. přenesená",J253,0)</f>
        <v>0</v>
      </c>
      <c r="BH253" s="217">
        <f>IF(N253="sníž. přenesená",J253,0)</f>
        <v>0</v>
      </c>
      <c r="BI253" s="217">
        <f>IF(N253="nulová",J253,0)</f>
        <v>0</v>
      </c>
      <c r="BJ253" s="18" t="s">
        <v>83</v>
      </c>
      <c r="BK253" s="217">
        <f>ROUND(I253*H253,2)</f>
        <v>0</v>
      </c>
      <c r="BL253" s="18" t="s">
        <v>238</v>
      </c>
      <c r="BM253" s="216" t="s">
        <v>2075</v>
      </c>
    </row>
    <row r="254" spans="1:51" s="14" customFormat="1" ht="12">
      <c r="A254" s="14"/>
      <c r="B254" s="234"/>
      <c r="C254" s="235"/>
      <c r="D254" s="225" t="s">
        <v>175</v>
      </c>
      <c r="E254" s="235"/>
      <c r="F254" s="237" t="s">
        <v>2073</v>
      </c>
      <c r="G254" s="235"/>
      <c r="H254" s="238">
        <v>88.085</v>
      </c>
      <c r="I254" s="239"/>
      <c r="J254" s="235"/>
      <c r="K254" s="235"/>
      <c r="L254" s="240"/>
      <c r="M254" s="241"/>
      <c r="N254" s="242"/>
      <c r="O254" s="242"/>
      <c r="P254" s="242"/>
      <c r="Q254" s="242"/>
      <c r="R254" s="242"/>
      <c r="S254" s="242"/>
      <c r="T254" s="243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44" t="s">
        <v>175</v>
      </c>
      <c r="AU254" s="244" t="s">
        <v>85</v>
      </c>
      <c r="AV254" s="14" t="s">
        <v>85</v>
      </c>
      <c r="AW254" s="14" t="s">
        <v>4</v>
      </c>
      <c r="AX254" s="14" t="s">
        <v>83</v>
      </c>
      <c r="AY254" s="244" t="s">
        <v>159</v>
      </c>
    </row>
    <row r="255" spans="1:65" s="2" customFormat="1" ht="49.05" customHeight="1">
      <c r="A255" s="39"/>
      <c r="B255" s="40"/>
      <c r="C255" s="205" t="s">
        <v>348</v>
      </c>
      <c r="D255" s="205" t="s">
        <v>162</v>
      </c>
      <c r="E255" s="206" t="s">
        <v>395</v>
      </c>
      <c r="F255" s="207" t="s">
        <v>396</v>
      </c>
      <c r="G255" s="208" t="s">
        <v>191</v>
      </c>
      <c r="H255" s="209">
        <v>8.823</v>
      </c>
      <c r="I255" s="210"/>
      <c r="J255" s="211">
        <f>ROUND(I255*H255,2)</f>
        <v>0</v>
      </c>
      <c r="K255" s="207" t="s">
        <v>166</v>
      </c>
      <c r="L255" s="45"/>
      <c r="M255" s="212" t="s">
        <v>19</v>
      </c>
      <c r="N255" s="213" t="s">
        <v>46</v>
      </c>
      <c r="O255" s="85"/>
      <c r="P255" s="214">
        <f>O255*H255</f>
        <v>0</v>
      </c>
      <c r="Q255" s="214">
        <v>0</v>
      </c>
      <c r="R255" s="214">
        <f>Q255*H255</f>
        <v>0</v>
      </c>
      <c r="S255" s="214">
        <v>0</v>
      </c>
      <c r="T255" s="215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16" t="s">
        <v>238</v>
      </c>
      <c r="AT255" s="216" t="s">
        <v>162</v>
      </c>
      <c r="AU255" s="216" t="s">
        <v>85</v>
      </c>
      <c r="AY255" s="18" t="s">
        <v>159</v>
      </c>
      <c r="BE255" s="217">
        <f>IF(N255="základní",J255,0)</f>
        <v>0</v>
      </c>
      <c r="BF255" s="217">
        <f>IF(N255="snížená",J255,0)</f>
        <v>0</v>
      </c>
      <c r="BG255" s="217">
        <f>IF(N255="zákl. přenesená",J255,0)</f>
        <v>0</v>
      </c>
      <c r="BH255" s="217">
        <f>IF(N255="sníž. přenesená",J255,0)</f>
        <v>0</v>
      </c>
      <c r="BI255" s="217">
        <f>IF(N255="nulová",J255,0)</f>
        <v>0</v>
      </c>
      <c r="BJ255" s="18" t="s">
        <v>83</v>
      </c>
      <c r="BK255" s="217">
        <f>ROUND(I255*H255,2)</f>
        <v>0</v>
      </c>
      <c r="BL255" s="18" t="s">
        <v>238</v>
      </c>
      <c r="BM255" s="216" t="s">
        <v>2076</v>
      </c>
    </row>
    <row r="256" spans="1:47" s="2" customFormat="1" ht="12">
      <c r="A256" s="39"/>
      <c r="B256" s="40"/>
      <c r="C256" s="41"/>
      <c r="D256" s="218" t="s">
        <v>169</v>
      </c>
      <c r="E256" s="41"/>
      <c r="F256" s="219" t="s">
        <v>398</v>
      </c>
      <c r="G256" s="41"/>
      <c r="H256" s="41"/>
      <c r="I256" s="220"/>
      <c r="J256" s="41"/>
      <c r="K256" s="41"/>
      <c r="L256" s="45"/>
      <c r="M256" s="221"/>
      <c r="N256" s="222"/>
      <c r="O256" s="85"/>
      <c r="P256" s="85"/>
      <c r="Q256" s="85"/>
      <c r="R256" s="85"/>
      <c r="S256" s="85"/>
      <c r="T256" s="86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T256" s="18" t="s">
        <v>169</v>
      </c>
      <c r="AU256" s="18" t="s">
        <v>85</v>
      </c>
    </row>
    <row r="257" spans="1:63" s="12" customFormat="1" ht="22.8" customHeight="1">
      <c r="A257" s="12"/>
      <c r="B257" s="189"/>
      <c r="C257" s="190"/>
      <c r="D257" s="191" t="s">
        <v>74</v>
      </c>
      <c r="E257" s="203" t="s">
        <v>399</v>
      </c>
      <c r="F257" s="203" t="s">
        <v>400</v>
      </c>
      <c r="G257" s="190"/>
      <c r="H257" s="190"/>
      <c r="I257" s="193"/>
      <c r="J257" s="204">
        <f>BK257</f>
        <v>0</v>
      </c>
      <c r="K257" s="190"/>
      <c r="L257" s="195"/>
      <c r="M257" s="196"/>
      <c r="N257" s="197"/>
      <c r="O257" s="197"/>
      <c r="P257" s="198">
        <f>SUM(P258:P347)</f>
        <v>0</v>
      </c>
      <c r="Q257" s="197"/>
      <c r="R257" s="198">
        <f>SUM(R258:R347)</f>
        <v>1.8563500199999998</v>
      </c>
      <c r="S257" s="197"/>
      <c r="T257" s="199">
        <f>SUM(T258:T347)</f>
        <v>0.04941125</v>
      </c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R257" s="200" t="s">
        <v>85</v>
      </c>
      <c r="AT257" s="201" t="s">
        <v>74</v>
      </c>
      <c r="AU257" s="201" t="s">
        <v>83</v>
      </c>
      <c r="AY257" s="200" t="s">
        <v>159</v>
      </c>
      <c r="BK257" s="202">
        <f>SUM(BK258:BK347)</f>
        <v>0</v>
      </c>
    </row>
    <row r="258" spans="1:65" s="2" customFormat="1" ht="44.25" customHeight="1">
      <c r="A258" s="39"/>
      <c r="B258" s="40"/>
      <c r="C258" s="205" t="s">
        <v>350</v>
      </c>
      <c r="D258" s="205" t="s">
        <v>162</v>
      </c>
      <c r="E258" s="206" t="s">
        <v>402</v>
      </c>
      <c r="F258" s="207" t="s">
        <v>403</v>
      </c>
      <c r="G258" s="208" t="s">
        <v>165</v>
      </c>
      <c r="H258" s="209">
        <v>325.945</v>
      </c>
      <c r="I258" s="210"/>
      <c r="J258" s="211">
        <f>ROUND(I258*H258,2)</f>
        <v>0</v>
      </c>
      <c r="K258" s="207" t="s">
        <v>166</v>
      </c>
      <c r="L258" s="45"/>
      <c r="M258" s="212" t="s">
        <v>19</v>
      </c>
      <c r="N258" s="213" t="s">
        <v>46</v>
      </c>
      <c r="O258" s="85"/>
      <c r="P258" s="214">
        <f>O258*H258</f>
        <v>0</v>
      </c>
      <c r="Q258" s="214">
        <v>0.00012</v>
      </c>
      <c r="R258" s="214">
        <f>Q258*H258</f>
        <v>0.0391134</v>
      </c>
      <c r="S258" s="214">
        <v>0</v>
      </c>
      <c r="T258" s="215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16" t="s">
        <v>238</v>
      </c>
      <c r="AT258" s="216" t="s">
        <v>162</v>
      </c>
      <c r="AU258" s="216" t="s">
        <v>85</v>
      </c>
      <c r="AY258" s="18" t="s">
        <v>159</v>
      </c>
      <c r="BE258" s="217">
        <f>IF(N258="základní",J258,0)</f>
        <v>0</v>
      </c>
      <c r="BF258" s="217">
        <f>IF(N258="snížená",J258,0)</f>
        <v>0</v>
      </c>
      <c r="BG258" s="217">
        <f>IF(N258="zákl. přenesená",J258,0)</f>
        <v>0</v>
      </c>
      <c r="BH258" s="217">
        <f>IF(N258="sníž. přenesená",J258,0)</f>
        <v>0</v>
      </c>
      <c r="BI258" s="217">
        <f>IF(N258="nulová",J258,0)</f>
        <v>0</v>
      </c>
      <c r="BJ258" s="18" t="s">
        <v>83</v>
      </c>
      <c r="BK258" s="217">
        <f>ROUND(I258*H258,2)</f>
        <v>0</v>
      </c>
      <c r="BL258" s="18" t="s">
        <v>238</v>
      </c>
      <c r="BM258" s="216" t="s">
        <v>2077</v>
      </c>
    </row>
    <row r="259" spans="1:47" s="2" customFormat="1" ht="12">
      <c r="A259" s="39"/>
      <c r="B259" s="40"/>
      <c r="C259" s="41"/>
      <c r="D259" s="218" t="s">
        <v>169</v>
      </c>
      <c r="E259" s="41"/>
      <c r="F259" s="219" t="s">
        <v>405</v>
      </c>
      <c r="G259" s="41"/>
      <c r="H259" s="41"/>
      <c r="I259" s="220"/>
      <c r="J259" s="41"/>
      <c r="K259" s="41"/>
      <c r="L259" s="45"/>
      <c r="M259" s="221"/>
      <c r="N259" s="222"/>
      <c r="O259" s="85"/>
      <c r="P259" s="85"/>
      <c r="Q259" s="85"/>
      <c r="R259" s="85"/>
      <c r="S259" s="85"/>
      <c r="T259" s="86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T259" s="18" t="s">
        <v>169</v>
      </c>
      <c r="AU259" s="18" t="s">
        <v>85</v>
      </c>
    </row>
    <row r="260" spans="1:51" s="13" customFormat="1" ht="12">
      <c r="A260" s="13"/>
      <c r="B260" s="223"/>
      <c r="C260" s="224"/>
      <c r="D260" s="225" t="s">
        <v>175</v>
      </c>
      <c r="E260" s="226" t="s">
        <v>19</v>
      </c>
      <c r="F260" s="227" t="s">
        <v>2032</v>
      </c>
      <c r="G260" s="224"/>
      <c r="H260" s="226" t="s">
        <v>19</v>
      </c>
      <c r="I260" s="228"/>
      <c r="J260" s="224"/>
      <c r="K260" s="224"/>
      <c r="L260" s="229"/>
      <c r="M260" s="230"/>
      <c r="N260" s="231"/>
      <c r="O260" s="231"/>
      <c r="P260" s="231"/>
      <c r="Q260" s="231"/>
      <c r="R260" s="231"/>
      <c r="S260" s="231"/>
      <c r="T260" s="232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33" t="s">
        <v>175</v>
      </c>
      <c r="AU260" s="233" t="s">
        <v>85</v>
      </c>
      <c r="AV260" s="13" t="s">
        <v>83</v>
      </c>
      <c r="AW260" s="13" t="s">
        <v>37</v>
      </c>
      <c r="AX260" s="13" t="s">
        <v>75</v>
      </c>
      <c r="AY260" s="233" t="s">
        <v>159</v>
      </c>
    </row>
    <row r="261" spans="1:51" s="13" customFormat="1" ht="12">
      <c r="A261" s="13"/>
      <c r="B261" s="223"/>
      <c r="C261" s="224"/>
      <c r="D261" s="225" t="s">
        <v>175</v>
      </c>
      <c r="E261" s="226" t="s">
        <v>19</v>
      </c>
      <c r="F261" s="227" t="s">
        <v>251</v>
      </c>
      <c r="G261" s="224"/>
      <c r="H261" s="226" t="s">
        <v>19</v>
      </c>
      <c r="I261" s="228"/>
      <c r="J261" s="224"/>
      <c r="K261" s="224"/>
      <c r="L261" s="229"/>
      <c r="M261" s="230"/>
      <c r="N261" s="231"/>
      <c r="O261" s="231"/>
      <c r="P261" s="231"/>
      <c r="Q261" s="231"/>
      <c r="R261" s="231"/>
      <c r="S261" s="231"/>
      <c r="T261" s="232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33" t="s">
        <v>175</v>
      </c>
      <c r="AU261" s="233" t="s">
        <v>85</v>
      </c>
      <c r="AV261" s="13" t="s">
        <v>83</v>
      </c>
      <c r="AW261" s="13" t="s">
        <v>37</v>
      </c>
      <c r="AX261" s="13" t="s">
        <v>75</v>
      </c>
      <c r="AY261" s="233" t="s">
        <v>159</v>
      </c>
    </row>
    <row r="262" spans="1:51" s="14" customFormat="1" ht="12">
      <c r="A262" s="14"/>
      <c r="B262" s="234"/>
      <c r="C262" s="235"/>
      <c r="D262" s="225" t="s">
        <v>175</v>
      </c>
      <c r="E262" s="236" t="s">
        <v>19</v>
      </c>
      <c r="F262" s="237" t="s">
        <v>2033</v>
      </c>
      <c r="G262" s="235"/>
      <c r="H262" s="238">
        <v>354.18</v>
      </c>
      <c r="I262" s="239"/>
      <c r="J262" s="235"/>
      <c r="K262" s="235"/>
      <c r="L262" s="240"/>
      <c r="M262" s="241"/>
      <c r="N262" s="242"/>
      <c r="O262" s="242"/>
      <c r="P262" s="242"/>
      <c r="Q262" s="242"/>
      <c r="R262" s="242"/>
      <c r="S262" s="242"/>
      <c r="T262" s="243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44" t="s">
        <v>175</v>
      </c>
      <c r="AU262" s="244" t="s">
        <v>85</v>
      </c>
      <c r="AV262" s="14" t="s">
        <v>85</v>
      </c>
      <c r="AW262" s="14" t="s">
        <v>37</v>
      </c>
      <c r="AX262" s="14" t="s">
        <v>75</v>
      </c>
      <c r="AY262" s="244" t="s">
        <v>159</v>
      </c>
    </row>
    <row r="263" spans="1:51" s="13" customFormat="1" ht="12">
      <c r="A263" s="13"/>
      <c r="B263" s="223"/>
      <c r="C263" s="224"/>
      <c r="D263" s="225" t="s">
        <v>175</v>
      </c>
      <c r="E263" s="226" t="s">
        <v>19</v>
      </c>
      <c r="F263" s="227" t="s">
        <v>406</v>
      </c>
      <c r="G263" s="224"/>
      <c r="H263" s="226" t="s">
        <v>19</v>
      </c>
      <c r="I263" s="228"/>
      <c r="J263" s="224"/>
      <c r="K263" s="224"/>
      <c r="L263" s="229"/>
      <c r="M263" s="230"/>
      <c r="N263" s="231"/>
      <c r="O263" s="231"/>
      <c r="P263" s="231"/>
      <c r="Q263" s="231"/>
      <c r="R263" s="231"/>
      <c r="S263" s="231"/>
      <c r="T263" s="232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33" t="s">
        <v>175</v>
      </c>
      <c r="AU263" s="233" t="s">
        <v>85</v>
      </c>
      <c r="AV263" s="13" t="s">
        <v>83</v>
      </c>
      <c r="AW263" s="13" t="s">
        <v>37</v>
      </c>
      <c r="AX263" s="13" t="s">
        <v>75</v>
      </c>
      <c r="AY263" s="233" t="s">
        <v>159</v>
      </c>
    </row>
    <row r="264" spans="1:51" s="14" customFormat="1" ht="12">
      <c r="A264" s="14"/>
      <c r="B264" s="234"/>
      <c r="C264" s="235"/>
      <c r="D264" s="225" t="s">
        <v>175</v>
      </c>
      <c r="E264" s="236" t="s">
        <v>19</v>
      </c>
      <c r="F264" s="237" t="s">
        <v>2078</v>
      </c>
      <c r="G264" s="235"/>
      <c r="H264" s="238">
        <v>-28.235</v>
      </c>
      <c r="I264" s="239"/>
      <c r="J264" s="235"/>
      <c r="K264" s="235"/>
      <c r="L264" s="240"/>
      <c r="M264" s="241"/>
      <c r="N264" s="242"/>
      <c r="O264" s="242"/>
      <c r="P264" s="242"/>
      <c r="Q264" s="242"/>
      <c r="R264" s="242"/>
      <c r="S264" s="242"/>
      <c r="T264" s="243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44" t="s">
        <v>175</v>
      </c>
      <c r="AU264" s="244" t="s">
        <v>85</v>
      </c>
      <c r="AV264" s="14" t="s">
        <v>85</v>
      </c>
      <c r="AW264" s="14" t="s">
        <v>37</v>
      </c>
      <c r="AX264" s="14" t="s">
        <v>75</v>
      </c>
      <c r="AY264" s="244" t="s">
        <v>159</v>
      </c>
    </row>
    <row r="265" spans="1:51" s="15" customFormat="1" ht="12">
      <c r="A265" s="15"/>
      <c r="B265" s="245"/>
      <c r="C265" s="246"/>
      <c r="D265" s="225" t="s">
        <v>175</v>
      </c>
      <c r="E265" s="247" t="s">
        <v>19</v>
      </c>
      <c r="F265" s="248" t="s">
        <v>179</v>
      </c>
      <c r="G265" s="246"/>
      <c r="H265" s="249">
        <v>325.945</v>
      </c>
      <c r="I265" s="250"/>
      <c r="J265" s="246"/>
      <c r="K265" s="246"/>
      <c r="L265" s="251"/>
      <c r="M265" s="252"/>
      <c r="N265" s="253"/>
      <c r="O265" s="253"/>
      <c r="P265" s="253"/>
      <c r="Q265" s="253"/>
      <c r="R265" s="253"/>
      <c r="S265" s="253"/>
      <c r="T265" s="254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T265" s="255" t="s">
        <v>175</v>
      </c>
      <c r="AU265" s="255" t="s">
        <v>85</v>
      </c>
      <c r="AV265" s="15" t="s">
        <v>167</v>
      </c>
      <c r="AW265" s="15" t="s">
        <v>37</v>
      </c>
      <c r="AX265" s="15" t="s">
        <v>83</v>
      </c>
      <c r="AY265" s="255" t="s">
        <v>159</v>
      </c>
    </row>
    <row r="266" spans="1:65" s="2" customFormat="1" ht="24.15" customHeight="1">
      <c r="A266" s="39"/>
      <c r="B266" s="40"/>
      <c r="C266" s="257" t="s">
        <v>353</v>
      </c>
      <c r="D266" s="257" t="s">
        <v>255</v>
      </c>
      <c r="E266" s="258" t="s">
        <v>409</v>
      </c>
      <c r="F266" s="259" t="s">
        <v>410</v>
      </c>
      <c r="G266" s="260" t="s">
        <v>165</v>
      </c>
      <c r="H266" s="261">
        <v>342.242</v>
      </c>
      <c r="I266" s="262"/>
      <c r="J266" s="263">
        <f>ROUND(I266*H266,2)</f>
        <v>0</v>
      </c>
      <c r="K266" s="259" t="s">
        <v>166</v>
      </c>
      <c r="L266" s="264"/>
      <c r="M266" s="265" t="s">
        <v>19</v>
      </c>
      <c r="N266" s="266" t="s">
        <v>46</v>
      </c>
      <c r="O266" s="85"/>
      <c r="P266" s="214">
        <f>O266*H266</f>
        <v>0</v>
      </c>
      <c r="Q266" s="214">
        <v>0.0029</v>
      </c>
      <c r="R266" s="214">
        <f>Q266*H266</f>
        <v>0.9925018</v>
      </c>
      <c r="S266" s="214">
        <v>0</v>
      </c>
      <c r="T266" s="215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16" t="s">
        <v>259</v>
      </c>
      <c r="AT266" s="216" t="s">
        <v>255</v>
      </c>
      <c r="AU266" s="216" t="s">
        <v>85</v>
      </c>
      <c r="AY266" s="18" t="s">
        <v>159</v>
      </c>
      <c r="BE266" s="217">
        <f>IF(N266="základní",J266,0)</f>
        <v>0</v>
      </c>
      <c r="BF266" s="217">
        <f>IF(N266="snížená",J266,0)</f>
        <v>0</v>
      </c>
      <c r="BG266" s="217">
        <f>IF(N266="zákl. přenesená",J266,0)</f>
        <v>0</v>
      </c>
      <c r="BH266" s="217">
        <f>IF(N266="sníž. přenesená",J266,0)</f>
        <v>0</v>
      </c>
      <c r="BI266" s="217">
        <f>IF(N266="nulová",J266,0)</f>
        <v>0</v>
      </c>
      <c r="BJ266" s="18" t="s">
        <v>83</v>
      </c>
      <c r="BK266" s="217">
        <f>ROUND(I266*H266,2)</f>
        <v>0</v>
      </c>
      <c r="BL266" s="18" t="s">
        <v>238</v>
      </c>
      <c r="BM266" s="216" t="s">
        <v>2079</v>
      </c>
    </row>
    <row r="267" spans="1:51" s="14" customFormat="1" ht="12">
      <c r="A267" s="14"/>
      <c r="B267" s="234"/>
      <c r="C267" s="235"/>
      <c r="D267" s="225" t="s">
        <v>175</v>
      </c>
      <c r="E267" s="235"/>
      <c r="F267" s="237" t="s">
        <v>2080</v>
      </c>
      <c r="G267" s="235"/>
      <c r="H267" s="238">
        <v>342.242</v>
      </c>
      <c r="I267" s="239"/>
      <c r="J267" s="235"/>
      <c r="K267" s="235"/>
      <c r="L267" s="240"/>
      <c r="M267" s="241"/>
      <c r="N267" s="242"/>
      <c r="O267" s="242"/>
      <c r="P267" s="242"/>
      <c r="Q267" s="242"/>
      <c r="R267" s="242"/>
      <c r="S267" s="242"/>
      <c r="T267" s="243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44" t="s">
        <v>175</v>
      </c>
      <c r="AU267" s="244" t="s">
        <v>85</v>
      </c>
      <c r="AV267" s="14" t="s">
        <v>85</v>
      </c>
      <c r="AW267" s="14" t="s">
        <v>4</v>
      </c>
      <c r="AX267" s="14" t="s">
        <v>83</v>
      </c>
      <c r="AY267" s="244" t="s">
        <v>159</v>
      </c>
    </row>
    <row r="268" spans="1:65" s="2" customFormat="1" ht="37.8" customHeight="1">
      <c r="A268" s="39"/>
      <c r="B268" s="40"/>
      <c r="C268" s="205" t="s">
        <v>368</v>
      </c>
      <c r="D268" s="205" t="s">
        <v>162</v>
      </c>
      <c r="E268" s="206" t="s">
        <v>414</v>
      </c>
      <c r="F268" s="207" t="s">
        <v>415</v>
      </c>
      <c r="G268" s="208" t="s">
        <v>165</v>
      </c>
      <c r="H268" s="209">
        <v>325.945</v>
      </c>
      <c r="I268" s="210"/>
      <c r="J268" s="211">
        <f>ROUND(I268*H268,2)</f>
        <v>0</v>
      </c>
      <c r="K268" s="207" t="s">
        <v>166</v>
      </c>
      <c r="L268" s="45"/>
      <c r="M268" s="212" t="s">
        <v>19</v>
      </c>
      <c r="N268" s="213" t="s">
        <v>46</v>
      </c>
      <c r="O268" s="85"/>
      <c r="P268" s="214">
        <f>O268*H268</f>
        <v>0</v>
      </c>
      <c r="Q268" s="214">
        <v>0</v>
      </c>
      <c r="R268" s="214">
        <f>Q268*H268</f>
        <v>0</v>
      </c>
      <c r="S268" s="214">
        <v>0</v>
      </c>
      <c r="T268" s="215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16" t="s">
        <v>238</v>
      </c>
      <c r="AT268" s="216" t="s">
        <v>162</v>
      </c>
      <c r="AU268" s="216" t="s">
        <v>85</v>
      </c>
      <c r="AY268" s="18" t="s">
        <v>159</v>
      </c>
      <c r="BE268" s="217">
        <f>IF(N268="základní",J268,0)</f>
        <v>0</v>
      </c>
      <c r="BF268" s="217">
        <f>IF(N268="snížená",J268,0)</f>
        <v>0</v>
      </c>
      <c r="BG268" s="217">
        <f>IF(N268="zákl. přenesená",J268,0)</f>
        <v>0</v>
      </c>
      <c r="BH268" s="217">
        <f>IF(N268="sníž. přenesená",J268,0)</f>
        <v>0</v>
      </c>
      <c r="BI268" s="217">
        <f>IF(N268="nulová",J268,0)</f>
        <v>0</v>
      </c>
      <c r="BJ268" s="18" t="s">
        <v>83</v>
      </c>
      <c r="BK268" s="217">
        <f>ROUND(I268*H268,2)</f>
        <v>0</v>
      </c>
      <c r="BL268" s="18" t="s">
        <v>238</v>
      </c>
      <c r="BM268" s="216" t="s">
        <v>2081</v>
      </c>
    </row>
    <row r="269" spans="1:47" s="2" customFormat="1" ht="12">
      <c r="A269" s="39"/>
      <c r="B269" s="40"/>
      <c r="C269" s="41"/>
      <c r="D269" s="218" t="s">
        <v>169</v>
      </c>
      <c r="E269" s="41"/>
      <c r="F269" s="219" t="s">
        <v>417</v>
      </c>
      <c r="G269" s="41"/>
      <c r="H269" s="41"/>
      <c r="I269" s="220"/>
      <c r="J269" s="41"/>
      <c r="K269" s="41"/>
      <c r="L269" s="45"/>
      <c r="M269" s="221"/>
      <c r="N269" s="222"/>
      <c r="O269" s="85"/>
      <c r="P269" s="85"/>
      <c r="Q269" s="85"/>
      <c r="R269" s="85"/>
      <c r="S269" s="85"/>
      <c r="T269" s="86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T269" s="18" t="s">
        <v>169</v>
      </c>
      <c r="AU269" s="18" t="s">
        <v>85</v>
      </c>
    </row>
    <row r="270" spans="1:65" s="2" customFormat="1" ht="24.15" customHeight="1">
      <c r="A270" s="39"/>
      <c r="B270" s="40"/>
      <c r="C270" s="257" t="s">
        <v>371</v>
      </c>
      <c r="D270" s="257" t="s">
        <v>255</v>
      </c>
      <c r="E270" s="258" t="s">
        <v>419</v>
      </c>
      <c r="F270" s="259" t="s">
        <v>420</v>
      </c>
      <c r="G270" s="260" t="s">
        <v>165</v>
      </c>
      <c r="H270" s="261">
        <v>342.242</v>
      </c>
      <c r="I270" s="262"/>
      <c r="J270" s="263">
        <f>ROUND(I270*H270,2)</f>
        <v>0</v>
      </c>
      <c r="K270" s="259" t="s">
        <v>166</v>
      </c>
      <c r="L270" s="264"/>
      <c r="M270" s="265" t="s">
        <v>19</v>
      </c>
      <c r="N270" s="266" t="s">
        <v>46</v>
      </c>
      <c r="O270" s="85"/>
      <c r="P270" s="214">
        <f>O270*H270</f>
        <v>0</v>
      </c>
      <c r="Q270" s="214">
        <v>0.0012</v>
      </c>
      <c r="R270" s="214">
        <f>Q270*H270</f>
        <v>0.4106904</v>
      </c>
      <c r="S270" s="214">
        <v>0</v>
      </c>
      <c r="T270" s="215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16" t="s">
        <v>259</v>
      </c>
      <c r="AT270" s="216" t="s">
        <v>255</v>
      </c>
      <c r="AU270" s="216" t="s">
        <v>85</v>
      </c>
      <c r="AY270" s="18" t="s">
        <v>159</v>
      </c>
      <c r="BE270" s="217">
        <f>IF(N270="základní",J270,0)</f>
        <v>0</v>
      </c>
      <c r="BF270" s="217">
        <f>IF(N270="snížená",J270,0)</f>
        <v>0</v>
      </c>
      <c r="BG270" s="217">
        <f>IF(N270="zákl. přenesená",J270,0)</f>
        <v>0</v>
      </c>
      <c r="BH270" s="217">
        <f>IF(N270="sníž. přenesená",J270,0)</f>
        <v>0</v>
      </c>
      <c r="BI270" s="217">
        <f>IF(N270="nulová",J270,0)</f>
        <v>0</v>
      </c>
      <c r="BJ270" s="18" t="s">
        <v>83</v>
      </c>
      <c r="BK270" s="217">
        <f>ROUND(I270*H270,2)</f>
        <v>0</v>
      </c>
      <c r="BL270" s="18" t="s">
        <v>238</v>
      </c>
      <c r="BM270" s="216" t="s">
        <v>2082</v>
      </c>
    </row>
    <row r="271" spans="1:51" s="14" customFormat="1" ht="12">
      <c r="A271" s="14"/>
      <c r="B271" s="234"/>
      <c r="C271" s="235"/>
      <c r="D271" s="225" t="s">
        <v>175</v>
      </c>
      <c r="E271" s="235"/>
      <c r="F271" s="237" t="s">
        <v>2080</v>
      </c>
      <c r="G271" s="235"/>
      <c r="H271" s="238">
        <v>342.242</v>
      </c>
      <c r="I271" s="239"/>
      <c r="J271" s="235"/>
      <c r="K271" s="235"/>
      <c r="L271" s="240"/>
      <c r="M271" s="241"/>
      <c r="N271" s="242"/>
      <c r="O271" s="242"/>
      <c r="P271" s="242"/>
      <c r="Q271" s="242"/>
      <c r="R271" s="242"/>
      <c r="S271" s="242"/>
      <c r="T271" s="243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44" t="s">
        <v>175</v>
      </c>
      <c r="AU271" s="244" t="s">
        <v>85</v>
      </c>
      <c r="AV271" s="14" t="s">
        <v>85</v>
      </c>
      <c r="AW271" s="14" t="s">
        <v>4</v>
      </c>
      <c r="AX271" s="14" t="s">
        <v>83</v>
      </c>
      <c r="AY271" s="244" t="s">
        <v>159</v>
      </c>
    </row>
    <row r="272" spans="1:65" s="2" customFormat="1" ht="49.05" customHeight="1">
      <c r="A272" s="39"/>
      <c r="B272" s="40"/>
      <c r="C272" s="205" t="s">
        <v>376</v>
      </c>
      <c r="D272" s="205" t="s">
        <v>162</v>
      </c>
      <c r="E272" s="206" t="s">
        <v>423</v>
      </c>
      <c r="F272" s="207" t="s">
        <v>424</v>
      </c>
      <c r="G272" s="208" t="s">
        <v>165</v>
      </c>
      <c r="H272" s="209">
        <v>325.945</v>
      </c>
      <c r="I272" s="210"/>
      <c r="J272" s="211">
        <f>ROUND(I272*H272,2)</f>
        <v>0</v>
      </c>
      <c r="K272" s="207" t="s">
        <v>166</v>
      </c>
      <c r="L272" s="45"/>
      <c r="M272" s="212" t="s">
        <v>19</v>
      </c>
      <c r="N272" s="213" t="s">
        <v>46</v>
      </c>
      <c r="O272" s="85"/>
      <c r="P272" s="214">
        <f>O272*H272</f>
        <v>0</v>
      </c>
      <c r="Q272" s="214">
        <v>9E-05</v>
      </c>
      <c r="R272" s="214">
        <f>Q272*H272</f>
        <v>0.02933505</v>
      </c>
      <c r="S272" s="214">
        <v>0</v>
      </c>
      <c r="T272" s="215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16" t="s">
        <v>238</v>
      </c>
      <c r="AT272" s="216" t="s">
        <v>162</v>
      </c>
      <c r="AU272" s="216" t="s">
        <v>85</v>
      </c>
      <c r="AY272" s="18" t="s">
        <v>159</v>
      </c>
      <c r="BE272" s="217">
        <f>IF(N272="základní",J272,0)</f>
        <v>0</v>
      </c>
      <c r="BF272" s="217">
        <f>IF(N272="snížená",J272,0)</f>
        <v>0</v>
      </c>
      <c r="BG272" s="217">
        <f>IF(N272="zákl. přenesená",J272,0)</f>
        <v>0</v>
      </c>
      <c r="BH272" s="217">
        <f>IF(N272="sníž. přenesená",J272,0)</f>
        <v>0</v>
      </c>
      <c r="BI272" s="217">
        <f>IF(N272="nulová",J272,0)</f>
        <v>0</v>
      </c>
      <c r="BJ272" s="18" t="s">
        <v>83</v>
      </c>
      <c r="BK272" s="217">
        <f>ROUND(I272*H272,2)</f>
        <v>0</v>
      </c>
      <c r="BL272" s="18" t="s">
        <v>238</v>
      </c>
      <c r="BM272" s="216" t="s">
        <v>2083</v>
      </c>
    </row>
    <row r="273" spans="1:47" s="2" customFormat="1" ht="12">
      <c r="A273" s="39"/>
      <c r="B273" s="40"/>
      <c r="C273" s="41"/>
      <c r="D273" s="218" t="s">
        <v>169</v>
      </c>
      <c r="E273" s="41"/>
      <c r="F273" s="219" t="s">
        <v>426</v>
      </c>
      <c r="G273" s="41"/>
      <c r="H273" s="41"/>
      <c r="I273" s="220"/>
      <c r="J273" s="41"/>
      <c r="K273" s="41"/>
      <c r="L273" s="45"/>
      <c r="M273" s="221"/>
      <c r="N273" s="222"/>
      <c r="O273" s="85"/>
      <c r="P273" s="85"/>
      <c r="Q273" s="85"/>
      <c r="R273" s="85"/>
      <c r="S273" s="85"/>
      <c r="T273" s="86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T273" s="18" t="s">
        <v>169</v>
      </c>
      <c r="AU273" s="18" t="s">
        <v>85</v>
      </c>
    </row>
    <row r="274" spans="1:47" s="2" customFormat="1" ht="12">
      <c r="A274" s="39"/>
      <c r="B274" s="40"/>
      <c r="C274" s="41"/>
      <c r="D274" s="225" t="s">
        <v>203</v>
      </c>
      <c r="E274" s="41"/>
      <c r="F274" s="256" t="s">
        <v>427</v>
      </c>
      <c r="G274" s="41"/>
      <c r="H274" s="41"/>
      <c r="I274" s="220"/>
      <c r="J274" s="41"/>
      <c r="K274" s="41"/>
      <c r="L274" s="45"/>
      <c r="M274" s="221"/>
      <c r="N274" s="222"/>
      <c r="O274" s="85"/>
      <c r="P274" s="85"/>
      <c r="Q274" s="85"/>
      <c r="R274" s="85"/>
      <c r="S274" s="85"/>
      <c r="T274" s="86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T274" s="18" t="s">
        <v>203</v>
      </c>
      <c r="AU274" s="18" t="s">
        <v>85</v>
      </c>
    </row>
    <row r="275" spans="1:65" s="2" customFormat="1" ht="37.8" customHeight="1">
      <c r="A275" s="39"/>
      <c r="B275" s="40"/>
      <c r="C275" s="205" t="s">
        <v>379</v>
      </c>
      <c r="D275" s="205" t="s">
        <v>162</v>
      </c>
      <c r="E275" s="206" t="s">
        <v>429</v>
      </c>
      <c r="F275" s="207" t="s">
        <v>430</v>
      </c>
      <c r="G275" s="208" t="s">
        <v>165</v>
      </c>
      <c r="H275" s="209">
        <v>28.235</v>
      </c>
      <c r="I275" s="210"/>
      <c r="J275" s="211">
        <f>ROUND(I275*H275,2)</f>
        <v>0</v>
      </c>
      <c r="K275" s="207" t="s">
        <v>166</v>
      </c>
      <c r="L275" s="45"/>
      <c r="M275" s="212" t="s">
        <v>19</v>
      </c>
      <c r="N275" s="213" t="s">
        <v>46</v>
      </c>
      <c r="O275" s="85"/>
      <c r="P275" s="214">
        <f>O275*H275</f>
        <v>0</v>
      </c>
      <c r="Q275" s="214">
        <v>0.00012</v>
      </c>
      <c r="R275" s="214">
        <f>Q275*H275</f>
        <v>0.0033882</v>
      </c>
      <c r="S275" s="214">
        <v>0</v>
      </c>
      <c r="T275" s="215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16" t="s">
        <v>238</v>
      </c>
      <c r="AT275" s="216" t="s">
        <v>162</v>
      </c>
      <c r="AU275" s="216" t="s">
        <v>85</v>
      </c>
      <c r="AY275" s="18" t="s">
        <v>159</v>
      </c>
      <c r="BE275" s="217">
        <f>IF(N275="základní",J275,0)</f>
        <v>0</v>
      </c>
      <c r="BF275" s="217">
        <f>IF(N275="snížená",J275,0)</f>
        <v>0</v>
      </c>
      <c r="BG275" s="217">
        <f>IF(N275="zákl. přenesená",J275,0)</f>
        <v>0</v>
      </c>
      <c r="BH275" s="217">
        <f>IF(N275="sníž. přenesená",J275,0)</f>
        <v>0</v>
      </c>
      <c r="BI275" s="217">
        <f>IF(N275="nulová",J275,0)</f>
        <v>0</v>
      </c>
      <c r="BJ275" s="18" t="s">
        <v>83</v>
      </c>
      <c r="BK275" s="217">
        <f>ROUND(I275*H275,2)</f>
        <v>0</v>
      </c>
      <c r="BL275" s="18" t="s">
        <v>238</v>
      </c>
      <c r="BM275" s="216" t="s">
        <v>2084</v>
      </c>
    </row>
    <row r="276" spans="1:47" s="2" customFormat="1" ht="12">
      <c r="A276" s="39"/>
      <c r="B276" s="40"/>
      <c r="C276" s="41"/>
      <c r="D276" s="218" t="s">
        <v>169</v>
      </c>
      <c r="E276" s="41"/>
      <c r="F276" s="219" t="s">
        <v>432</v>
      </c>
      <c r="G276" s="41"/>
      <c r="H276" s="41"/>
      <c r="I276" s="220"/>
      <c r="J276" s="41"/>
      <c r="K276" s="41"/>
      <c r="L276" s="45"/>
      <c r="M276" s="221"/>
      <c r="N276" s="222"/>
      <c r="O276" s="85"/>
      <c r="P276" s="85"/>
      <c r="Q276" s="85"/>
      <c r="R276" s="85"/>
      <c r="S276" s="85"/>
      <c r="T276" s="86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T276" s="18" t="s">
        <v>169</v>
      </c>
      <c r="AU276" s="18" t="s">
        <v>85</v>
      </c>
    </row>
    <row r="277" spans="1:51" s="13" customFormat="1" ht="12">
      <c r="A277" s="13"/>
      <c r="B277" s="223"/>
      <c r="C277" s="224"/>
      <c r="D277" s="225" t="s">
        <v>175</v>
      </c>
      <c r="E277" s="226" t="s">
        <v>19</v>
      </c>
      <c r="F277" s="227" t="s">
        <v>433</v>
      </c>
      <c r="G277" s="224"/>
      <c r="H277" s="226" t="s">
        <v>19</v>
      </c>
      <c r="I277" s="228"/>
      <c r="J277" s="224"/>
      <c r="K277" s="224"/>
      <c r="L277" s="229"/>
      <c r="M277" s="230"/>
      <c r="N277" s="231"/>
      <c r="O277" s="231"/>
      <c r="P277" s="231"/>
      <c r="Q277" s="231"/>
      <c r="R277" s="231"/>
      <c r="S277" s="231"/>
      <c r="T277" s="232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33" t="s">
        <v>175</v>
      </c>
      <c r="AU277" s="233" t="s">
        <v>85</v>
      </c>
      <c r="AV277" s="13" t="s">
        <v>83</v>
      </c>
      <c r="AW277" s="13" t="s">
        <v>37</v>
      </c>
      <c r="AX277" s="13" t="s">
        <v>75</v>
      </c>
      <c r="AY277" s="233" t="s">
        <v>159</v>
      </c>
    </row>
    <row r="278" spans="1:51" s="14" customFormat="1" ht="12">
      <c r="A278" s="14"/>
      <c r="B278" s="234"/>
      <c r="C278" s="235"/>
      <c r="D278" s="225" t="s">
        <v>175</v>
      </c>
      <c r="E278" s="236" t="s">
        <v>19</v>
      </c>
      <c r="F278" s="237" t="s">
        <v>2085</v>
      </c>
      <c r="G278" s="235"/>
      <c r="H278" s="238">
        <v>28.235</v>
      </c>
      <c r="I278" s="239"/>
      <c r="J278" s="235"/>
      <c r="K278" s="235"/>
      <c r="L278" s="240"/>
      <c r="M278" s="241"/>
      <c r="N278" s="242"/>
      <c r="O278" s="242"/>
      <c r="P278" s="242"/>
      <c r="Q278" s="242"/>
      <c r="R278" s="242"/>
      <c r="S278" s="242"/>
      <c r="T278" s="243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44" t="s">
        <v>175</v>
      </c>
      <c r="AU278" s="244" t="s">
        <v>85</v>
      </c>
      <c r="AV278" s="14" t="s">
        <v>85</v>
      </c>
      <c r="AW278" s="14" t="s">
        <v>37</v>
      </c>
      <c r="AX278" s="14" t="s">
        <v>83</v>
      </c>
      <c r="AY278" s="244" t="s">
        <v>159</v>
      </c>
    </row>
    <row r="279" spans="1:65" s="2" customFormat="1" ht="16.5" customHeight="1">
      <c r="A279" s="39"/>
      <c r="B279" s="40"/>
      <c r="C279" s="257" t="s">
        <v>387</v>
      </c>
      <c r="D279" s="257" t="s">
        <v>255</v>
      </c>
      <c r="E279" s="258" t="s">
        <v>436</v>
      </c>
      <c r="F279" s="259" t="s">
        <v>437</v>
      </c>
      <c r="G279" s="260" t="s">
        <v>438</v>
      </c>
      <c r="H279" s="261">
        <v>4.8</v>
      </c>
      <c r="I279" s="262"/>
      <c r="J279" s="263">
        <f>ROUND(I279*H279,2)</f>
        <v>0</v>
      </c>
      <c r="K279" s="259" t="s">
        <v>166</v>
      </c>
      <c r="L279" s="264"/>
      <c r="M279" s="265" t="s">
        <v>19</v>
      </c>
      <c r="N279" s="266" t="s">
        <v>46</v>
      </c>
      <c r="O279" s="85"/>
      <c r="P279" s="214">
        <f>O279*H279</f>
        <v>0</v>
      </c>
      <c r="Q279" s="214">
        <v>0.025</v>
      </c>
      <c r="R279" s="214">
        <f>Q279*H279</f>
        <v>0.12</v>
      </c>
      <c r="S279" s="214">
        <v>0</v>
      </c>
      <c r="T279" s="215">
        <f>S279*H279</f>
        <v>0</v>
      </c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R279" s="216" t="s">
        <v>259</v>
      </c>
      <c r="AT279" s="216" t="s">
        <v>255</v>
      </c>
      <c r="AU279" s="216" t="s">
        <v>85</v>
      </c>
      <c r="AY279" s="18" t="s">
        <v>159</v>
      </c>
      <c r="BE279" s="217">
        <f>IF(N279="základní",J279,0)</f>
        <v>0</v>
      </c>
      <c r="BF279" s="217">
        <f>IF(N279="snížená",J279,0)</f>
        <v>0</v>
      </c>
      <c r="BG279" s="217">
        <f>IF(N279="zákl. přenesená",J279,0)</f>
        <v>0</v>
      </c>
      <c r="BH279" s="217">
        <f>IF(N279="sníž. přenesená",J279,0)</f>
        <v>0</v>
      </c>
      <c r="BI279" s="217">
        <f>IF(N279="nulová",J279,0)</f>
        <v>0</v>
      </c>
      <c r="BJ279" s="18" t="s">
        <v>83</v>
      </c>
      <c r="BK279" s="217">
        <f>ROUND(I279*H279,2)</f>
        <v>0</v>
      </c>
      <c r="BL279" s="18" t="s">
        <v>238</v>
      </c>
      <c r="BM279" s="216" t="s">
        <v>2086</v>
      </c>
    </row>
    <row r="280" spans="1:51" s="14" customFormat="1" ht="12">
      <c r="A280" s="14"/>
      <c r="B280" s="234"/>
      <c r="C280" s="235"/>
      <c r="D280" s="225" t="s">
        <v>175</v>
      </c>
      <c r="E280" s="235"/>
      <c r="F280" s="237" t="s">
        <v>2087</v>
      </c>
      <c r="G280" s="235"/>
      <c r="H280" s="238">
        <v>4.8</v>
      </c>
      <c r="I280" s="239"/>
      <c r="J280" s="235"/>
      <c r="K280" s="235"/>
      <c r="L280" s="240"/>
      <c r="M280" s="241"/>
      <c r="N280" s="242"/>
      <c r="O280" s="242"/>
      <c r="P280" s="242"/>
      <c r="Q280" s="242"/>
      <c r="R280" s="242"/>
      <c r="S280" s="242"/>
      <c r="T280" s="243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44" t="s">
        <v>175</v>
      </c>
      <c r="AU280" s="244" t="s">
        <v>85</v>
      </c>
      <c r="AV280" s="14" t="s">
        <v>85</v>
      </c>
      <c r="AW280" s="14" t="s">
        <v>4</v>
      </c>
      <c r="AX280" s="14" t="s">
        <v>83</v>
      </c>
      <c r="AY280" s="244" t="s">
        <v>159</v>
      </c>
    </row>
    <row r="281" spans="1:65" s="2" customFormat="1" ht="76.35" customHeight="1">
      <c r="A281" s="39"/>
      <c r="B281" s="40"/>
      <c r="C281" s="205" t="s">
        <v>390</v>
      </c>
      <c r="D281" s="205" t="s">
        <v>162</v>
      </c>
      <c r="E281" s="206" t="s">
        <v>442</v>
      </c>
      <c r="F281" s="207" t="s">
        <v>443</v>
      </c>
      <c r="G281" s="208" t="s">
        <v>165</v>
      </c>
      <c r="H281" s="209">
        <v>28.235</v>
      </c>
      <c r="I281" s="210"/>
      <c r="J281" s="211">
        <f>ROUND(I281*H281,2)</f>
        <v>0</v>
      </c>
      <c r="K281" s="207" t="s">
        <v>166</v>
      </c>
      <c r="L281" s="45"/>
      <c r="M281" s="212" t="s">
        <v>19</v>
      </c>
      <c r="N281" s="213" t="s">
        <v>46</v>
      </c>
      <c r="O281" s="85"/>
      <c r="P281" s="214">
        <f>O281*H281</f>
        <v>0</v>
      </c>
      <c r="Q281" s="214">
        <v>0.0002</v>
      </c>
      <c r="R281" s="214">
        <f>Q281*H281</f>
        <v>0.005647</v>
      </c>
      <c r="S281" s="214">
        <v>0</v>
      </c>
      <c r="T281" s="215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16" t="s">
        <v>238</v>
      </c>
      <c r="AT281" s="216" t="s">
        <v>162</v>
      </c>
      <c r="AU281" s="216" t="s">
        <v>85</v>
      </c>
      <c r="AY281" s="18" t="s">
        <v>159</v>
      </c>
      <c r="BE281" s="217">
        <f>IF(N281="základní",J281,0)</f>
        <v>0</v>
      </c>
      <c r="BF281" s="217">
        <f>IF(N281="snížená",J281,0)</f>
        <v>0</v>
      </c>
      <c r="BG281" s="217">
        <f>IF(N281="zákl. přenesená",J281,0)</f>
        <v>0</v>
      </c>
      <c r="BH281" s="217">
        <f>IF(N281="sníž. přenesená",J281,0)</f>
        <v>0</v>
      </c>
      <c r="BI281" s="217">
        <f>IF(N281="nulová",J281,0)</f>
        <v>0</v>
      </c>
      <c r="BJ281" s="18" t="s">
        <v>83</v>
      </c>
      <c r="BK281" s="217">
        <f>ROUND(I281*H281,2)</f>
        <v>0</v>
      </c>
      <c r="BL281" s="18" t="s">
        <v>238</v>
      </c>
      <c r="BM281" s="216" t="s">
        <v>2088</v>
      </c>
    </row>
    <row r="282" spans="1:47" s="2" customFormat="1" ht="12">
      <c r="A282" s="39"/>
      <c r="B282" s="40"/>
      <c r="C282" s="41"/>
      <c r="D282" s="218" t="s">
        <v>169</v>
      </c>
      <c r="E282" s="41"/>
      <c r="F282" s="219" t="s">
        <v>445</v>
      </c>
      <c r="G282" s="41"/>
      <c r="H282" s="41"/>
      <c r="I282" s="220"/>
      <c r="J282" s="41"/>
      <c r="K282" s="41"/>
      <c r="L282" s="45"/>
      <c r="M282" s="221"/>
      <c r="N282" s="222"/>
      <c r="O282" s="85"/>
      <c r="P282" s="85"/>
      <c r="Q282" s="85"/>
      <c r="R282" s="85"/>
      <c r="S282" s="85"/>
      <c r="T282" s="86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T282" s="18" t="s">
        <v>169</v>
      </c>
      <c r="AU282" s="18" t="s">
        <v>85</v>
      </c>
    </row>
    <row r="283" spans="1:47" s="2" customFormat="1" ht="12">
      <c r="A283" s="39"/>
      <c r="B283" s="40"/>
      <c r="C283" s="41"/>
      <c r="D283" s="225" t="s">
        <v>203</v>
      </c>
      <c r="E283" s="41"/>
      <c r="F283" s="256" t="s">
        <v>427</v>
      </c>
      <c r="G283" s="41"/>
      <c r="H283" s="41"/>
      <c r="I283" s="220"/>
      <c r="J283" s="41"/>
      <c r="K283" s="41"/>
      <c r="L283" s="45"/>
      <c r="M283" s="221"/>
      <c r="N283" s="222"/>
      <c r="O283" s="85"/>
      <c r="P283" s="85"/>
      <c r="Q283" s="85"/>
      <c r="R283" s="85"/>
      <c r="S283" s="85"/>
      <c r="T283" s="86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T283" s="18" t="s">
        <v>203</v>
      </c>
      <c r="AU283" s="18" t="s">
        <v>85</v>
      </c>
    </row>
    <row r="284" spans="1:65" s="2" customFormat="1" ht="49.05" customHeight="1">
      <c r="A284" s="39"/>
      <c r="B284" s="40"/>
      <c r="C284" s="205" t="s">
        <v>392</v>
      </c>
      <c r="D284" s="205" t="s">
        <v>162</v>
      </c>
      <c r="E284" s="206" t="s">
        <v>454</v>
      </c>
      <c r="F284" s="207" t="s">
        <v>455</v>
      </c>
      <c r="G284" s="208" t="s">
        <v>165</v>
      </c>
      <c r="H284" s="209">
        <v>28.235</v>
      </c>
      <c r="I284" s="210"/>
      <c r="J284" s="211">
        <f>ROUND(I284*H284,2)</f>
        <v>0</v>
      </c>
      <c r="K284" s="207" t="s">
        <v>166</v>
      </c>
      <c r="L284" s="45"/>
      <c r="M284" s="212" t="s">
        <v>19</v>
      </c>
      <c r="N284" s="213" t="s">
        <v>46</v>
      </c>
      <c r="O284" s="85"/>
      <c r="P284" s="214">
        <f>O284*H284</f>
        <v>0</v>
      </c>
      <c r="Q284" s="214">
        <v>0</v>
      </c>
      <c r="R284" s="214">
        <f>Q284*H284</f>
        <v>0</v>
      </c>
      <c r="S284" s="214">
        <v>0.00175</v>
      </c>
      <c r="T284" s="215">
        <f>S284*H284</f>
        <v>0.04941125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16" t="s">
        <v>238</v>
      </c>
      <c r="AT284" s="216" t="s">
        <v>162</v>
      </c>
      <c r="AU284" s="216" t="s">
        <v>85</v>
      </c>
      <c r="AY284" s="18" t="s">
        <v>159</v>
      </c>
      <c r="BE284" s="217">
        <f>IF(N284="základní",J284,0)</f>
        <v>0</v>
      </c>
      <c r="BF284" s="217">
        <f>IF(N284="snížená",J284,0)</f>
        <v>0</v>
      </c>
      <c r="BG284" s="217">
        <f>IF(N284="zákl. přenesená",J284,0)</f>
        <v>0</v>
      </c>
      <c r="BH284" s="217">
        <f>IF(N284="sníž. přenesená",J284,0)</f>
        <v>0</v>
      </c>
      <c r="BI284" s="217">
        <f>IF(N284="nulová",J284,0)</f>
        <v>0</v>
      </c>
      <c r="BJ284" s="18" t="s">
        <v>83</v>
      </c>
      <c r="BK284" s="217">
        <f>ROUND(I284*H284,2)</f>
        <v>0</v>
      </c>
      <c r="BL284" s="18" t="s">
        <v>238</v>
      </c>
      <c r="BM284" s="216" t="s">
        <v>2089</v>
      </c>
    </row>
    <row r="285" spans="1:47" s="2" customFormat="1" ht="12">
      <c r="A285" s="39"/>
      <c r="B285" s="40"/>
      <c r="C285" s="41"/>
      <c r="D285" s="218" t="s">
        <v>169</v>
      </c>
      <c r="E285" s="41"/>
      <c r="F285" s="219" t="s">
        <v>457</v>
      </c>
      <c r="G285" s="41"/>
      <c r="H285" s="41"/>
      <c r="I285" s="220"/>
      <c r="J285" s="41"/>
      <c r="K285" s="41"/>
      <c r="L285" s="45"/>
      <c r="M285" s="221"/>
      <c r="N285" s="222"/>
      <c r="O285" s="85"/>
      <c r="P285" s="85"/>
      <c r="Q285" s="85"/>
      <c r="R285" s="85"/>
      <c r="S285" s="85"/>
      <c r="T285" s="86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T285" s="18" t="s">
        <v>169</v>
      </c>
      <c r="AU285" s="18" t="s">
        <v>85</v>
      </c>
    </row>
    <row r="286" spans="1:51" s="13" customFormat="1" ht="12">
      <c r="A286" s="13"/>
      <c r="B286" s="223"/>
      <c r="C286" s="224"/>
      <c r="D286" s="225" t="s">
        <v>175</v>
      </c>
      <c r="E286" s="226" t="s">
        <v>19</v>
      </c>
      <c r="F286" s="227" t="s">
        <v>339</v>
      </c>
      <c r="G286" s="224"/>
      <c r="H286" s="226" t="s">
        <v>19</v>
      </c>
      <c r="I286" s="228"/>
      <c r="J286" s="224"/>
      <c r="K286" s="224"/>
      <c r="L286" s="229"/>
      <c r="M286" s="230"/>
      <c r="N286" s="231"/>
      <c r="O286" s="231"/>
      <c r="P286" s="231"/>
      <c r="Q286" s="231"/>
      <c r="R286" s="231"/>
      <c r="S286" s="231"/>
      <c r="T286" s="232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33" t="s">
        <v>175</v>
      </c>
      <c r="AU286" s="233" t="s">
        <v>85</v>
      </c>
      <c r="AV286" s="13" t="s">
        <v>83</v>
      </c>
      <c r="AW286" s="13" t="s">
        <v>37</v>
      </c>
      <c r="AX286" s="13" t="s">
        <v>75</v>
      </c>
      <c r="AY286" s="233" t="s">
        <v>159</v>
      </c>
    </row>
    <row r="287" spans="1:51" s="13" customFormat="1" ht="12">
      <c r="A287" s="13"/>
      <c r="B287" s="223"/>
      <c r="C287" s="224"/>
      <c r="D287" s="225" t="s">
        <v>175</v>
      </c>
      <c r="E287" s="226" t="s">
        <v>19</v>
      </c>
      <c r="F287" s="227" t="s">
        <v>340</v>
      </c>
      <c r="G287" s="224"/>
      <c r="H287" s="226" t="s">
        <v>19</v>
      </c>
      <c r="I287" s="228"/>
      <c r="J287" s="224"/>
      <c r="K287" s="224"/>
      <c r="L287" s="229"/>
      <c r="M287" s="230"/>
      <c r="N287" s="231"/>
      <c r="O287" s="231"/>
      <c r="P287" s="231"/>
      <c r="Q287" s="231"/>
      <c r="R287" s="231"/>
      <c r="S287" s="231"/>
      <c r="T287" s="232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33" t="s">
        <v>175</v>
      </c>
      <c r="AU287" s="233" t="s">
        <v>85</v>
      </c>
      <c r="AV287" s="13" t="s">
        <v>83</v>
      </c>
      <c r="AW287" s="13" t="s">
        <v>37</v>
      </c>
      <c r="AX287" s="13" t="s">
        <v>75</v>
      </c>
      <c r="AY287" s="233" t="s">
        <v>159</v>
      </c>
    </row>
    <row r="288" spans="1:51" s="13" customFormat="1" ht="12">
      <c r="A288" s="13"/>
      <c r="B288" s="223"/>
      <c r="C288" s="224"/>
      <c r="D288" s="225" t="s">
        <v>175</v>
      </c>
      <c r="E288" s="226" t="s">
        <v>19</v>
      </c>
      <c r="F288" s="227" t="s">
        <v>2052</v>
      </c>
      <c r="G288" s="224"/>
      <c r="H288" s="226" t="s">
        <v>19</v>
      </c>
      <c r="I288" s="228"/>
      <c r="J288" s="224"/>
      <c r="K288" s="224"/>
      <c r="L288" s="229"/>
      <c r="M288" s="230"/>
      <c r="N288" s="231"/>
      <c r="O288" s="231"/>
      <c r="P288" s="231"/>
      <c r="Q288" s="231"/>
      <c r="R288" s="231"/>
      <c r="S288" s="231"/>
      <c r="T288" s="232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33" t="s">
        <v>175</v>
      </c>
      <c r="AU288" s="233" t="s">
        <v>85</v>
      </c>
      <c r="AV288" s="13" t="s">
        <v>83</v>
      </c>
      <c r="AW288" s="13" t="s">
        <v>37</v>
      </c>
      <c r="AX288" s="13" t="s">
        <v>75</v>
      </c>
      <c r="AY288" s="233" t="s">
        <v>159</v>
      </c>
    </row>
    <row r="289" spans="1:51" s="14" customFormat="1" ht="12">
      <c r="A289" s="14"/>
      <c r="B289" s="234"/>
      <c r="C289" s="235"/>
      <c r="D289" s="225" t="s">
        <v>175</v>
      </c>
      <c r="E289" s="236" t="s">
        <v>19</v>
      </c>
      <c r="F289" s="237" t="s">
        <v>2053</v>
      </c>
      <c r="G289" s="235"/>
      <c r="H289" s="238">
        <v>28.235</v>
      </c>
      <c r="I289" s="239"/>
      <c r="J289" s="235"/>
      <c r="K289" s="235"/>
      <c r="L289" s="240"/>
      <c r="M289" s="241"/>
      <c r="N289" s="242"/>
      <c r="O289" s="242"/>
      <c r="P289" s="242"/>
      <c r="Q289" s="242"/>
      <c r="R289" s="242"/>
      <c r="S289" s="242"/>
      <c r="T289" s="243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44" t="s">
        <v>175</v>
      </c>
      <c r="AU289" s="244" t="s">
        <v>85</v>
      </c>
      <c r="AV289" s="14" t="s">
        <v>85</v>
      </c>
      <c r="AW289" s="14" t="s">
        <v>37</v>
      </c>
      <c r="AX289" s="14" t="s">
        <v>83</v>
      </c>
      <c r="AY289" s="244" t="s">
        <v>159</v>
      </c>
    </row>
    <row r="290" spans="1:65" s="2" customFormat="1" ht="33" customHeight="1">
      <c r="A290" s="39"/>
      <c r="B290" s="40"/>
      <c r="C290" s="205" t="s">
        <v>394</v>
      </c>
      <c r="D290" s="205" t="s">
        <v>162</v>
      </c>
      <c r="E290" s="206" t="s">
        <v>459</v>
      </c>
      <c r="F290" s="207" t="s">
        <v>460</v>
      </c>
      <c r="G290" s="208" t="s">
        <v>461</v>
      </c>
      <c r="H290" s="209">
        <v>138.028</v>
      </c>
      <c r="I290" s="210"/>
      <c r="J290" s="211">
        <f>ROUND(I290*H290,2)</f>
        <v>0</v>
      </c>
      <c r="K290" s="207" t="s">
        <v>166</v>
      </c>
      <c r="L290" s="45"/>
      <c r="M290" s="212" t="s">
        <v>19</v>
      </c>
      <c r="N290" s="213" t="s">
        <v>46</v>
      </c>
      <c r="O290" s="85"/>
      <c r="P290" s="214">
        <f>O290*H290</f>
        <v>0</v>
      </c>
      <c r="Q290" s="214">
        <v>3E-05</v>
      </c>
      <c r="R290" s="214">
        <f>Q290*H290</f>
        <v>0.00414084</v>
      </c>
      <c r="S290" s="214">
        <v>0</v>
      </c>
      <c r="T290" s="215">
        <f>S290*H290</f>
        <v>0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R290" s="216" t="s">
        <v>238</v>
      </c>
      <c r="AT290" s="216" t="s">
        <v>162</v>
      </c>
      <c r="AU290" s="216" t="s">
        <v>85</v>
      </c>
      <c r="AY290" s="18" t="s">
        <v>159</v>
      </c>
      <c r="BE290" s="217">
        <f>IF(N290="základní",J290,0)</f>
        <v>0</v>
      </c>
      <c r="BF290" s="217">
        <f>IF(N290="snížená",J290,0)</f>
        <v>0</v>
      </c>
      <c r="BG290" s="217">
        <f>IF(N290="zákl. přenesená",J290,0)</f>
        <v>0</v>
      </c>
      <c r="BH290" s="217">
        <f>IF(N290="sníž. přenesená",J290,0)</f>
        <v>0</v>
      </c>
      <c r="BI290" s="217">
        <f>IF(N290="nulová",J290,0)</f>
        <v>0</v>
      </c>
      <c r="BJ290" s="18" t="s">
        <v>83</v>
      </c>
      <c r="BK290" s="217">
        <f>ROUND(I290*H290,2)</f>
        <v>0</v>
      </c>
      <c r="BL290" s="18" t="s">
        <v>238</v>
      </c>
      <c r="BM290" s="216" t="s">
        <v>2090</v>
      </c>
    </row>
    <row r="291" spans="1:47" s="2" customFormat="1" ht="12">
      <c r="A291" s="39"/>
      <c r="B291" s="40"/>
      <c r="C291" s="41"/>
      <c r="D291" s="218" t="s">
        <v>169</v>
      </c>
      <c r="E291" s="41"/>
      <c r="F291" s="219" t="s">
        <v>463</v>
      </c>
      <c r="G291" s="41"/>
      <c r="H291" s="41"/>
      <c r="I291" s="220"/>
      <c r="J291" s="41"/>
      <c r="K291" s="41"/>
      <c r="L291" s="45"/>
      <c r="M291" s="221"/>
      <c r="N291" s="222"/>
      <c r="O291" s="85"/>
      <c r="P291" s="85"/>
      <c r="Q291" s="85"/>
      <c r="R291" s="85"/>
      <c r="S291" s="85"/>
      <c r="T291" s="86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T291" s="18" t="s">
        <v>169</v>
      </c>
      <c r="AU291" s="18" t="s">
        <v>85</v>
      </c>
    </row>
    <row r="292" spans="1:51" s="13" customFormat="1" ht="12">
      <c r="A292" s="13"/>
      <c r="B292" s="223"/>
      <c r="C292" s="224"/>
      <c r="D292" s="225" t="s">
        <v>175</v>
      </c>
      <c r="E292" s="226" t="s">
        <v>19</v>
      </c>
      <c r="F292" s="227" t="s">
        <v>358</v>
      </c>
      <c r="G292" s="224"/>
      <c r="H292" s="226" t="s">
        <v>19</v>
      </c>
      <c r="I292" s="228"/>
      <c r="J292" s="224"/>
      <c r="K292" s="224"/>
      <c r="L292" s="229"/>
      <c r="M292" s="230"/>
      <c r="N292" s="231"/>
      <c r="O292" s="231"/>
      <c r="P292" s="231"/>
      <c r="Q292" s="231"/>
      <c r="R292" s="231"/>
      <c r="S292" s="231"/>
      <c r="T292" s="232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33" t="s">
        <v>175</v>
      </c>
      <c r="AU292" s="233" t="s">
        <v>85</v>
      </c>
      <c r="AV292" s="13" t="s">
        <v>83</v>
      </c>
      <c r="AW292" s="13" t="s">
        <v>37</v>
      </c>
      <c r="AX292" s="13" t="s">
        <v>75</v>
      </c>
      <c r="AY292" s="233" t="s">
        <v>159</v>
      </c>
    </row>
    <row r="293" spans="1:51" s="13" customFormat="1" ht="12">
      <c r="A293" s="13"/>
      <c r="B293" s="223"/>
      <c r="C293" s="224"/>
      <c r="D293" s="225" t="s">
        <v>175</v>
      </c>
      <c r="E293" s="226" t="s">
        <v>19</v>
      </c>
      <c r="F293" s="227" t="s">
        <v>359</v>
      </c>
      <c r="G293" s="224"/>
      <c r="H293" s="226" t="s">
        <v>19</v>
      </c>
      <c r="I293" s="228"/>
      <c r="J293" s="224"/>
      <c r="K293" s="224"/>
      <c r="L293" s="229"/>
      <c r="M293" s="230"/>
      <c r="N293" s="231"/>
      <c r="O293" s="231"/>
      <c r="P293" s="231"/>
      <c r="Q293" s="231"/>
      <c r="R293" s="231"/>
      <c r="S293" s="231"/>
      <c r="T293" s="232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33" t="s">
        <v>175</v>
      </c>
      <c r="AU293" s="233" t="s">
        <v>85</v>
      </c>
      <c r="AV293" s="13" t="s">
        <v>83</v>
      </c>
      <c r="AW293" s="13" t="s">
        <v>37</v>
      </c>
      <c r="AX293" s="13" t="s">
        <v>75</v>
      </c>
      <c r="AY293" s="233" t="s">
        <v>159</v>
      </c>
    </row>
    <row r="294" spans="1:51" s="13" customFormat="1" ht="12">
      <c r="A294" s="13"/>
      <c r="B294" s="223"/>
      <c r="C294" s="224"/>
      <c r="D294" s="225" t="s">
        <v>175</v>
      </c>
      <c r="E294" s="226" t="s">
        <v>19</v>
      </c>
      <c r="F294" s="227" t="s">
        <v>2052</v>
      </c>
      <c r="G294" s="224"/>
      <c r="H294" s="226" t="s">
        <v>19</v>
      </c>
      <c r="I294" s="228"/>
      <c r="J294" s="224"/>
      <c r="K294" s="224"/>
      <c r="L294" s="229"/>
      <c r="M294" s="230"/>
      <c r="N294" s="231"/>
      <c r="O294" s="231"/>
      <c r="P294" s="231"/>
      <c r="Q294" s="231"/>
      <c r="R294" s="231"/>
      <c r="S294" s="231"/>
      <c r="T294" s="232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33" t="s">
        <v>175</v>
      </c>
      <c r="AU294" s="233" t="s">
        <v>85</v>
      </c>
      <c r="AV294" s="13" t="s">
        <v>83</v>
      </c>
      <c r="AW294" s="13" t="s">
        <v>37</v>
      </c>
      <c r="AX294" s="13" t="s">
        <v>75</v>
      </c>
      <c r="AY294" s="233" t="s">
        <v>159</v>
      </c>
    </row>
    <row r="295" spans="1:51" s="14" customFormat="1" ht="12">
      <c r="A295" s="14"/>
      <c r="B295" s="234"/>
      <c r="C295" s="235"/>
      <c r="D295" s="225" t="s">
        <v>175</v>
      </c>
      <c r="E295" s="236" t="s">
        <v>19</v>
      </c>
      <c r="F295" s="237" t="s">
        <v>2091</v>
      </c>
      <c r="G295" s="235"/>
      <c r="H295" s="238">
        <v>56.47</v>
      </c>
      <c r="I295" s="239"/>
      <c r="J295" s="235"/>
      <c r="K295" s="235"/>
      <c r="L295" s="240"/>
      <c r="M295" s="241"/>
      <c r="N295" s="242"/>
      <c r="O295" s="242"/>
      <c r="P295" s="242"/>
      <c r="Q295" s="242"/>
      <c r="R295" s="242"/>
      <c r="S295" s="242"/>
      <c r="T295" s="243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44" t="s">
        <v>175</v>
      </c>
      <c r="AU295" s="244" t="s">
        <v>85</v>
      </c>
      <c r="AV295" s="14" t="s">
        <v>85</v>
      </c>
      <c r="AW295" s="14" t="s">
        <v>37</v>
      </c>
      <c r="AX295" s="14" t="s">
        <v>75</v>
      </c>
      <c r="AY295" s="244" t="s">
        <v>159</v>
      </c>
    </row>
    <row r="296" spans="1:51" s="13" customFormat="1" ht="12">
      <c r="A296" s="13"/>
      <c r="B296" s="223"/>
      <c r="C296" s="224"/>
      <c r="D296" s="225" t="s">
        <v>175</v>
      </c>
      <c r="E296" s="226" t="s">
        <v>19</v>
      </c>
      <c r="F296" s="227" t="s">
        <v>362</v>
      </c>
      <c r="G296" s="224"/>
      <c r="H296" s="226" t="s">
        <v>19</v>
      </c>
      <c r="I296" s="228"/>
      <c r="J296" s="224"/>
      <c r="K296" s="224"/>
      <c r="L296" s="229"/>
      <c r="M296" s="230"/>
      <c r="N296" s="231"/>
      <c r="O296" s="231"/>
      <c r="P296" s="231"/>
      <c r="Q296" s="231"/>
      <c r="R296" s="231"/>
      <c r="S296" s="231"/>
      <c r="T296" s="232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33" t="s">
        <v>175</v>
      </c>
      <c r="AU296" s="233" t="s">
        <v>85</v>
      </c>
      <c r="AV296" s="13" t="s">
        <v>83</v>
      </c>
      <c r="AW296" s="13" t="s">
        <v>37</v>
      </c>
      <c r="AX296" s="13" t="s">
        <v>75</v>
      </c>
      <c r="AY296" s="233" t="s">
        <v>159</v>
      </c>
    </row>
    <row r="297" spans="1:51" s="13" customFormat="1" ht="12">
      <c r="A297" s="13"/>
      <c r="B297" s="223"/>
      <c r="C297" s="224"/>
      <c r="D297" s="225" t="s">
        <v>175</v>
      </c>
      <c r="E297" s="226" t="s">
        <v>19</v>
      </c>
      <c r="F297" s="227" t="s">
        <v>2052</v>
      </c>
      <c r="G297" s="224"/>
      <c r="H297" s="226" t="s">
        <v>19</v>
      </c>
      <c r="I297" s="228"/>
      <c r="J297" s="224"/>
      <c r="K297" s="224"/>
      <c r="L297" s="229"/>
      <c r="M297" s="230"/>
      <c r="N297" s="231"/>
      <c r="O297" s="231"/>
      <c r="P297" s="231"/>
      <c r="Q297" s="231"/>
      <c r="R297" s="231"/>
      <c r="S297" s="231"/>
      <c r="T297" s="232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33" t="s">
        <v>175</v>
      </c>
      <c r="AU297" s="233" t="s">
        <v>85</v>
      </c>
      <c r="AV297" s="13" t="s">
        <v>83</v>
      </c>
      <c r="AW297" s="13" t="s">
        <v>37</v>
      </c>
      <c r="AX297" s="13" t="s">
        <v>75</v>
      </c>
      <c r="AY297" s="233" t="s">
        <v>159</v>
      </c>
    </row>
    <row r="298" spans="1:51" s="14" customFormat="1" ht="12">
      <c r="A298" s="14"/>
      <c r="B298" s="234"/>
      <c r="C298" s="235"/>
      <c r="D298" s="225" t="s">
        <v>175</v>
      </c>
      <c r="E298" s="236" t="s">
        <v>19</v>
      </c>
      <c r="F298" s="237" t="s">
        <v>2092</v>
      </c>
      <c r="G298" s="235"/>
      <c r="H298" s="238">
        <v>12.544</v>
      </c>
      <c r="I298" s="239"/>
      <c r="J298" s="235"/>
      <c r="K298" s="235"/>
      <c r="L298" s="240"/>
      <c r="M298" s="241"/>
      <c r="N298" s="242"/>
      <c r="O298" s="242"/>
      <c r="P298" s="242"/>
      <c r="Q298" s="242"/>
      <c r="R298" s="242"/>
      <c r="S298" s="242"/>
      <c r="T298" s="243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44" t="s">
        <v>175</v>
      </c>
      <c r="AU298" s="244" t="s">
        <v>85</v>
      </c>
      <c r="AV298" s="14" t="s">
        <v>85</v>
      </c>
      <c r="AW298" s="14" t="s">
        <v>37</v>
      </c>
      <c r="AX298" s="14" t="s">
        <v>75</v>
      </c>
      <c r="AY298" s="244" t="s">
        <v>159</v>
      </c>
    </row>
    <row r="299" spans="1:51" s="13" customFormat="1" ht="12">
      <c r="A299" s="13"/>
      <c r="B299" s="223"/>
      <c r="C299" s="224"/>
      <c r="D299" s="225" t="s">
        <v>175</v>
      </c>
      <c r="E299" s="226" t="s">
        <v>19</v>
      </c>
      <c r="F299" s="227" t="s">
        <v>339</v>
      </c>
      <c r="G299" s="224"/>
      <c r="H299" s="226" t="s">
        <v>19</v>
      </c>
      <c r="I299" s="228"/>
      <c r="J299" s="224"/>
      <c r="K299" s="224"/>
      <c r="L299" s="229"/>
      <c r="M299" s="230"/>
      <c r="N299" s="231"/>
      <c r="O299" s="231"/>
      <c r="P299" s="231"/>
      <c r="Q299" s="231"/>
      <c r="R299" s="231"/>
      <c r="S299" s="231"/>
      <c r="T299" s="232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33" t="s">
        <v>175</v>
      </c>
      <c r="AU299" s="233" t="s">
        <v>85</v>
      </c>
      <c r="AV299" s="13" t="s">
        <v>83</v>
      </c>
      <c r="AW299" s="13" t="s">
        <v>37</v>
      </c>
      <c r="AX299" s="13" t="s">
        <v>75</v>
      </c>
      <c r="AY299" s="233" t="s">
        <v>159</v>
      </c>
    </row>
    <row r="300" spans="1:51" s="13" customFormat="1" ht="12">
      <c r="A300" s="13"/>
      <c r="B300" s="223"/>
      <c r="C300" s="224"/>
      <c r="D300" s="225" t="s">
        <v>175</v>
      </c>
      <c r="E300" s="226" t="s">
        <v>19</v>
      </c>
      <c r="F300" s="227" t="s">
        <v>2052</v>
      </c>
      <c r="G300" s="224"/>
      <c r="H300" s="226" t="s">
        <v>19</v>
      </c>
      <c r="I300" s="228"/>
      <c r="J300" s="224"/>
      <c r="K300" s="224"/>
      <c r="L300" s="229"/>
      <c r="M300" s="230"/>
      <c r="N300" s="231"/>
      <c r="O300" s="231"/>
      <c r="P300" s="231"/>
      <c r="Q300" s="231"/>
      <c r="R300" s="231"/>
      <c r="S300" s="231"/>
      <c r="T300" s="232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33" t="s">
        <v>175</v>
      </c>
      <c r="AU300" s="233" t="s">
        <v>85</v>
      </c>
      <c r="AV300" s="13" t="s">
        <v>83</v>
      </c>
      <c r="AW300" s="13" t="s">
        <v>37</v>
      </c>
      <c r="AX300" s="13" t="s">
        <v>75</v>
      </c>
      <c r="AY300" s="233" t="s">
        <v>159</v>
      </c>
    </row>
    <row r="301" spans="1:51" s="14" customFormat="1" ht="12">
      <c r="A301" s="14"/>
      <c r="B301" s="234"/>
      <c r="C301" s="235"/>
      <c r="D301" s="225" t="s">
        <v>175</v>
      </c>
      <c r="E301" s="236" t="s">
        <v>19</v>
      </c>
      <c r="F301" s="237" t="s">
        <v>2093</v>
      </c>
      <c r="G301" s="235"/>
      <c r="H301" s="238">
        <v>56.47</v>
      </c>
      <c r="I301" s="239"/>
      <c r="J301" s="235"/>
      <c r="K301" s="235"/>
      <c r="L301" s="240"/>
      <c r="M301" s="241"/>
      <c r="N301" s="242"/>
      <c r="O301" s="242"/>
      <c r="P301" s="242"/>
      <c r="Q301" s="242"/>
      <c r="R301" s="242"/>
      <c r="S301" s="242"/>
      <c r="T301" s="243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44" t="s">
        <v>175</v>
      </c>
      <c r="AU301" s="244" t="s">
        <v>85</v>
      </c>
      <c r="AV301" s="14" t="s">
        <v>85</v>
      </c>
      <c r="AW301" s="14" t="s">
        <v>37</v>
      </c>
      <c r="AX301" s="14" t="s">
        <v>75</v>
      </c>
      <c r="AY301" s="244" t="s">
        <v>159</v>
      </c>
    </row>
    <row r="302" spans="1:51" s="13" customFormat="1" ht="12">
      <c r="A302" s="13"/>
      <c r="B302" s="223"/>
      <c r="C302" s="224"/>
      <c r="D302" s="225" t="s">
        <v>175</v>
      </c>
      <c r="E302" s="226" t="s">
        <v>19</v>
      </c>
      <c r="F302" s="227" t="s">
        <v>364</v>
      </c>
      <c r="G302" s="224"/>
      <c r="H302" s="226" t="s">
        <v>19</v>
      </c>
      <c r="I302" s="228"/>
      <c r="J302" s="224"/>
      <c r="K302" s="224"/>
      <c r="L302" s="229"/>
      <c r="M302" s="230"/>
      <c r="N302" s="231"/>
      <c r="O302" s="231"/>
      <c r="P302" s="231"/>
      <c r="Q302" s="231"/>
      <c r="R302" s="231"/>
      <c r="S302" s="231"/>
      <c r="T302" s="232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33" t="s">
        <v>175</v>
      </c>
      <c r="AU302" s="233" t="s">
        <v>85</v>
      </c>
      <c r="AV302" s="13" t="s">
        <v>83</v>
      </c>
      <c r="AW302" s="13" t="s">
        <v>37</v>
      </c>
      <c r="AX302" s="13" t="s">
        <v>75</v>
      </c>
      <c r="AY302" s="233" t="s">
        <v>159</v>
      </c>
    </row>
    <row r="303" spans="1:51" s="13" customFormat="1" ht="12">
      <c r="A303" s="13"/>
      <c r="B303" s="223"/>
      <c r="C303" s="224"/>
      <c r="D303" s="225" t="s">
        <v>175</v>
      </c>
      <c r="E303" s="226" t="s">
        <v>19</v>
      </c>
      <c r="F303" s="227" t="s">
        <v>2052</v>
      </c>
      <c r="G303" s="224"/>
      <c r="H303" s="226" t="s">
        <v>19</v>
      </c>
      <c r="I303" s="228"/>
      <c r="J303" s="224"/>
      <c r="K303" s="224"/>
      <c r="L303" s="229"/>
      <c r="M303" s="230"/>
      <c r="N303" s="231"/>
      <c r="O303" s="231"/>
      <c r="P303" s="231"/>
      <c r="Q303" s="231"/>
      <c r="R303" s="231"/>
      <c r="S303" s="231"/>
      <c r="T303" s="232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33" t="s">
        <v>175</v>
      </c>
      <c r="AU303" s="233" t="s">
        <v>85</v>
      </c>
      <c r="AV303" s="13" t="s">
        <v>83</v>
      </c>
      <c r="AW303" s="13" t="s">
        <v>37</v>
      </c>
      <c r="AX303" s="13" t="s">
        <v>75</v>
      </c>
      <c r="AY303" s="233" t="s">
        <v>159</v>
      </c>
    </row>
    <row r="304" spans="1:51" s="13" customFormat="1" ht="12">
      <c r="A304" s="13"/>
      <c r="B304" s="223"/>
      <c r="C304" s="224"/>
      <c r="D304" s="225" t="s">
        <v>175</v>
      </c>
      <c r="E304" s="226" t="s">
        <v>19</v>
      </c>
      <c r="F304" s="227" t="s">
        <v>1889</v>
      </c>
      <c r="G304" s="224"/>
      <c r="H304" s="226" t="s">
        <v>19</v>
      </c>
      <c r="I304" s="228"/>
      <c r="J304" s="224"/>
      <c r="K304" s="224"/>
      <c r="L304" s="229"/>
      <c r="M304" s="230"/>
      <c r="N304" s="231"/>
      <c r="O304" s="231"/>
      <c r="P304" s="231"/>
      <c r="Q304" s="231"/>
      <c r="R304" s="231"/>
      <c r="S304" s="231"/>
      <c r="T304" s="232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33" t="s">
        <v>175</v>
      </c>
      <c r="AU304" s="233" t="s">
        <v>85</v>
      </c>
      <c r="AV304" s="13" t="s">
        <v>83</v>
      </c>
      <c r="AW304" s="13" t="s">
        <v>37</v>
      </c>
      <c r="AX304" s="13" t="s">
        <v>75</v>
      </c>
      <c r="AY304" s="233" t="s">
        <v>159</v>
      </c>
    </row>
    <row r="305" spans="1:51" s="14" customFormat="1" ht="12">
      <c r="A305" s="14"/>
      <c r="B305" s="234"/>
      <c r="C305" s="235"/>
      <c r="D305" s="225" t="s">
        <v>175</v>
      </c>
      <c r="E305" s="236" t="s">
        <v>19</v>
      </c>
      <c r="F305" s="237" t="s">
        <v>2092</v>
      </c>
      <c r="G305" s="235"/>
      <c r="H305" s="238">
        <v>12.544</v>
      </c>
      <c r="I305" s="239"/>
      <c r="J305" s="235"/>
      <c r="K305" s="235"/>
      <c r="L305" s="240"/>
      <c r="M305" s="241"/>
      <c r="N305" s="242"/>
      <c r="O305" s="242"/>
      <c r="P305" s="242"/>
      <c r="Q305" s="242"/>
      <c r="R305" s="242"/>
      <c r="S305" s="242"/>
      <c r="T305" s="243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44" t="s">
        <v>175</v>
      </c>
      <c r="AU305" s="244" t="s">
        <v>85</v>
      </c>
      <c r="AV305" s="14" t="s">
        <v>85</v>
      </c>
      <c r="AW305" s="14" t="s">
        <v>37</v>
      </c>
      <c r="AX305" s="14" t="s">
        <v>75</v>
      </c>
      <c r="AY305" s="244" t="s">
        <v>159</v>
      </c>
    </row>
    <row r="306" spans="1:51" s="15" customFormat="1" ht="12">
      <c r="A306" s="15"/>
      <c r="B306" s="245"/>
      <c r="C306" s="246"/>
      <c r="D306" s="225" t="s">
        <v>175</v>
      </c>
      <c r="E306" s="247" t="s">
        <v>19</v>
      </c>
      <c r="F306" s="248" t="s">
        <v>179</v>
      </c>
      <c r="G306" s="246"/>
      <c r="H306" s="249">
        <v>138.028</v>
      </c>
      <c r="I306" s="250"/>
      <c r="J306" s="246"/>
      <c r="K306" s="246"/>
      <c r="L306" s="251"/>
      <c r="M306" s="252"/>
      <c r="N306" s="253"/>
      <c r="O306" s="253"/>
      <c r="P306" s="253"/>
      <c r="Q306" s="253"/>
      <c r="R306" s="253"/>
      <c r="S306" s="253"/>
      <c r="T306" s="254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T306" s="255" t="s">
        <v>175</v>
      </c>
      <c r="AU306" s="255" t="s">
        <v>85</v>
      </c>
      <c r="AV306" s="15" t="s">
        <v>167</v>
      </c>
      <c r="AW306" s="15" t="s">
        <v>37</v>
      </c>
      <c r="AX306" s="15" t="s">
        <v>83</v>
      </c>
      <c r="AY306" s="255" t="s">
        <v>159</v>
      </c>
    </row>
    <row r="307" spans="1:65" s="2" customFormat="1" ht="24.15" customHeight="1">
      <c r="A307" s="39"/>
      <c r="B307" s="40"/>
      <c r="C307" s="257" t="s">
        <v>401</v>
      </c>
      <c r="D307" s="257" t="s">
        <v>255</v>
      </c>
      <c r="E307" s="258" t="s">
        <v>469</v>
      </c>
      <c r="F307" s="259" t="s">
        <v>470</v>
      </c>
      <c r="G307" s="260" t="s">
        <v>461</v>
      </c>
      <c r="H307" s="261">
        <v>144.929</v>
      </c>
      <c r="I307" s="262"/>
      <c r="J307" s="263">
        <f>ROUND(I307*H307,2)</f>
        <v>0</v>
      </c>
      <c r="K307" s="259" t="s">
        <v>166</v>
      </c>
      <c r="L307" s="264"/>
      <c r="M307" s="265" t="s">
        <v>19</v>
      </c>
      <c r="N307" s="266" t="s">
        <v>46</v>
      </c>
      <c r="O307" s="85"/>
      <c r="P307" s="214">
        <f>O307*H307</f>
        <v>0</v>
      </c>
      <c r="Q307" s="214">
        <v>0.00038</v>
      </c>
      <c r="R307" s="214">
        <f>Q307*H307</f>
        <v>0.05507302000000001</v>
      </c>
      <c r="S307" s="214">
        <v>0</v>
      </c>
      <c r="T307" s="215">
        <f>S307*H307</f>
        <v>0</v>
      </c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R307" s="216" t="s">
        <v>259</v>
      </c>
      <c r="AT307" s="216" t="s">
        <v>255</v>
      </c>
      <c r="AU307" s="216" t="s">
        <v>85</v>
      </c>
      <c r="AY307" s="18" t="s">
        <v>159</v>
      </c>
      <c r="BE307" s="217">
        <f>IF(N307="základní",J307,0)</f>
        <v>0</v>
      </c>
      <c r="BF307" s="217">
        <f>IF(N307="snížená",J307,0)</f>
        <v>0</v>
      </c>
      <c r="BG307" s="217">
        <f>IF(N307="zákl. přenesená",J307,0)</f>
        <v>0</v>
      </c>
      <c r="BH307" s="217">
        <f>IF(N307="sníž. přenesená",J307,0)</f>
        <v>0</v>
      </c>
      <c r="BI307" s="217">
        <f>IF(N307="nulová",J307,0)</f>
        <v>0</v>
      </c>
      <c r="BJ307" s="18" t="s">
        <v>83</v>
      </c>
      <c r="BK307" s="217">
        <f>ROUND(I307*H307,2)</f>
        <v>0</v>
      </c>
      <c r="BL307" s="18" t="s">
        <v>238</v>
      </c>
      <c r="BM307" s="216" t="s">
        <v>2094</v>
      </c>
    </row>
    <row r="308" spans="1:51" s="14" customFormat="1" ht="12">
      <c r="A308" s="14"/>
      <c r="B308" s="234"/>
      <c r="C308" s="235"/>
      <c r="D308" s="225" t="s">
        <v>175</v>
      </c>
      <c r="E308" s="235"/>
      <c r="F308" s="237" t="s">
        <v>2095</v>
      </c>
      <c r="G308" s="235"/>
      <c r="H308" s="238">
        <v>144.929</v>
      </c>
      <c r="I308" s="239"/>
      <c r="J308" s="235"/>
      <c r="K308" s="235"/>
      <c r="L308" s="240"/>
      <c r="M308" s="241"/>
      <c r="N308" s="242"/>
      <c r="O308" s="242"/>
      <c r="P308" s="242"/>
      <c r="Q308" s="242"/>
      <c r="R308" s="242"/>
      <c r="S308" s="242"/>
      <c r="T308" s="243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44" t="s">
        <v>175</v>
      </c>
      <c r="AU308" s="244" t="s">
        <v>85</v>
      </c>
      <c r="AV308" s="14" t="s">
        <v>85</v>
      </c>
      <c r="AW308" s="14" t="s">
        <v>4</v>
      </c>
      <c r="AX308" s="14" t="s">
        <v>83</v>
      </c>
      <c r="AY308" s="244" t="s">
        <v>159</v>
      </c>
    </row>
    <row r="309" spans="1:65" s="2" customFormat="1" ht="37.8" customHeight="1">
      <c r="A309" s="39"/>
      <c r="B309" s="40"/>
      <c r="C309" s="205" t="s">
        <v>408</v>
      </c>
      <c r="D309" s="205" t="s">
        <v>162</v>
      </c>
      <c r="E309" s="206" t="s">
        <v>474</v>
      </c>
      <c r="F309" s="207" t="s">
        <v>475</v>
      </c>
      <c r="G309" s="208" t="s">
        <v>461</v>
      </c>
      <c r="H309" s="209">
        <v>55.848</v>
      </c>
      <c r="I309" s="210"/>
      <c r="J309" s="211">
        <f>ROUND(I309*H309,2)</f>
        <v>0</v>
      </c>
      <c r="K309" s="207" t="s">
        <v>166</v>
      </c>
      <c r="L309" s="45"/>
      <c r="M309" s="212" t="s">
        <v>19</v>
      </c>
      <c r="N309" s="213" t="s">
        <v>46</v>
      </c>
      <c r="O309" s="85"/>
      <c r="P309" s="214">
        <f>O309*H309</f>
        <v>0</v>
      </c>
      <c r="Q309" s="214">
        <v>0.00016</v>
      </c>
      <c r="R309" s="214">
        <f>Q309*H309</f>
        <v>0.008935680000000001</v>
      </c>
      <c r="S309" s="214">
        <v>0</v>
      </c>
      <c r="T309" s="215">
        <f>S309*H309</f>
        <v>0</v>
      </c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R309" s="216" t="s">
        <v>238</v>
      </c>
      <c r="AT309" s="216" t="s">
        <v>162</v>
      </c>
      <c r="AU309" s="216" t="s">
        <v>85</v>
      </c>
      <c r="AY309" s="18" t="s">
        <v>159</v>
      </c>
      <c r="BE309" s="217">
        <f>IF(N309="základní",J309,0)</f>
        <v>0</v>
      </c>
      <c r="BF309" s="217">
        <f>IF(N309="snížená",J309,0)</f>
        <v>0</v>
      </c>
      <c r="BG309" s="217">
        <f>IF(N309="zákl. přenesená",J309,0)</f>
        <v>0</v>
      </c>
      <c r="BH309" s="217">
        <f>IF(N309="sníž. přenesená",J309,0)</f>
        <v>0</v>
      </c>
      <c r="BI309" s="217">
        <f>IF(N309="nulová",J309,0)</f>
        <v>0</v>
      </c>
      <c r="BJ309" s="18" t="s">
        <v>83</v>
      </c>
      <c r="BK309" s="217">
        <f>ROUND(I309*H309,2)</f>
        <v>0</v>
      </c>
      <c r="BL309" s="18" t="s">
        <v>238</v>
      </c>
      <c r="BM309" s="216" t="s">
        <v>2096</v>
      </c>
    </row>
    <row r="310" spans="1:47" s="2" customFormat="1" ht="12">
      <c r="A310" s="39"/>
      <c r="B310" s="40"/>
      <c r="C310" s="41"/>
      <c r="D310" s="218" t="s">
        <v>169</v>
      </c>
      <c r="E310" s="41"/>
      <c r="F310" s="219" t="s">
        <v>477</v>
      </c>
      <c r="G310" s="41"/>
      <c r="H310" s="41"/>
      <c r="I310" s="220"/>
      <c r="J310" s="41"/>
      <c r="K310" s="41"/>
      <c r="L310" s="45"/>
      <c r="M310" s="221"/>
      <c r="N310" s="222"/>
      <c r="O310" s="85"/>
      <c r="P310" s="85"/>
      <c r="Q310" s="85"/>
      <c r="R310" s="85"/>
      <c r="S310" s="85"/>
      <c r="T310" s="86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T310" s="18" t="s">
        <v>169</v>
      </c>
      <c r="AU310" s="18" t="s">
        <v>85</v>
      </c>
    </row>
    <row r="311" spans="1:51" s="13" customFormat="1" ht="12">
      <c r="A311" s="13"/>
      <c r="B311" s="223"/>
      <c r="C311" s="224"/>
      <c r="D311" s="225" t="s">
        <v>175</v>
      </c>
      <c r="E311" s="226" t="s">
        <v>19</v>
      </c>
      <c r="F311" s="227" t="s">
        <v>358</v>
      </c>
      <c r="G311" s="224"/>
      <c r="H311" s="226" t="s">
        <v>19</v>
      </c>
      <c r="I311" s="228"/>
      <c r="J311" s="224"/>
      <c r="K311" s="224"/>
      <c r="L311" s="229"/>
      <c r="M311" s="230"/>
      <c r="N311" s="231"/>
      <c r="O311" s="231"/>
      <c r="P311" s="231"/>
      <c r="Q311" s="231"/>
      <c r="R311" s="231"/>
      <c r="S311" s="231"/>
      <c r="T311" s="232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33" t="s">
        <v>175</v>
      </c>
      <c r="AU311" s="233" t="s">
        <v>85</v>
      </c>
      <c r="AV311" s="13" t="s">
        <v>83</v>
      </c>
      <c r="AW311" s="13" t="s">
        <v>37</v>
      </c>
      <c r="AX311" s="13" t="s">
        <v>75</v>
      </c>
      <c r="AY311" s="233" t="s">
        <v>159</v>
      </c>
    </row>
    <row r="312" spans="1:51" s="13" customFormat="1" ht="12">
      <c r="A312" s="13"/>
      <c r="B312" s="223"/>
      <c r="C312" s="224"/>
      <c r="D312" s="225" t="s">
        <v>175</v>
      </c>
      <c r="E312" s="226" t="s">
        <v>19</v>
      </c>
      <c r="F312" s="227" t="s">
        <v>478</v>
      </c>
      <c r="G312" s="224"/>
      <c r="H312" s="226" t="s">
        <v>19</v>
      </c>
      <c r="I312" s="228"/>
      <c r="J312" s="224"/>
      <c r="K312" s="224"/>
      <c r="L312" s="229"/>
      <c r="M312" s="230"/>
      <c r="N312" s="231"/>
      <c r="O312" s="231"/>
      <c r="P312" s="231"/>
      <c r="Q312" s="231"/>
      <c r="R312" s="231"/>
      <c r="S312" s="231"/>
      <c r="T312" s="232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33" t="s">
        <v>175</v>
      </c>
      <c r="AU312" s="233" t="s">
        <v>85</v>
      </c>
      <c r="AV312" s="13" t="s">
        <v>83</v>
      </c>
      <c r="AW312" s="13" t="s">
        <v>37</v>
      </c>
      <c r="AX312" s="13" t="s">
        <v>75</v>
      </c>
      <c r="AY312" s="233" t="s">
        <v>159</v>
      </c>
    </row>
    <row r="313" spans="1:51" s="13" customFormat="1" ht="12">
      <c r="A313" s="13"/>
      <c r="B313" s="223"/>
      <c r="C313" s="224"/>
      <c r="D313" s="225" t="s">
        <v>175</v>
      </c>
      <c r="E313" s="226" t="s">
        <v>19</v>
      </c>
      <c r="F313" s="227" t="s">
        <v>2052</v>
      </c>
      <c r="G313" s="224"/>
      <c r="H313" s="226" t="s">
        <v>19</v>
      </c>
      <c r="I313" s="228"/>
      <c r="J313" s="224"/>
      <c r="K313" s="224"/>
      <c r="L313" s="229"/>
      <c r="M313" s="230"/>
      <c r="N313" s="231"/>
      <c r="O313" s="231"/>
      <c r="P313" s="231"/>
      <c r="Q313" s="231"/>
      <c r="R313" s="231"/>
      <c r="S313" s="231"/>
      <c r="T313" s="232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33" t="s">
        <v>175</v>
      </c>
      <c r="AU313" s="233" t="s">
        <v>85</v>
      </c>
      <c r="AV313" s="13" t="s">
        <v>83</v>
      </c>
      <c r="AW313" s="13" t="s">
        <v>37</v>
      </c>
      <c r="AX313" s="13" t="s">
        <v>75</v>
      </c>
      <c r="AY313" s="233" t="s">
        <v>159</v>
      </c>
    </row>
    <row r="314" spans="1:51" s="14" customFormat="1" ht="12">
      <c r="A314" s="14"/>
      <c r="B314" s="234"/>
      <c r="C314" s="235"/>
      <c r="D314" s="225" t="s">
        <v>175</v>
      </c>
      <c r="E314" s="236" t="s">
        <v>19</v>
      </c>
      <c r="F314" s="237" t="s">
        <v>2097</v>
      </c>
      <c r="G314" s="235"/>
      <c r="H314" s="238">
        <v>55.848</v>
      </c>
      <c r="I314" s="239"/>
      <c r="J314" s="235"/>
      <c r="K314" s="235"/>
      <c r="L314" s="240"/>
      <c r="M314" s="241"/>
      <c r="N314" s="242"/>
      <c r="O314" s="242"/>
      <c r="P314" s="242"/>
      <c r="Q314" s="242"/>
      <c r="R314" s="242"/>
      <c r="S314" s="242"/>
      <c r="T314" s="243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44" t="s">
        <v>175</v>
      </c>
      <c r="AU314" s="244" t="s">
        <v>85</v>
      </c>
      <c r="AV314" s="14" t="s">
        <v>85</v>
      </c>
      <c r="AW314" s="14" t="s">
        <v>37</v>
      </c>
      <c r="AX314" s="14" t="s">
        <v>83</v>
      </c>
      <c r="AY314" s="244" t="s">
        <v>159</v>
      </c>
    </row>
    <row r="315" spans="1:65" s="2" customFormat="1" ht="24.15" customHeight="1">
      <c r="A315" s="39"/>
      <c r="B315" s="40"/>
      <c r="C315" s="257" t="s">
        <v>413</v>
      </c>
      <c r="D315" s="257" t="s">
        <v>255</v>
      </c>
      <c r="E315" s="258" t="s">
        <v>481</v>
      </c>
      <c r="F315" s="259" t="s">
        <v>482</v>
      </c>
      <c r="G315" s="260" t="s">
        <v>165</v>
      </c>
      <c r="H315" s="261">
        <v>28.873</v>
      </c>
      <c r="I315" s="262"/>
      <c r="J315" s="263">
        <f>ROUND(I315*H315,2)</f>
        <v>0</v>
      </c>
      <c r="K315" s="259" t="s">
        <v>166</v>
      </c>
      <c r="L315" s="264"/>
      <c r="M315" s="265" t="s">
        <v>19</v>
      </c>
      <c r="N315" s="266" t="s">
        <v>46</v>
      </c>
      <c r="O315" s="85"/>
      <c r="P315" s="214">
        <f>O315*H315</f>
        <v>0</v>
      </c>
      <c r="Q315" s="214">
        <v>0.0024</v>
      </c>
      <c r="R315" s="214">
        <f>Q315*H315</f>
        <v>0.0692952</v>
      </c>
      <c r="S315" s="214">
        <v>0</v>
      </c>
      <c r="T315" s="215">
        <f>S315*H315</f>
        <v>0</v>
      </c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R315" s="216" t="s">
        <v>259</v>
      </c>
      <c r="AT315" s="216" t="s">
        <v>255</v>
      </c>
      <c r="AU315" s="216" t="s">
        <v>85</v>
      </c>
      <c r="AY315" s="18" t="s">
        <v>159</v>
      </c>
      <c r="BE315" s="217">
        <f>IF(N315="základní",J315,0)</f>
        <v>0</v>
      </c>
      <c r="BF315" s="217">
        <f>IF(N315="snížená",J315,0)</f>
        <v>0</v>
      </c>
      <c r="BG315" s="217">
        <f>IF(N315="zákl. přenesená",J315,0)</f>
        <v>0</v>
      </c>
      <c r="BH315" s="217">
        <f>IF(N315="sníž. přenesená",J315,0)</f>
        <v>0</v>
      </c>
      <c r="BI315" s="217">
        <f>IF(N315="nulová",J315,0)</f>
        <v>0</v>
      </c>
      <c r="BJ315" s="18" t="s">
        <v>83</v>
      </c>
      <c r="BK315" s="217">
        <f>ROUND(I315*H315,2)</f>
        <v>0</v>
      </c>
      <c r="BL315" s="18" t="s">
        <v>238</v>
      </c>
      <c r="BM315" s="216" t="s">
        <v>2098</v>
      </c>
    </row>
    <row r="316" spans="1:47" s="2" customFormat="1" ht="12">
      <c r="A316" s="39"/>
      <c r="B316" s="40"/>
      <c r="C316" s="41"/>
      <c r="D316" s="225" t="s">
        <v>203</v>
      </c>
      <c r="E316" s="41"/>
      <c r="F316" s="256" t="s">
        <v>484</v>
      </c>
      <c r="G316" s="41"/>
      <c r="H316" s="41"/>
      <c r="I316" s="220"/>
      <c r="J316" s="41"/>
      <c r="K316" s="41"/>
      <c r="L316" s="45"/>
      <c r="M316" s="221"/>
      <c r="N316" s="222"/>
      <c r="O316" s="85"/>
      <c r="P316" s="85"/>
      <c r="Q316" s="85"/>
      <c r="R316" s="85"/>
      <c r="S316" s="85"/>
      <c r="T316" s="86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T316" s="18" t="s">
        <v>203</v>
      </c>
      <c r="AU316" s="18" t="s">
        <v>85</v>
      </c>
    </row>
    <row r="317" spans="1:51" s="14" customFormat="1" ht="12">
      <c r="A317" s="14"/>
      <c r="B317" s="234"/>
      <c r="C317" s="235"/>
      <c r="D317" s="225" t="s">
        <v>175</v>
      </c>
      <c r="E317" s="235"/>
      <c r="F317" s="237" t="s">
        <v>2099</v>
      </c>
      <c r="G317" s="235"/>
      <c r="H317" s="238">
        <v>28.873</v>
      </c>
      <c r="I317" s="239"/>
      <c r="J317" s="235"/>
      <c r="K317" s="235"/>
      <c r="L317" s="240"/>
      <c r="M317" s="241"/>
      <c r="N317" s="242"/>
      <c r="O317" s="242"/>
      <c r="P317" s="242"/>
      <c r="Q317" s="242"/>
      <c r="R317" s="242"/>
      <c r="S317" s="242"/>
      <c r="T317" s="243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44" t="s">
        <v>175</v>
      </c>
      <c r="AU317" s="244" t="s">
        <v>85</v>
      </c>
      <c r="AV317" s="14" t="s">
        <v>85</v>
      </c>
      <c r="AW317" s="14" t="s">
        <v>4</v>
      </c>
      <c r="AX317" s="14" t="s">
        <v>83</v>
      </c>
      <c r="AY317" s="244" t="s">
        <v>159</v>
      </c>
    </row>
    <row r="318" spans="1:65" s="2" customFormat="1" ht="37.8" customHeight="1">
      <c r="A318" s="39"/>
      <c r="B318" s="40"/>
      <c r="C318" s="205" t="s">
        <v>418</v>
      </c>
      <c r="D318" s="205" t="s">
        <v>162</v>
      </c>
      <c r="E318" s="206" t="s">
        <v>474</v>
      </c>
      <c r="F318" s="207" t="s">
        <v>475</v>
      </c>
      <c r="G318" s="208" t="s">
        <v>461</v>
      </c>
      <c r="H318" s="209">
        <v>12.544</v>
      </c>
      <c r="I318" s="210"/>
      <c r="J318" s="211">
        <f>ROUND(I318*H318,2)</f>
        <v>0</v>
      </c>
      <c r="K318" s="207" t="s">
        <v>166</v>
      </c>
      <c r="L318" s="45"/>
      <c r="M318" s="212" t="s">
        <v>19</v>
      </c>
      <c r="N318" s="213" t="s">
        <v>46</v>
      </c>
      <c r="O318" s="85"/>
      <c r="P318" s="214">
        <f>O318*H318</f>
        <v>0</v>
      </c>
      <c r="Q318" s="214">
        <v>0.00016</v>
      </c>
      <c r="R318" s="214">
        <f>Q318*H318</f>
        <v>0.0020070400000000003</v>
      </c>
      <c r="S318" s="214">
        <v>0</v>
      </c>
      <c r="T318" s="215">
        <f>S318*H318</f>
        <v>0</v>
      </c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R318" s="216" t="s">
        <v>238</v>
      </c>
      <c r="AT318" s="216" t="s">
        <v>162</v>
      </c>
      <c r="AU318" s="216" t="s">
        <v>85</v>
      </c>
      <c r="AY318" s="18" t="s">
        <v>159</v>
      </c>
      <c r="BE318" s="217">
        <f>IF(N318="základní",J318,0)</f>
        <v>0</v>
      </c>
      <c r="BF318" s="217">
        <f>IF(N318="snížená",J318,0)</f>
        <v>0</v>
      </c>
      <c r="BG318" s="217">
        <f>IF(N318="zákl. přenesená",J318,0)</f>
        <v>0</v>
      </c>
      <c r="BH318" s="217">
        <f>IF(N318="sníž. přenesená",J318,0)</f>
        <v>0</v>
      </c>
      <c r="BI318" s="217">
        <f>IF(N318="nulová",J318,0)</f>
        <v>0</v>
      </c>
      <c r="BJ318" s="18" t="s">
        <v>83</v>
      </c>
      <c r="BK318" s="217">
        <f>ROUND(I318*H318,2)</f>
        <v>0</v>
      </c>
      <c r="BL318" s="18" t="s">
        <v>238</v>
      </c>
      <c r="BM318" s="216" t="s">
        <v>2100</v>
      </c>
    </row>
    <row r="319" spans="1:47" s="2" customFormat="1" ht="12">
      <c r="A319" s="39"/>
      <c r="B319" s="40"/>
      <c r="C319" s="41"/>
      <c r="D319" s="218" t="s">
        <v>169</v>
      </c>
      <c r="E319" s="41"/>
      <c r="F319" s="219" t="s">
        <v>477</v>
      </c>
      <c r="G319" s="41"/>
      <c r="H319" s="41"/>
      <c r="I319" s="220"/>
      <c r="J319" s="41"/>
      <c r="K319" s="41"/>
      <c r="L319" s="45"/>
      <c r="M319" s="221"/>
      <c r="N319" s="222"/>
      <c r="O319" s="85"/>
      <c r="P319" s="85"/>
      <c r="Q319" s="85"/>
      <c r="R319" s="85"/>
      <c r="S319" s="85"/>
      <c r="T319" s="86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T319" s="18" t="s">
        <v>169</v>
      </c>
      <c r="AU319" s="18" t="s">
        <v>85</v>
      </c>
    </row>
    <row r="320" spans="1:51" s="13" customFormat="1" ht="12">
      <c r="A320" s="13"/>
      <c r="B320" s="223"/>
      <c r="C320" s="224"/>
      <c r="D320" s="225" t="s">
        <v>175</v>
      </c>
      <c r="E320" s="226" t="s">
        <v>19</v>
      </c>
      <c r="F320" s="227" t="s">
        <v>362</v>
      </c>
      <c r="G320" s="224"/>
      <c r="H320" s="226" t="s">
        <v>19</v>
      </c>
      <c r="I320" s="228"/>
      <c r="J320" s="224"/>
      <c r="K320" s="224"/>
      <c r="L320" s="229"/>
      <c r="M320" s="230"/>
      <c r="N320" s="231"/>
      <c r="O320" s="231"/>
      <c r="P320" s="231"/>
      <c r="Q320" s="231"/>
      <c r="R320" s="231"/>
      <c r="S320" s="231"/>
      <c r="T320" s="232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33" t="s">
        <v>175</v>
      </c>
      <c r="AU320" s="233" t="s">
        <v>85</v>
      </c>
      <c r="AV320" s="13" t="s">
        <v>83</v>
      </c>
      <c r="AW320" s="13" t="s">
        <v>37</v>
      </c>
      <c r="AX320" s="13" t="s">
        <v>75</v>
      </c>
      <c r="AY320" s="233" t="s">
        <v>159</v>
      </c>
    </row>
    <row r="321" spans="1:51" s="13" customFormat="1" ht="12">
      <c r="A321" s="13"/>
      <c r="B321" s="223"/>
      <c r="C321" s="224"/>
      <c r="D321" s="225" t="s">
        <v>175</v>
      </c>
      <c r="E321" s="226" t="s">
        <v>19</v>
      </c>
      <c r="F321" s="227" t="s">
        <v>2052</v>
      </c>
      <c r="G321" s="224"/>
      <c r="H321" s="226" t="s">
        <v>19</v>
      </c>
      <c r="I321" s="228"/>
      <c r="J321" s="224"/>
      <c r="K321" s="224"/>
      <c r="L321" s="229"/>
      <c r="M321" s="230"/>
      <c r="N321" s="231"/>
      <c r="O321" s="231"/>
      <c r="P321" s="231"/>
      <c r="Q321" s="231"/>
      <c r="R321" s="231"/>
      <c r="S321" s="231"/>
      <c r="T321" s="232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33" t="s">
        <v>175</v>
      </c>
      <c r="AU321" s="233" t="s">
        <v>85</v>
      </c>
      <c r="AV321" s="13" t="s">
        <v>83</v>
      </c>
      <c r="AW321" s="13" t="s">
        <v>37</v>
      </c>
      <c r="AX321" s="13" t="s">
        <v>75</v>
      </c>
      <c r="AY321" s="233" t="s">
        <v>159</v>
      </c>
    </row>
    <row r="322" spans="1:51" s="14" customFormat="1" ht="12">
      <c r="A322" s="14"/>
      <c r="B322" s="234"/>
      <c r="C322" s="235"/>
      <c r="D322" s="225" t="s">
        <v>175</v>
      </c>
      <c r="E322" s="236" t="s">
        <v>19</v>
      </c>
      <c r="F322" s="237" t="s">
        <v>2092</v>
      </c>
      <c r="G322" s="235"/>
      <c r="H322" s="238">
        <v>12.544</v>
      </c>
      <c r="I322" s="239"/>
      <c r="J322" s="235"/>
      <c r="K322" s="235"/>
      <c r="L322" s="240"/>
      <c r="M322" s="241"/>
      <c r="N322" s="242"/>
      <c r="O322" s="242"/>
      <c r="P322" s="242"/>
      <c r="Q322" s="242"/>
      <c r="R322" s="242"/>
      <c r="S322" s="242"/>
      <c r="T322" s="243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44" t="s">
        <v>175</v>
      </c>
      <c r="AU322" s="244" t="s">
        <v>85</v>
      </c>
      <c r="AV322" s="14" t="s">
        <v>85</v>
      </c>
      <c r="AW322" s="14" t="s">
        <v>37</v>
      </c>
      <c r="AX322" s="14" t="s">
        <v>83</v>
      </c>
      <c r="AY322" s="244" t="s">
        <v>159</v>
      </c>
    </row>
    <row r="323" spans="1:65" s="2" customFormat="1" ht="24.15" customHeight="1">
      <c r="A323" s="39"/>
      <c r="B323" s="40"/>
      <c r="C323" s="257" t="s">
        <v>422</v>
      </c>
      <c r="D323" s="257" t="s">
        <v>255</v>
      </c>
      <c r="E323" s="258" t="s">
        <v>481</v>
      </c>
      <c r="F323" s="259" t="s">
        <v>482</v>
      </c>
      <c r="G323" s="260" t="s">
        <v>165</v>
      </c>
      <c r="H323" s="261">
        <v>4.415</v>
      </c>
      <c r="I323" s="262"/>
      <c r="J323" s="263">
        <f>ROUND(I323*H323,2)</f>
        <v>0</v>
      </c>
      <c r="K323" s="259" t="s">
        <v>166</v>
      </c>
      <c r="L323" s="264"/>
      <c r="M323" s="265" t="s">
        <v>19</v>
      </c>
      <c r="N323" s="266" t="s">
        <v>46</v>
      </c>
      <c r="O323" s="85"/>
      <c r="P323" s="214">
        <f>O323*H323</f>
        <v>0</v>
      </c>
      <c r="Q323" s="214">
        <v>0.0024</v>
      </c>
      <c r="R323" s="214">
        <f>Q323*H323</f>
        <v>0.010596</v>
      </c>
      <c r="S323" s="214">
        <v>0</v>
      </c>
      <c r="T323" s="215">
        <f>S323*H323</f>
        <v>0</v>
      </c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R323" s="216" t="s">
        <v>259</v>
      </c>
      <c r="AT323" s="216" t="s">
        <v>255</v>
      </c>
      <c r="AU323" s="216" t="s">
        <v>85</v>
      </c>
      <c r="AY323" s="18" t="s">
        <v>159</v>
      </c>
      <c r="BE323" s="217">
        <f>IF(N323="základní",J323,0)</f>
        <v>0</v>
      </c>
      <c r="BF323" s="217">
        <f>IF(N323="snížená",J323,0)</f>
        <v>0</v>
      </c>
      <c r="BG323" s="217">
        <f>IF(N323="zákl. přenesená",J323,0)</f>
        <v>0</v>
      </c>
      <c r="BH323" s="217">
        <f>IF(N323="sníž. přenesená",J323,0)</f>
        <v>0</v>
      </c>
      <c r="BI323" s="217">
        <f>IF(N323="nulová",J323,0)</f>
        <v>0</v>
      </c>
      <c r="BJ323" s="18" t="s">
        <v>83</v>
      </c>
      <c r="BK323" s="217">
        <f>ROUND(I323*H323,2)</f>
        <v>0</v>
      </c>
      <c r="BL323" s="18" t="s">
        <v>238</v>
      </c>
      <c r="BM323" s="216" t="s">
        <v>2101</v>
      </c>
    </row>
    <row r="324" spans="1:47" s="2" customFormat="1" ht="12">
      <c r="A324" s="39"/>
      <c r="B324" s="40"/>
      <c r="C324" s="41"/>
      <c r="D324" s="225" t="s">
        <v>203</v>
      </c>
      <c r="E324" s="41"/>
      <c r="F324" s="256" t="s">
        <v>490</v>
      </c>
      <c r="G324" s="41"/>
      <c r="H324" s="41"/>
      <c r="I324" s="220"/>
      <c r="J324" s="41"/>
      <c r="K324" s="41"/>
      <c r="L324" s="45"/>
      <c r="M324" s="221"/>
      <c r="N324" s="222"/>
      <c r="O324" s="85"/>
      <c r="P324" s="85"/>
      <c r="Q324" s="85"/>
      <c r="R324" s="85"/>
      <c r="S324" s="85"/>
      <c r="T324" s="86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T324" s="18" t="s">
        <v>203</v>
      </c>
      <c r="AU324" s="18" t="s">
        <v>85</v>
      </c>
    </row>
    <row r="325" spans="1:51" s="14" customFormat="1" ht="12">
      <c r="A325" s="14"/>
      <c r="B325" s="234"/>
      <c r="C325" s="235"/>
      <c r="D325" s="225" t="s">
        <v>175</v>
      </c>
      <c r="E325" s="235"/>
      <c r="F325" s="237" t="s">
        <v>2102</v>
      </c>
      <c r="G325" s="235"/>
      <c r="H325" s="238">
        <v>4.415</v>
      </c>
      <c r="I325" s="239"/>
      <c r="J325" s="235"/>
      <c r="K325" s="235"/>
      <c r="L325" s="240"/>
      <c r="M325" s="241"/>
      <c r="N325" s="242"/>
      <c r="O325" s="242"/>
      <c r="P325" s="242"/>
      <c r="Q325" s="242"/>
      <c r="R325" s="242"/>
      <c r="S325" s="242"/>
      <c r="T325" s="243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44" t="s">
        <v>175</v>
      </c>
      <c r="AU325" s="244" t="s">
        <v>85</v>
      </c>
      <c r="AV325" s="14" t="s">
        <v>85</v>
      </c>
      <c r="AW325" s="14" t="s">
        <v>4</v>
      </c>
      <c r="AX325" s="14" t="s">
        <v>83</v>
      </c>
      <c r="AY325" s="244" t="s">
        <v>159</v>
      </c>
    </row>
    <row r="326" spans="1:65" s="2" customFormat="1" ht="55.5" customHeight="1">
      <c r="A326" s="39"/>
      <c r="B326" s="40"/>
      <c r="C326" s="205" t="s">
        <v>428</v>
      </c>
      <c r="D326" s="205" t="s">
        <v>162</v>
      </c>
      <c r="E326" s="206" t="s">
        <v>493</v>
      </c>
      <c r="F326" s="207" t="s">
        <v>494</v>
      </c>
      <c r="G326" s="208" t="s">
        <v>165</v>
      </c>
      <c r="H326" s="209">
        <v>33.253</v>
      </c>
      <c r="I326" s="210"/>
      <c r="J326" s="211">
        <f>ROUND(I326*H326,2)</f>
        <v>0</v>
      </c>
      <c r="K326" s="207" t="s">
        <v>166</v>
      </c>
      <c r="L326" s="45"/>
      <c r="M326" s="212" t="s">
        <v>19</v>
      </c>
      <c r="N326" s="213" t="s">
        <v>46</v>
      </c>
      <c r="O326" s="85"/>
      <c r="P326" s="214">
        <f>O326*H326</f>
        <v>0</v>
      </c>
      <c r="Q326" s="214">
        <v>0.00019</v>
      </c>
      <c r="R326" s="214">
        <f>Q326*H326</f>
        <v>0.00631807</v>
      </c>
      <c r="S326" s="214">
        <v>0</v>
      </c>
      <c r="T326" s="215">
        <f>S326*H326</f>
        <v>0</v>
      </c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R326" s="216" t="s">
        <v>238</v>
      </c>
      <c r="AT326" s="216" t="s">
        <v>162</v>
      </c>
      <c r="AU326" s="216" t="s">
        <v>85</v>
      </c>
      <c r="AY326" s="18" t="s">
        <v>159</v>
      </c>
      <c r="BE326" s="217">
        <f>IF(N326="základní",J326,0)</f>
        <v>0</v>
      </c>
      <c r="BF326" s="217">
        <f>IF(N326="snížená",J326,0)</f>
        <v>0</v>
      </c>
      <c r="BG326" s="217">
        <f>IF(N326="zákl. přenesená",J326,0)</f>
        <v>0</v>
      </c>
      <c r="BH326" s="217">
        <f>IF(N326="sníž. přenesená",J326,0)</f>
        <v>0</v>
      </c>
      <c r="BI326" s="217">
        <f>IF(N326="nulová",J326,0)</f>
        <v>0</v>
      </c>
      <c r="BJ326" s="18" t="s">
        <v>83</v>
      </c>
      <c r="BK326" s="217">
        <f>ROUND(I326*H326,2)</f>
        <v>0</v>
      </c>
      <c r="BL326" s="18" t="s">
        <v>238</v>
      </c>
      <c r="BM326" s="216" t="s">
        <v>2103</v>
      </c>
    </row>
    <row r="327" spans="1:47" s="2" customFormat="1" ht="12">
      <c r="A327" s="39"/>
      <c r="B327" s="40"/>
      <c r="C327" s="41"/>
      <c r="D327" s="218" t="s">
        <v>169</v>
      </c>
      <c r="E327" s="41"/>
      <c r="F327" s="219" t="s">
        <v>496</v>
      </c>
      <c r="G327" s="41"/>
      <c r="H327" s="41"/>
      <c r="I327" s="220"/>
      <c r="J327" s="41"/>
      <c r="K327" s="41"/>
      <c r="L327" s="45"/>
      <c r="M327" s="221"/>
      <c r="N327" s="222"/>
      <c r="O327" s="85"/>
      <c r="P327" s="85"/>
      <c r="Q327" s="85"/>
      <c r="R327" s="85"/>
      <c r="S327" s="85"/>
      <c r="T327" s="86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T327" s="18" t="s">
        <v>169</v>
      </c>
      <c r="AU327" s="18" t="s">
        <v>85</v>
      </c>
    </row>
    <row r="328" spans="1:51" s="13" customFormat="1" ht="12">
      <c r="A328" s="13"/>
      <c r="B328" s="223"/>
      <c r="C328" s="224"/>
      <c r="D328" s="225" t="s">
        <v>175</v>
      </c>
      <c r="E328" s="226" t="s">
        <v>19</v>
      </c>
      <c r="F328" s="227" t="s">
        <v>358</v>
      </c>
      <c r="G328" s="224"/>
      <c r="H328" s="226" t="s">
        <v>19</v>
      </c>
      <c r="I328" s="228"/>
      <c r="J328" s="224"/>
      <c r="K328" s="224"/>
      <c r="L328" s="229"/>
      <c r="M328" s="230"/>
      <c r="N328" s="231"/>
      <c r="O328" s="231"/>
      <c r="P328" s="231"/>
      <c r="Q328" s="231"/>
      <c r="R328" s="231"/>
      <c r="S328" s="231"/>
      <c r="T328" s="232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33" t="s">
        <v>175</v>
      </c>
      <c r="AU328" s="233" t="s">
        <v>85</v>
      </c>
      <c r="AV328" s="13" t="s">
        <v>83</v>
      </c>
      <c r="AW328" s="13" t="s">
        <v>37</v>
      </c>
      <c r="AX328" s="13" t="s">
        <v>75</v>
      </c>
      <c r="AY328" s="233" t="s">
        <v>159</v>
      </c>
    </row>
    <row r="329" spans="1:51" s="13" customFormat="1" ht="12">
      <c r="A329" s="13"/>
      <c r="B329" s="223"/>
      <c r="C329" s="224"/>
      <c r="D329" s="225" t="s">
        <v>175</v>
      </c>
      <c r="E329" s="226" t="s">
        <v>19</v>
      </c>
      <c r="F329" s="227" t="s">
        <v>359</v>
      </c>
      <c r="G329" s="224"/>
      <c r="H329" s="226" t="s">
        <v>19</v>
      </c>
      <c r="I329" s="228"/>
      <c r="J329" s="224"/>
      <c r="K329" s="224"/>
      <c r="L329" s="229"/>
      <c r="M329" s="230"/>
      <c r="N329" s="231"/>
      <c r="O329" s="231"/>
      <c r="P329" s="231"/>
      <c r="Q329" s="231"/>
      <c r="R329" s="231"/>
      <c r="S329" s="231"/>
      <c r="T329" s="232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33" t="s">
        <v>175</v>
      </c>
      <c r="AU329" s="233" t="s">
        <v>85</v>
      </c>
      <c r="AV329" s="13" t="s">
        <v>83</v>
      </c>
      <c r="AW329" s="13" t="s">
        <v>37</v>
      </c>
      <c r="AX329" s="13" t="s">
        <v>75</v>
      </c>
      <c r="AY329" s="233" t="s">
        <v>159</v>
      </c>
    </row>
    <row r="330" spans="1:51" s="13" customFormat="1" ht="12">
      <c r="A330" s="13"/>
      <c r="B330" s="223"/>
      <c r="C330" s="224"/>
      <c r="D330" s="225" t="s">
        <v>175</v>
      </c>
      <c r="E330" s="226" t="s">
        <v>19</v>
      </c>
      <c r="F330" s="227" t="s">
        <v>2052</v>
      </c>
      <c r="G330" s="224"/>
      <c r="H330" s="226" t="s">
        <v>19</v>
      </c>
      <c r="I330" s="228"/>
      <c r="J330" s="224"/>
      <c r="K330" s="224"/>
      <c r="L330" s="229"/>
      <c r="M330" s="230"/>
      <c r="N330" s="231"/>
      <c r="O330" s="231"/>
      <c r="P330" s="231"/>
      <c r="Q330" s="231"/>
      <c r="R330" s="231"/>
      <c r="S330" s="231"/>
      <c r="T330" s="232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33" t="s">
        <v>175</v>
      </c>
      <c r="AU330" s="233" t="s">
        <v>85</v>
      </c>
      <c r="AV330" s="13" t="s">
        <v>83</v>
      </c>
      <c r="AW330" s="13" t="s">
        <v>37</v>
      </c>
      <c r="AX330" s="13" t="s">
        <v>75</v>
      </c>
      <c r="AY330" s="233" t="s">
        <v>159</v>
      </c>
    </row>
    <row r="331" spans="1:51" s="14" customFormat="1" ht="12">
      <c r="A331" s="14"/>
      <c r="B331" s="234"/>
      <c r="C331" s="235"/>
      <c r="D331" s="225" t="s">
        <v>175</v>
      </c>
      <c r="E331" s="236" t="s">
        <v>19</v>
      </c>
      <c r="F331" s="237" t="s">
        <v>2104</v>
      </c>
      <c r="G331" s="235"/>
      <c r="H331" s="238">
        <v>28.235</v>
      </c>
      <c r="I331" s="239"/>
      <c r="J331" s="235"/>
      <c r="K331" s="235"/>
      <c r="L331" s="240"/>
      <c r="M331" s="241"/>
      <c r="N331" s="242"/>
      <c r="O331" s="242"/>
      <c r="P331" s="242"/>
      <c r="Q331" s="242"/>
      <c r="R331" s="242"/>
      <c r="S331" s="242"/>
      <c r="T331" s="243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44" t="s">
        <v>175</v>
      </c>
      <c r="AU331" s="244" t="s">
        <v>85</v>
      </c>
      <c r="AV331" s="14" t="s">
        <v>85</v>
      </c>
      <c r="AW331" s="14" t="s">
        <v>37</v>
      </c>
      <c r="AX331" s="14" t="s">
        <v>75</v>
      </c>
      <c r="AY331" s="244" t="s">
        <v>159</v>
      </c>
    </row>
    <row r="332" spans="1:51" s="13" customFormat="1" ht="12">
      <c r="A332" s="13"/>
      <c r="B332" s="223"/>
      <c r="C332" s="224"/>
      <c r="D332" s="225" t="s">
        <v>175</v>
      </c>
      <c r="E332" s="226" t="s">
        <v>19</v>
      </c>
      <c r="F332" s="227" t="s">
        <v>362</v>
      </c>
      <c r="G332" s="224"/>
      <c r="H332" s="226" t="s">
        <v>19</v>
      </c>
      <c r="I332" s="228"/>
      <c r="J332" s="224"/>
      <c r="K332" s="224"/>
      <c r="L332" s="229"/>
      <c r="M332" s="230"/>
      <c r="N332" s="231"/>
      <c r="O332" s="231"/>
      <c r="P332" s="231"/>
      <c r="Q332" s="231"/>
      <c r="R332" s="231"/>
      <c r="S332" s="231"/>
      <c r="T332" s="232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33" t="s">
        <v>175</v>
      </c>
      <c r="AU332" s="233" t="s">
        <v>85</v>
      </c>
      <c r="AV332" s="13" t="s">
        <v>83</v>
      </c>
      <c r="AW332" s="13" t="s">
        <v>37</v>
      </c>
      <c r="AX332" s="13" t="s">
        <v>75</v>
      </c>
      <c r="AY332" s="233" t="s">
        <v>159</v>
      </c>
    </row>
    <row r="333" spans="1:51" s="13" customFormat="1" ht="12">
      <c r="A333" s="13"/>
      <c r="B333" s="223"/>
      <c r="C333" s="224"/>
      <c r="D333" s="225" t="s">
        <v>175</v>
      </c>
      <c r="E333" s="226" t="s">
        <v>19</v>
      </c>
      <c r="F333" s="227" t="s">
        <v>2052</v>
      </c>
      <c r="G333" s="224"/>
      <c r="H333" s="226" t="s">
        <v>19</v>
      </c>
      <c r="I333" s="228"/>
      <c r="J333" s="224"/>
      <c r="K333" s="224"/>
      <c r="L333" s="229"/>
      <c r="M333" s="230"/>
      <c r="N333" s="231"/>
      <c r="O333" s="231"/>
      <c r="P333" s="231"/>
      <c r="Q333" s="231"/>
      <c r="R333" s="231"/>
      <c r="S333" s="231"/>
      <c r="T333" s="232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33" t="s">
        <v>175</v>
      </c>
      <c r="AU333" s="233" t="s">
        <v>85</v>
      </c>
      <c r="AV333" s="13" t="s">
        <v>83</v>
      </c>
      <c r="AW333" s="13" t="s">
        <v>37</v>
      </c>
      <c r="AX333" s="13" t="s">
        <v>75</v>
      </c>
      <c r="AY333" s="233" t="s">
        <v>159</v>
      </c>
    </row>
    <row r="334" spans="1:51" s="14" customFormat="1" ht="12">
      <c r="A334" s="14"/>
      <c r="B334" s="234"/>
      <c r="C334" s="235"/>
      <c r="D334" s="225" t="s">
        <v>175</v>
      </c>
      <c r="E334" s="236" t="s">
        <v>19</v>
      </c>
      <c r="F334" s="237" t="s">
        <v>2105</v>
      </c>
      <c r="G334" s="235"/>
      <c r="H334" s="238">
        <v>5.018</v>
      </c>
      <c r="I334" s="239"/>
      <c r="J334" s="235"/>
      <c r="K334" s="235"/>
      <c r="L334" s="240"/>
      <c r="M334" s="241"/>
      <c r="N334" s="242"/>
      <c r="O334" s="242"/>
      <c r="P334" s="242"/>
      <c r="Q334" s="242"/>
      <c r="R334" s="242"/>
      <c r="S334" s="242"/>
      <c r="T334" s="243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44" t="s">
        <v>175</v>
      </c>
      <c r="AU334" s="244" t="s">
        <v>85</v>
      </c>
      <c r="AV334" s="14" t="s">
        <v>85</v>
      </c>
      <c r="AW334" s="14" t="s">
        <v>37</v>
      </c>
      <c r="AX334" s="14" t="s">
        <v>75</v>
      </c>
      <c r="AY334" s="244" t="s">
        <v>159</v>
      </c>
    </row>
    <row r="335" spans="1:51" s="15" customFormat="1" ht="12">
      <c r="A335" s="15"/>
      <c r="B335" s="245"/>
      <c r="C335" s="246"/>
      <c r="D335" s="225" t="s">
        <v>175</v>
      </c>
      <c r="E335" s="247" t="s">
        <v>19</v>
      </c>
      <c r="F335" s="248" t="s">
        <v>179</v>
      </c>
      <c r="G335" s="246"/>
      <c r="H335" s="249">
        <v>33.253</v>
      </c>
      <c r="I335" s="250"/>
      <c r="J335" s="246"/>
      <c r="K335" s="246"/>
      <c r="L335" s="251"/>
      <c r="M335" s="252"/>
      <c r="N335" s="253"/>
      <c r="O335" s="253"/>
      <c r="P335" s="253"/>
      <c r="Q335" s="253"/>
      <c r="R335" s="253"/>
      <c r="S335" s="253"/>
      <c r="T335" s="254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T335" s="255" t="s">
        <v>175</v>
      </c>
      <c r="AU335" s="255" t="s">
        <v>85</v>
      </c>
      <c r="AV335" s="15" t="s">
        <v>167</v>
      </c>
      <c r="AW335" s="15" t="s">
        <v>37</v>
      </c>
      <c r="AX335" s="15" t="s">
        <v>83</v>
      </c>
      <c r="AY335" s="255" t="s">
        <v>159</v>
      </c>
    </row>
    <row r="336" spans="1:65" s="2" customFormat="1" ht="24.15" customHeight="1">
      <c r="A336" s="39"/>
      <c r="B336" s="40"/>
      <c r="C336" s="257" t="s">
        <v>435</v>
      </c>
      <c r="D336" s="257" t="s">
        <v>255</v>
      </c>
      <c r="E336" s="258" t="s">
        <v>500</v>
      </c>
      <c r="F336" s="259" t="s">
        <v>501</v>
      </c>
      <c r="G336" s="260" t="s">
        <v>165</v>
      </c>
      <c r="H336" s="261">
        <v>34.916</v>
      </c>
      <c r="I336" s="262"/>
      <c r="J336" s="263">
        <f>ROUND(I336*H336,2)</f>
        <v>0</v>
      </c>
      <c r="K336" s="259" t="s">
        <v>166</v>
      </c>
      <c r="L336" s="264"/>
      <c r="M336" s="265" t="s">
        <v>19</v>
      </c>
      <c r="N336" s="266" t="s">
        <v>46</v>
      </c>
      <c r="O336" s="85"/>
      <c r="P336" s="214">
        <f>O336*H336</f>
        <v>0</v>
      </c>
      <c r="Q336" s="214">
        <v>0.0025</v>
      </c>
      <c r="R336" s="214">
        <f>Q336*H336</f>
        <v>0.08728999999999999</v>
      </c>
      <c r="S336" s="214">
        <v>0</v>
      </c>
      <c r="T336" s="215">
        <f>S336*H336</f>
        <v>0</v>
      </c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R336" s="216" t="s">
        <v>259</v>
      </c>
      <c r="AT336" s="216" t="s">
        <v>255</v>
      </c>
      <c r="AU336" s="216" t="s">
        <v>85</v>
      </c>
      <c r="AY336" s="18" t="s">
        <v>159</v>
      </c>
      <c r="BE336" s="217">
        <f>IF(N336="základní",J336,0)</f>
        <v>0</v>
      </c>
      <c r="BF336" s="217">
        <f>IF(N336="snížená",J336,0)</f>
        <v>0</v>
      </c>
      <c r="BG336" s="217">
        <f>IF(N336="zákl. přenesená",J336,0)</f>
        <v>0</v>
      </c>
      <c r="BH336" s="217">
        <f>IF(N336="sníž. přenesená",J336,0)</f>
        <v>0</v>
      </c>
      <c r="BI336" s="217">
        <f>IF(N336="nulová",J336,0)</f>
        <v>0</v>
      </c>
      <c r="BJ336" s="18" t="s">
        <v>83</v>
      </c>
      <c r="BK336" s="217">
        <f>ROUND(I336*H336,2)</f>
        <v>0</v>
      </c>
      <c r="BL336" s="18" t="s">
        <v>238</v>
      </c>
      <c r="BM336" s="216" t="s">
        <v>2106</v>
      </c>
    </row>
    <row r="337" spans="1:51" s="14" customFormat="1" ht="12">
      <c r="A337" s="14"/>
      <c r="B337" s="234"/>
      <c r="C337" s="235"/>
      <c r="D337" s="225" t="s">
        <v>175</v>
      </c>
      <c r="E337" s="235"/>
      <c r="F337" s="237" t="s">
        <v>2107</v>
      </c>
      <c r="G337" s="235"/>
      <c r="H337" s="238">
        <v>34.916</v>
      </c>
      <c r="I337" s="239"/>
      <c r="J337" s="235"/>
      <c r="K337" s="235"/>
      <c r="L337" s="240"/>
      <c r="M337" s="241"/>
      <c r="N337" s="242"/>
      <c r="O337" s="242"/>
      <c r="P337" s="242"/>
      <c r="Q337" s="242"/>
      <c r="R337" s="242"/>
      <c r="S337" s="242"/>
      <c r="T337" s="243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44" t="s">
        <v>175</v>
      </c>
      <c r="AU337" s="244" t="s">
        <v>85</v>
      </c>
      <c r="AV337" s="14" t="s">
        <v>85</v>
      </c>
      <c r="AW337" s="14" t="s">
        <v>4</v>
      </c>
      <c r="AX337" s="14" t="s">
        <v>83</v>
      </c>
      <c r="AY337" s="244" t="s">
        <v>159</v>
      </c>
    </row>
    <row r="338" spans="1:65" s="2" customFormat="1" ht="55.5" customHeight="1">
      <c r="A338" s="39"/>
      <c r="B338" s="40"/>
      <c r="C338" s="205" t="s">
        <v>441</v>
      </c>
      <c r="D338" s="205" t="s">
        <v>162</v>
      </c>
      <c r="E338" s="206" t="s">
        <v>493</v>
      </c>
      <c r="F338" s="207" t="s">
        <v>494</v>
      </c>
      <c r="G338" s="208" t="s">
        <v>165</v>
      </c>
      <c r="H338" s="209">
        <v>5.018</v>
      </c>
      <c r="I338" s="210"/>
      <c r="J338" s="211">
        <f>ROUND(I338*H338,2)</f>
        <v>0</v>
      </c>
      <c r="K338" s="207" t="s">
        <v>166</v>
      </c>
      <c r="L338" s="45"/>
      <c r="M338" s="212" t="s">
        <v>19</v>
      </c>
      <c r="N338" s="213" t="s">
        <v>46</v>
      </c>
      <c r="O338" s="85"/>
      <c r="P338" s="214">
        <f>O338*H338</f>
        <v>0</v>
      </c>
      <c r="Q338" s="214">
        <v>0.00019</v>
      </c>
      <c r="R338" s="214">
        <f>Q338*H338</f>
        <v>0.00095342</v>
      </c>
      <c r="S338" s="214">
        <v>0</v>
      </c>
      <c r="T338" s="215">
        <f>S338*H338</f>
        <v>0</v>
      </c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R338" s="216" t="s">
        <v>238</v>
      </c>
      <c r="AT338" s="216" t="s">
        <v>162</v>
      </c>
      <c r="AU338" s="216" t="s">
        <v>85</v>
      </c>
      <c r="AY338" s="18" t="s">
        <v>159</v>
      </c>
      <c r="BE338" s="217">
        <f>IF(N338="základní",J338,0)</f>
        <v>0</v>
      </c>
      <c r="BF338" s="217">
        <f>IF(N338="snížená",J338,0)</f>
        <v>0</v>
      </c>
      <c r="BG338" s="217">
        <f>IF(N338="zákl. přenesená",J338,0)</f>
        <v>0</v>
      </c>
      <c r="BH338" s="217">
        <f>IF(N338="sníž. přenesená",J338,0)</f>
        <v>0</v>
      </c>
      <c r="BI338" s="217">
        <f>IF(N338="nulová",J338,0)</f>
        <v>0</v>
      </c>
      <c r="BJ338" s="18" t="s">
        <v>83</v>
      </c>
      <c r="BK338" s="217">
        <f>ROUND(I338*H338,2)</f>
        <v>0</v>
      </c>
      <c r="BL338" s="18" t="s">
        <v>238</v>
      </c>
      <c r="BM338" s="216" t="s">
        <v>2108</v>
      </c>
    </row>
    <row r="339" spans="1:47" s="2" customFormat="1" ht="12">
      <c r="A339" s="39"/>
      <c r="B339" s="40"/>
      <c r="C339" s="41"/>
      <c r="D339" s="218" t="s">
        <v>169</v>
      </c>
      <c r="E339" s="41"/>
      <c r="F339" s="219" t="s">
        <v>496</v>
      </c>
      <c r="G339" s="41"/>
      <c r="H339" s="41"/>
      <c r="I339" s="220"/>
      <c r="J339" s="41"/>
      <c r="K339" s="41"/>
      <c r="L339" s="45"/>
      <c r="M339" s="221"/>
      <c r="N339" s="222"/>
      <c r="O339" s="85"/>
      <c r="P339" s="85"/>
      <c r="Q339" s="85"/>
      <c r="R339" s="85"/>
      <c r="S339" s="85"/>
      <c r="T339" s="86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T339" s="18" t="s">
        <v>169</v>
      </c>
      <c r="AU339" s="18" t="s">
        <v>85</v>
      </c>
    </row>
    <row r="340" spans="1:51" s="13" customFormat="1" ht="12">
      <c r="A340" s="13"/>
      <c r="B340" s="223"/>
      <c r="C340" s="224"/>
      <c r="D340" s="225" t="s">
        <v>175</v>
      </c>
      <c r="E340" s="226" t="s">
        <v>19</v>
      </c>
      <c r="F340" s="227" t="s">
        <v>364</v>
      </c>
      <c r="G340" s="224"/>
      <c r="H340" s="226" t="s">
        <v>19</v>
      </c>
      <c r="I340" s="228"/>
      <c r="J340" s="224"/>
      <c r="K340" s="224"/>
      <c r="L340" s="229"/>
      <c r="M340" s="230"/>
      <c r="N340" s="231"/>
      <c r="O340" s="231"/>
      <c r="P340" s="231"/>
      <c r="Q340" s="231"/>
      <c r="R340" s="231"/>
      <c r="S340" s="231"/>
      <c r="T340" s="232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33" t="s">
        <v>175</v>
      </c>
      <c r="AU340" s="233" t="s">
        <v>85</v>
      </c>
      <c r="AV340" s="13" t="s">
        <v>83</v>
      </c>
      <c r="AW340" s="13" t="s">
        <v>37</v>
      </c>
      <c r="AX340" s="13" t="s">
        <v>75</v>
      </c>
      <c r="AY340" s="233" t="s">
        <v>159</v>
      </c>
    </row>
    <row r="341" spans="1:51" s="13" customFormat="1" ht="12">
      <c r="A341" s="13"/>
      <c r="B341" s="223"/>
      <c r="C341" s="224"/>
      <c r="D341" s="225" t="s">
        <v>175</v>
      </c>
      <c r="E341" s="226" t="s">
        <v>19</v>
      </c>
      <c r="F341" s="227" t="s">
        <v>2052</v>
      </c>
      <c r="G341" s="224"/>
      <c r="H341" s="226" t="s">
        <v>19</v>
      </c>
      <c r="I341" s="228"/>
      <c r="J341" s="224"/>
      <c r="K341" s="224"/>
      <c r="L341" s="229"/>
      <c r="M341" s="230"/>
      <c r="N341" s="231"/>
      <c r="O341" s="231"/>
      <c r="P341" s="231"/>
      <c r="Q341" s="231"/>
      <c r="R341" s="231"/>
      <c r="S341" s="231"/>
      <c r="T341" s="232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33" t="s">
        <v>175</v>
      </c>
      <c r="AU341" s="233" t="s">
        <v>85</v>
      </c>
      <c r="AV341" s="13" t="s">
        <v>83</v>
      </c>
      <c r="AW341" s="13" t="s">
        <v>37</v>
      </c>
      <c r="AX341" s="13" t="s">
        <v>75</v>
      </c>
      <c r="AY341" s="233" t="s">
        <v>159</v>
      </c>
    </row>
    <row r="342" spans="1:51" s="13" customFormat="1" ht="12">
      <c r="A342" s="13"/>
      <c r="B342" s="223"/>
      <c r="C342" s="224"/>
      <c r="D342" s="225" t="s">
        <v>175</v>
      </c>
      <c r="E342" s="226" t="s">
        <v>19</v>
      </c>
      <c r="F342" s="227" t="s">
        <v>1889</v>
      </c>
      <c r="G342" s="224"/>
      <c r="H342" s="226" t="s">
        <v>19</v>
      </c>
      <c r="I342" s="228"/>
      <c r="J342" s="224"/>
      <c r="K342" s="224"/>
      <c r="L342" s="229"/>
      <c r="M342" s="230"/>
      <c r="N342" s="231"/>
      <c r="O342" s="231"/>
      <c r="P342" s="231"/>
      <c r="Q342" s="231"/>
      <c r="R342" s="231"/>
      <c r="S342" s="231"/>
      <c r="T342" s="232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33" t="s">
        <v>175</v>
      </c>
      <c r="AU342" s="233" t="s">
        <v>85</v>
      </c>
      <c r="AV342" s="13" t="s">
        <v>83</v>
      </c>
      <c r="AW342" s="13" t="s">
        <v>37</v>
      </c>
      <c r="AX342" s="13" t="s">
        <v>75</v>
      </c>
      <c r="AY342" s="233" t="s">
        <v>159</v>
      </c>
    </row>
    <row r="343" spans="1:51" s="14" customFormat="1" ht="12">
      <c r="A343" s="14"/>
      <c r="B343" s="234"/>
      <c r="C343" s="235"/>
      <c r="D343" s="225" t="s">
        <v>175</v>
      </c>
      <c r="E343" s="236" t="s">
        <v>19</v>
      </c>
      <c r="F343" s="237" t="s">
        <v>2105</v>
      </c>
      <c r="G343" s="235"/>
      <c r="H343" s="238">
        <v>5.018</v>
      </c>
      <c r="I343" s="239"/>
      <c r="J343" s="235"/>
      <c r="K343" s="235"/>
      <c r="L343" s="240"/>
      <c r="M343" s="241"/>
      <c r="N343" s="242"/>
      <c r="O343" s="242"/>
      <c r="P343" s="242"/>
      <c r="Q343" s="242"/>
      <c r="R343" s="242"/>
      <c r="S343" s="242"/>
      <c r="T343" s="243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44" t="s">
        <v>175</v>
      </c>
      <c r="AU343" s="244" t="s">
        <v>85</v>
      </c>
      <c r="AV343" s="14" t="s">
        <v>85</v>
      </c>
      <c r="AW343" s="14" t="s">
        <v>37</v>
      </c>
      <c r="AX343" s="14" t="s">
        <v>83</v>
      </c>
      <c r="AY343" s="244" t="s">
        <v>159</v>
      </c>
    </row>
    <row r="344" spans="1:65" s="2" customFormat="1" ht="24.15" customHeight="1">
      <c r="A344" s="39"/>
      <c r="B344" s="40"/>
      <c r="C344" s="257" t="s">
        <v>446</v>
      </c>
      <c r="D344" s="257" t="s">
        <v>255</v>
      </c>
      <c r="E344" s="258" t="s">
        <v>1945</v>
      </c>
      <c r="F344" s="259" t="s">
        <v>1946</v>
      </c>
      <c r="G344" s="260" t="s">
        <v>165</v>
      </c>
      <c r="H344" s="261">
        <v>5.269</v>
      </c>
      <c r="I344" s="262"/>
      <c r="J344" s="263">
        <f>ROUND(I344*H344,2)</f>
        <v>0</v>
      </c>
      <c r="K344" s="259" t="s">
        <v>166</v>
      </c>
      <c r="L344" s="264"/>
      <c r="M344" s="265" t="s">
        <v>19</v>
      </c>
      <c r="N344" s="266" t="s">
        <v>46</v>
      </c>
      <c r="O344" s="85"/>
      <c r="P344" s="214">
        <f>O344*H344</f>
        <v>0</v>
      </c>
      <c r="Q344" s="214">
        <v>0.0021</v>
      </c>
      <c r="R344" s="214">
        <f>Q344*H344</f>
        <v>0.011064899999999999</v>
      </c>
      <c r="S344" s="214">
        <v>0</v>
      </c>
      <c r="T344" s="215">
        <f>S344*H344</f>
        <v>0</v>
      </c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R344" s="216" t="s">
        <v>259</v>
      </c>
      <c r="AT344" s="216" t="s">
        <v>255</v>
      </c>
      <c r="AU344" s="216" t="s">
        <v>85</v>
      </c>
      <c r="AY344" s="18" t="s">
        <v>159</v>
      </c>
      <c r="BE344" s="217">
        <f>IF(N344="základní",J344,0)</f>
        <v>0</v>
      </c>
      <c r="BF344" s="217">
        <f>IF(N344="snížená",J344,0)</f>
        <v>0</v>
      </c>
      <c r="BG344" s="217">
        <f>IF(N344="zákl. přenesená",J344,0)</f>
        <v>0</v>
      </c>
      <c r="BH344" s="217">
        <f>IF(N344="sníž. přenesená",J344,0)</f>
        <v>0</v>
      </c>
      <c r="BI344" s="217">
        <f>IF(N344="nulová",J344,0)</f>
        <v>0</v>
      </c>
      <c r="BJ344" s="18" t="s">
        <v>83</v>
      </c>
      <c r="BK344" s="217">
        <f>ROUND(I344*H344,2)</f>
        <v>0</v>
      </c>
      <c r="BL344" s="18" t="s">
        <v>238</v>
      </c>
      <c r="BM344" s="216" t="s">
        <v>2109</v>
      </c>
    </row>
    <row r="345" spans="1:51" s="14" customFormat="1" ht="12">
      <c r="A345" s="14"/>
      <c r="B345" s="234"/>
      <c r="C345" s="235"/>
      <c r="D345" s="225" t="s">
        <v>175</v>
      </c>
      <c r="E345" s="235"/>
      <c r="F345" s="237" t="s">
        <v>2110</v>
      </c>
      <c r="G345" s="235"/>
      <c r="H345" s="238">
        <v>5.269</v>
      </c>
      <c r="I345" s="239"/>
      <c r="J345" s="235"/>
      <c r="K345" s="235"/>
      <c r="L345" s="240"/>
      <c r="M345" s="241"/>
      <c r="N345" s="242"/>
      <c r="O345" s="242"/>
      <c r="P345" s="242"/>
      <c r="Q345" s="242"/>
      <c r="R345" s="242"/>
      <c r="S345" s="242"/>
      <c r="T345" s="243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44" t="s">
        <v>175</v>
      </c>
      <c r="AU345" s="244" t="s">
        <v>85</v>
      </c>
      <c r="AV345" s="14" t="s">
        <v>85</v>
      </c>
      <c r="AW345" s="14" t="s">
        <v>4</v>
      </c>
      <c r="AX345" s="14" t="s">
        <v>83</v>
      </c>
      <c r="AY345" s="244" t="s">
        <v>159</v>
      </c>
    </row>
    <row r="346" spans="1:65" s="2" customFormat="1" ht="44.25" customHeight="1">
      <c r="A346" s="39"/>
      <c r="B346" s="40"/>
      <c r="C346" s="205" t="s">
        <v>453</v>
      </c>
      <c r="D346" s="205" t="s">
        <v>162</v>
      </c>
      <c r="E346" s="206" t="s">
        <v>505</v>
      </c>
      <c r="F346" s="207" t="s">
        <v>506</v>
      </c>
      <c r="G346" s="208" t="s">
        <v>191</v>
      </c>
      <c r="H346" s="209">
        <v>1.856</v>
      </c>
      <c r="I346" s="210"/>
      <c r="J346" s="211">
        <f>ROUND(I346*H346,2)</f>
        <v>0</v>
      </c>
      <c r="K346" s="207" t="s">
        <v>166</v>
      </c>
      <c r="L346" s="45"/>
      <c r="M346" s="212" t="s">
        <v>19</v>
      </c>
      <c r="N346" s="213" t="s">
        <v>46</v>
      </c>
      <c r="O346" s="85"/>
      <c r="P346" s="214">
        <f>O346*H346</f>
        <v>0</v>
      </c>
      <c r="Q346" s="214">
        <v>0</v>
      </c>
      <c r="R346" s="214">
        <f>Q346*H346</f>
        <v>0</v>
      </c>
      <c r="S346" s="214">
        <v>0</v>
      </c>
      <c r="T346" s="215">
        <f>S346*H346</f>
        <v>0</v>
      </c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R346" s="216" t="s">
        <v>238</v>
      </c>
      <c r="AT346" s="216" t="s">
        <v>162</v>
      </c>
      <c r="AU346" s="216" t="s">
        <v>85</v>
      </c>
      <c r="AY346" s="18" t="s">
        <v>159</v>
      </c>
      <c r="BE346" s="217">
        <f>IF(N346="základní",J346,0)</f>
        <v>0</v>
      </c>
      <c r="BF346" s="217">
        <f>IF(N346="snížená",J346,0)</f>
        <v>0</v>
      </c>
      <c r="BG346" s="217">
        <f>IF(N346="zákl. přenesená",J346,0)</f>
        <v>0</v>
      </c>
      <c r="BH346" s="217">
        <f>IF(N346="sníž. přenesená",J346,0)</f>
        <v>0</v>
      </c>
      <c r="BI346" s="217">
        <f>IF(N346="nulová",J346,0)</f>
        <v>0</v>
      </c>
      <c r="BJ346" s="18" t="s">
        <v>83</v>
      </c>
      <c r="BK346" s="217">
        <f>ROUND(I346*H346,2)</f>
        <v>0</v>
      </c>
      <c r="BL346" s="18" t="s">
        <v>238</v>
      </c>
      <c r="BM346" s="216" t="s">
        <v>2111</v>
      </c>
    </row>
    <row r="347" spans="1:47" s="2" customFormat="1" ht="12">
      <c r="A347" s="39"/>
      <c r="B347" s="40"/>
      <c r="C347" s="41"/>
      <c r="D347" s="218" t="s">
        <v>169</v>
      </c>
      <c r="E347" s="41"/>
      <c r="F347" s="219" t="s">
        <v>508</v>
      </c>
      <c r="G347" s="41"/>
      <c r="H347" s="41"/>
      <c r="I347" s="220"/>
      <c r="J347" s="41"/>
      <c r="K347" s="41"/>
      <c r="L347" s="45"/>
      <c r="M347" s="221"/>
      <c r="N347" s="222"/>
      <c r="O347" s="85"/>
      <c r="P347" s="85"/>
      <c r="Q347" s="85"/>
      <c r="R347" s="85"/>
      <c r="S347" s="85"/>
      <c r="T347" s="86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T347" s="18" t="s">
        <v>169</v>
      </c>
      <c r="AU347" s="18" t="s">
        <v>85</v>
      </c>
    </row>
    <row r="348" spans="1:63" s="12" customFormat="1" ht="22.8" customHeight="1">
      <c r="A348" s="12"/>
      <c r="B348" s="189"/>
      <c r="C348" s="190"/>
      <c r="D348" s="191" t="s">
        <v>74</v>
      </c>
      <c r="E348" s="203" t="s">
        <v>509</v>
      </c>
      <c r="F348" s="203" t="s">
        <v>510</v>
      </c>
      <c r="G348" s="190"/>
      <c r="H348" s="190"/>
      <c r="I348" s="193"/>
      <c r="J348" s="204">
        <f>BK348</f>
        <v>0</v>
      </c>
      <c r="K348" s="190"/>
      <c r="L348" s="195"/>
      <c r="M348" s="196"/>
      <c r="N348" s="197"/>
      <c r="O348" s="197"/>
      <c r="P348" s="198">
        <f>SUM(P349:P366)</f>
        <v>0</v>
      </c>
      <c r="Q348" s="197"/>
      <c r="R348" s="198">
        <f>SUM(R349:R366)</f>
        <v>0.047706</v>
      </c>
      <c r="S348" s="197"/>
      <c r="T348" s="199">
        <f>SUM(T349:T366)</f>
        <v>0.197824</v>
      </c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R348" s="200" t="s">
        <v>85</v>
      </c>
      <c r="AT348" s="201" t="s">
        <v>74</v>
      </c>
      <c r="AU348" s="201" t="s">
        <v>83</v>
      </c>
      <c r="AY348" s="200" t="s">
        <v>159</v>
      </c>
      <c r="BK348" s="202">
        <f>SUM(BK349:BK366)</f>
        <v>0</v>
      </c>
    </row>
    <row r="349" spans="1:65" s="2" customFormat="1" ht="24.15" customHeight="1">
      <c r="A349" s="39"/>
      <c r="B349" s="40"/>
      <c r="C349" s="205" t="s">
        <v>458</v>
      </c>
      <c r="D349" s="205" t="s">
        <v>162</v>
      </c>
      <c r="E349" s="206" t="s">
        <v>512</v>
      </c>
      <c r="F349" s="207" t="s">
        <v>513</v>
      </c>
      <c r="G349" s="208" t="s">
        <v>237</v>
      </c>
      <c r="H349" s="209">
        <v>4</v>
      </c>
      <c r="I349" s="210"/>
      <c r="J349" s="211">
        <f>ROUND(I349*H349,2)</f>
        <v>0</v>
      </c>
      <c r="K349" s="207" t="s">
        <v>166</v>
      </c>
      <c r="L349" s="45"/>
      <c r="M349" s="212" t="s">
        <v>19</v>
      </c>
      <c r="N349" s="213" t="s">
        <v>46</v>
      </c>
      <c r="O349" s="85"/>
      <c r="P349" s="214">
        <f>O349*H349</f>
        <v>0</v>
      </c>
      <c r="Q349" s="214">
        <v>0</v>
      </c>
      <c r="R349" s="214">
        <f>Q349*H349</f>
        <v>0</v>
      </c>
      <c r="S349" s="214">
        <v>0.01705</v>
      </c>
      <c r="T349" s="215">
        <f>S349*H349</f>
        <v>0.0682</v>
      </c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R349" s="216" t="s">
        <v>238</v>
      </c>
      <c r="AT349" s="216" t="s">
        <v>162</v>
      </c>
      <c r="AU349" s="216" t="s">
        <v>85</v>
      </c>
      <c r="AY349" s="18" t="s">
        <v>159</v>
      </c>
      <c r="BE349" s="217">
        <f>IF(N349="základní",J349,0)</f>
        <v>0</v>
      </c>
      <c r="BF349" s="217">
        <f>IF(N349="snížená",J349,0)</f>
        <v>0</v>
      </c>
      <c r="BG349" s="217">
        <f>IF(N349="zákl. přenesená",J349,0)</f>
        <v>0</v>
      </c>
      <c r="BH349" s="217">
        <f>IF(N349="sníž. přenesená",J349,0)</f>
        <v>0</v>
      </c>
      <c r="BI349" s="217">
        <f>IF(N349="nulová",J349,0)</f>
        <v>0</v>
      </c>
      <c r="BJ349" s="18" t="s">
        <v>83</v>
      </c>
      <c r="BK349" s="217">
        <f>ROUND(I349*H349,2)</f>
        <v>0</v>
      </c>
      <c r="BL349" s="18" t="s">
        <v>238</v>
      </c>
      <c r="BM349" s="216" t="s">
        <v>2112</v>
      </c>
    </row>
    <row r="350" spans="1:47" s="2" customFormat="1" ht="12">
      <c r="A350" s="39"/>
      <c r="B350" s="40"/>
      <c r="C350" s="41"/>
      <c r="D350" s="218" t="s">
        <v>169</v>
      </c>
      <c r="E350" s="41"/>
      <c r="F350" s="219" t="s">
        <v>515</v>
      </c>
      <c r="G350" s="41"/>
      <c r="H350" s="41"/>
      <c r="I350" s="220"/>
      <c r="J350" s="41"/>
      <c r="K350" s="41"/>
      <c r="L350" s="45"/>
      <c r="M350" s="221"/>
      <c r="N350" s="222"/>
      <c r="O350" s="85"/>
      <c r="P350" s="85"/>
      <c r="Q350" s="85"/>
      <c r="R350" s="85"/>
      <c r="S350" s="85"/>
      <c r="T350" s="86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T350" s="18" t="s">
        <v>169</v>
      </c>
      <c r="AU350" s="18" t="s">
        <v>85</v>
      </c>
    </row>
    <row r="351" spans="1:65" s="2" customFormat="1" ht="24.15" customHeight="1">
      <c r="A351" s="39"/>
      <c r="B351" s="40"/>
      <c r="C351" s="205" t="s">
        <v>468</v>
      </c>
      <c r="D351" s="205" t="s">
        <v>162</v>
      </c>
      <c r="E351" s="206" t="s">
        <v>517</v>
      </c>
      <c r="F351" s="207" t="s">
        <v>518</v>
      </c>
      <c r="G351" s="208" t="s">
        <v>237</v>
      </c>
      <c r="H351" s="209">
        <v>4</v>
      </c>
      <c r="I351" s="210"/>
      <c r="J351" s="211">
        <f>ROUND(I351*H351,2)</f>
        <v>0</v>
      </c>
      <c r="K351" s="207" t="s">
        <v>166</v>
      </c>
      <c r="L351" s="45"/>
      <c r="M351" s="212" t="s">
        <v>19</v>
      </c>
      <c r="N351" s="213" t="s">
        <v>46</v>
      </c>
      <c r="O351" s="85"/>
      <c r="P351" s="214">
        <f>O351*H351</f>
        <v>0</v>
      </c>
      <c r="Q351" s="214">
        <v>0.00115</v>
      </c>
      <c r="R351" s="214">
        <f>Q351*H351</f>
        <v>0.0046</v>
      </c>
      <c r="S351" s="214">
        <v>0</v>
      </c>
      <c r="T351" s="215">
        <f>S351*H351</f>
        <v>0</v>
      </c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R351" s="216" t="s">
        <v>238</v>
      </c>
      <c r="AT351" s="216" t="s">
        <v>162</v>
      </c>
      <c r="AU351" s="216" t="s">
        <v>85</v>
      </c>
      <c r="AY351" s="18" t="s">
        <v>159</v>
      </c>
      <c r="BE351" s="217">
        <f>IF(N351="základní",J351,0)</f>
        <v>0</v>
      </c>
      <c r="BF351" s="217">
        <f>IF(N351="snížená",J351,0)</f>
        <v>0</v>
      </c>
      <c r="BG351" s="217">
        <f>IF(N351="zákl. přenesená",J351,0)</f>
        <v>0</v>
      </c>
      <c r="BH351" s="217">
        <f>IF(N351="sníž. přenesená",J351,0)</f>
        <v>0</v>
      </c>
      <c r="BI351" s="217">
        <f>IF(N351="nulová",J351,0)</f>
        <v>0</v>
      </c>
      <c r="BJ351" s="18" t="s">
        <v>83</v>
      </c>
      <c r="BK351" s="217">
        <f>ROUND(I351*H351,2)</f>
        <v>0</v>
      </c>
      <c r="BL351" s="18" t="s">
        <v>238</v>
      </c>
      <c r="BM351" s="216" t="s">
        <v>2113</v>
      </c>
    </row>
    <row r="352" spans="1:47" s="2" customFormat="1" ht="12">
      <c r="A352" s="39"/>
      <c r="B352" s="40"/>
      <c r="C352" s="41"/>
      <c r="D352" s="218" t="s">
        <v>169</v>
      </c>
      <c r="E352" s="41"/>
      <c r="F352" s="219" t="s">
        <v>520</v>
      </c>
      <c r="G352" s="41"/>
      <c r="H352" s="41"/>
      <c r="I352" s="220"/>
      <c r="J352" s="41"/>
      <c r="K352" s="41"/>
      <c r="L352" s="45"/>
      <c r="M352" s="221"/>
      <c r="N352" s="222"/>
      <c r="O352" s="85"/>
      <c r="P352" s="85"/>
      <c r="Q352" s="85"/>
      <c r="R352" s="85"/>
      <c r="S352" s="85"/>
      <c r="T352" s="86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T352" s="18" t="s">
        <v>169</v>
      </c>
      <c r="AU352" s="18" t="s">
        <v>85</v>
      </c>
    </row>
    <row r="353" spans="1:51" s="13" customFormat="1" ht="12">
      <c r="A353" s="13"/>
      <c r="B353" s="223"/>
      <c r="C353" s="224"/>
      <c r="D353" s="225" t="s">
        <v>175</v>
      </c>
      <c r="E353" s="226" t="s">
        <v>19</v>
      </c>
      <c r="F353" s="227" t="s">
        <v>339</v>
      </c>
      <c r="G353" s="224"/>
      <c r="H353" s="226" t="s">
        <v>19</v>
      </c>
      <c r="I353" s="228"/>
      <c r="J353" s="224"/>
      <c r="K353" s="224"/>
      <c r="L353" s="229"/>
      <c r="M353" s="230"/>
      <c r="N353" s="231"/>
      <c r="O353" s="231"/>
      <c r="P353" s="231"/>
      <c r="Q353" s="231"/>
      <c r="R353" s="231"/>
      <c r="S353" s="231"/>
      <c r="T353" s="232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33" t="s">
        <v>175</v>
      </c>
      <c r="AU353" s="233" t="s">
        <v>85</v>
      </c>
      <c r="AV353" s="13" t="s">
        <v>83</v>
      </c>
      <c r="AW353" s="13" t="s">
        <v>37</v>
      </c>
      <c r="AX353" s="13" t="s">
        <v>75</v>
      </c>
      <c r="AY353" s="233" t="s">
        <v>159</v>
      </c>
    </row>
    <row r="354" spans="1:51" s="14" customFormat="1" ht="12">
      <c r="A354" s="14"/>
      <c r="B354" s="234"/>
      <c r="C354" s="235"/>
      <c r="D354" s="225" t="s">
        <v>175</v>
      </c>
      <c r="E354" s="236" t="s">
        <v>19</v>
      </c>
      <c r="F354" s="237" t="s">
        <v>167</v>
      </c>
      <c r="G354" s="235"/>
      <c r="H354" s="238">
        <v>4</v>
      </c>
      <c r="I354" s="239"/>
      <c r="J354" s="235"/>
      <c r="K354" s="235"/>
      <c r="L354" s="240"/>
      <c r="M354" s="241"/>
      <c r="N354" s="242"/>
      <c r="O354" s="242"/>
      <c r="P354" s="242"/>
      <c r="Q354" s="242"/>
      <c r="R354" s="242"/>
      <c r="S354" s="242"/>
      <c r="T354" s="243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44" t="s">
        <v>175</v>
      </c>
      <c r="AU354" s="244" t="s">
        <v>85</v>
      </c>
      <c r="AV354" s="14" t="s">
        <v>85</v>
      </c>
      <c r="AW354" s="14" t="s">
        <v>37</v>
      </c>
      <c r="AX354" s="14" t="s">
        <v>83</v>
      </c>
      <c r="AY354" s="244" t="s">
        <v>159</v>
      </c>
    </row>
    <row r="355" spans="1:65" s="2" customFormat="1" ht="37.8" customHeight="1">
      <c r="A355" s="39"/>
      <c r="B355" s="40"/>
      <c r="C355" s="257" t="s">
        <v>473</v>
      </c>
      <c r="D355" s="257" t="s">
        <v>255</v>
      </c>
      <c r="E355" s="258" t="s">
        <v>522</v>
      </c>
      <c r="F355" s="259" t="s">
        <v>523</v>
      </c>
      <c r="G355" s="260" t="s">
        <v>237</v>
      </c>
      <c r="H355" s="261">
        <v>4</v>
      </c>
      <c r="I355" s="262"/>
      <c r="J355" s="263">
        <f>ROUND(I355*H355,2)</f>
        <v>0</v>
      </c>
      <c r="K355" s="259" t="s">
        <v>166</v>
      </c>
      <c r="L355" s="264"/>
      <c r="M355" s="265" t="s">
        <v>19</v>
      </c>
      <c r="N355" s="266" t="s">
        <v>46</v>
      </c>
      <c r="O355" s="85"/>
      <c r="P355" s="214">
        <f>O355*H355</f>
        <v>0</v>
      </c>
      <c r="Q355" s="214">
        <v>0.00208</v>
      </c>
      <c r="R355" s="214">
        <f>Q355*H355</f>
        <v>0.00832</v>
      </c>
      <c r="S355" s="214">
        <v>0</v>
      </c>
      <c r="T355" s="215">
        <f>S355*H355</f>
        <v>0</v>
      </c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R355" s="216" t="s">
        <v>259</v>
      </c>
      <c r="AT355" s="216" t="s">
        <v>255</v>
      </c>
      <c r="AU355" s="216" t="s">
        <v>85</v>
      </c>
      <c r="AY355" s="18" t="s">
        <v>159</v>
      </c>
      <c r="BE355" s="217">
        <f>IF(N355="základní",J355,0)</f>
        <v>0</v>
      </c>
      <c r="BF355" s="217">
        <f>IF(N355="snížená",J355,0)</f>
        <v>0</v>
      </c>
      <c r="BG355" s="217">
        <f>IF(N355="zákl. přenesená",J355,0)</f>
        <v>0</v>
      </c>
      <c r="BH355" s="217">
        <f>IF(N355="sníž. přenesená",J355,0)</f>
        <v>0</v>
      </c>
      <c r="BI355" s="217">
        <f>IF(N355="nulová",J355,0)</f>
        <v>0</v>
      </c>
      <c r="BJ355" s="18" t="s">
        <v>83</v>
      </c>
      <c r="BK355" s="217">
        <f>ROUND(I355*H355,2)</f>
        <v>0</v>
      </c>
      <c r="BL355" s="18" t="s">
        <v>238</v>
      </c>
      <c r="BM355" s="216" t="s">
        <v>2114</v>
      </c>
    </row>
    <row r="356" spans="1:65" s="2" customFormat="1" ht="24.15" customHeight="1">
      <c r="A356" s="39"/>
      <c r="B356" s="40"/>
      <c r="C356" s="257" t="s">
        <v>480</v>
      </c>
      <c r="D356" s="257" t="s">
        <v>255</v>
      </c>
      <c r="E356" s="258" t="s">
        <v>526</v>
      </c>
      <c r="F356" s="259" t="s">
        <v>527</v>
      </c>
      <c r="G356" s="260" t="s">
        <v>237</v>
      </c>
      <c r="H356" s="261">
        <v>4</v>
      </c>
      <c r="I356" s="262"/>
      <c r="J356" s="263">
        <f>ROUND(I356*H356,2)</f>
        <v>0</v>
      </c>
      <c r="K356" s="259" t="s">
        <v>166</v>
      </c>
      <c r="L356" s="264"/>
      <c r="M356" s="265" t="s">
        <v>19</v>
      </c>
      <c r="N356" s="266" t="s">
        <v>46</v>
      </c>
      <c r="O356" s="85"/>
      <c r="P356" s="214">
        <f>O356*H356</f>
        <v>0</v>
      </c>
      <c r="Q356" s="214">
        <v>0.00247</v>
      </c>
      <c r="R356" s="214">
        <f>Q356*H356</f>
        <v>0.00988</v>
      </c>
      <c r="S356" s="214">
        <v>0</v>
      </c>
      <c r="T356" s="215">
        <f>S356*H356</f>
        <v>0</v>
      </c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R356" s="216" t="s">
        <v>259</v>
      </c>
      <c r="AT356" s="216" t="s">
        <v>255</v>
      </c>
      <c r="AU356" s="216" t="s">
        <v>85</v>
      </c>
      <c r="AY356" s="18" t="s">
        <v>159</v>
      </c>
      <c r="BE356" s="217">
        <f>IF(N356="základní",J356,0)</f>
        <v>0</v>
      </c>
      <c r="BF356" s="217">
        <f>IF(N356="snížená",J356,0)</f>
        <v>0</v>
      </c>
      <c r="BG356" s="217">
        <f>IF(N356="zákl. přenesená",J356,0)</f>
        <v>0</v>
      </c>
      <c r="BH356" s="217">
        <f>IF(N356="sníž. přenesená",J356,0)</f>
        <v>0</v>
      </c>
      <c r="BI356" s="217">
        <f>IF(N356="nulová",J356,0)</f>
        <v>0</v>
      </c>
      <c r="BJ356" s="18" t="s">
        <v>83</v>
      </c>
      <c r="BK356" s="217">
        <f>ROUND(I356*H356,2)</f>
        <v>0</v>
      </c>
      <c r="BL356" s="18" t="s">
        <v>238</v>
      </c>
      <c r="BM356" s="216" t="s">
        <v>2115</v>
      </c>
    </row>
    <row r="357" spans="1:65" s="2" customFormat="1" ht="24.15" customHeight="1">
      <c r="A357" s="39"/>
      <c r="B357" s="40"/>
      <c r="C357" s="205" t="s">
        <v>486</v>
      </c>
      <c r="D357" s="205" t="s">
        <v>162</v>
      </c>
      <c r="E357" s="206" t="s">
        <v>530</v>
      </c>
      <c r="F357" s="207" t="s">
        <v>531</v>
      </c>
      <c r="G357" s="208" t="s">
        <v>461</v>
      </c>
      <c r="H357" s="209">
        <v>13.2</v>
      </c>
      <c r="I357" s="210"/>
      <c r="J357" s="211">
        <f>ROUND(I357*H357,2)</f>
        <v>0</v>
      </c>
      <c r="K357" s="207" t="s">
        <v>166</v>
      </c>
      <c r="L357" s="45"/>
      <c r="M357" s="212" t="s">
        <v>19</v>
      </c>
      <c r="N357" s="213" t="s">
        <v>46</v>
      </c>
      <c r="O357" s="85"/>
      <c r="P357" s="214">
        <f>O357*H357</f>
        <v>0</v>
      </c>
      <c r="Q357" s="214">
        <v>0</v>
      </c>
      <c r="R357" s="214">
        <f>Q357*H357</f>
        <v>0</v>
      </c>
      <c r="S357" s="214">
        <v>0.00982</v>
      </c>
      <c r="T357" s="215">
        <f>S357*H357</f>
        <v>0.129624</v>
      </c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R357" s="216" t="s">
        <v>238</v>
      </c>
      <c r="AT357" s="216" t="s">
        <v>162</v>
      </c>
      <c r="AU357" s="216" t="s">
        <v>85</v>
      </c>
      <c r="AY357" s="18" t="s">
        <v>159</v>
      </c>
      <c r="BE357" s="217">
        <f>IF(N357="základní",J357,0)</f>
        <v>0</v>
      </c>
      <c r="BF357" s="217">
        <f>IF(N357="snížená",J357,0)</f>
        <v>0</v>
      </c>
      <c r="BG357" s="217">
        <f>IF(N357="zákl. přenesená",J357,0)</f>
        <v>0</v>
      </c>
      <c r="BH357" s="217">
        <f>IF(N357="sníž. přenesená",J357,0)</f>
        <v>0</v>
      </c>
      <c r="BI357" s="217">
        <f>IF(N357="nulová",J357,0)</f>
        <v>0</v>
      </c>
      <c r="BJ357" s="18" t="s">
        <v>83</v>
      </c>
      <c r="BK357" s="217">
        <f>ROUND(I357*H357,2)</f>
        <v>0</v>
      </c>
      <c r="BL357" s="18" t="s">
        <v>238</v>
      </c>
      <c r="BM357" s="216" t="s">
        <v>2116</v>
      </c>
    </row>
    <row r="358" spans="1:47" s="2" customFormat="1" ht="12">
      <c r="A358" s="39"/>
      <c r="B358" s="40"/>
      <c r="C358" s="41"/>
      <c r="D358" s="218" t="s">
        <v>169</v>
      </c>
      <c r="E358" s="41"/>
      <c r="F358" s="219" t="s">
        <v>533</v>
      </c>
      <c r="G358" s="41"/>
      <c r="H358" s="41"/>
      <c r="I358" s="220"/>
      <c r="J358" s="41"/>
      <c r="K358" s="41"/>
      <c r="L358" s="45"/>
      <c r="M358" s="221"/>
      <c r="N358" s="222"/>
      <c r="O358" s="85"/>
      <c r="P358" s="85"/>
      <c r="Q358" s="85"/>
      <c r="R358" s="85"/>
      <c r="S358" s="85"/>
      <c r="T358" s="86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T358" s="18" t="s">
        <v>169</v>
      </c>
      <c r="AU358" s="18" t="s">
        <v>85</v>
      </c>
    </row>
    <row r="359" spans="1:65" s="2" customFormat="1" ht="16.5" customHeight="1">
      <c r="A359" s="39"/>
      <c r="B359" s="40"/>
      <c r="C359" s="205" t="s">
        <v>488</v>
      </c>
      <c r="D359" s="205" t="s">
        <v>162</v>
      </c>
      <c r="E359" s="206" t="s">
        <v>535</v>
      </c>
      <c r="F359" s="207" t="s">
        <v>536</v>
      </c>
      <c r="G359" s="208" t="s">
        <v>461</v>
      </c>
      <c r="H359" s="209">
        <v>13.2</v>
      </c>
      <c r="I359" s="210"/>
      <c r="J359" s="211">
        <f>ROUND(I359*H359,2)</f>
        <v>0</v>
      </c>
      <c r="K359" s="207" t="s">
        <v>166</v>
      </c>
      <c r="L359" s="45"/>
      <c r="M359" s="212" t="s">
        <v>19</v>
      </c>
      <c r="N359" s="213" t="s">
        <v>46</v>
      </c>
      <c r="O359" s="85"/>
      <c r="P359" s="214">
        <f>O359*H359</f>
        <v>0</v>
      </c>
      <c r="Q359" s="214">
        <v>0.00168</v>
      </c>
      <c r="R359" s="214">
        <f>Q359*H359</f>
        <v>0.022176</v>
      </c>
      <c r="S359" s="214">
        <v>0</v>
      </c>
      <c r="T359" s="215">
        <f>S359*H359</f>
        <v>0</v>
      </c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R359" s="216" t="s">
        <v>238</v>
      </c>
      <c r="AT359" s="216" t="s">
        <v>162</v>
      </c>
      <c r="AU359" s="216" t="s">
        <v>85</v>
      </c>
      <c r="AY359" s="18" t="s">
        <v>159</v>
      </c>
      <c r="BE359" s="217">
        <f>IF(N359="základní",J359,0)</f>
        <v>0</v>
      </c>
      <c r="BF359" s="217">
        <f>IF(N359="snížená",J359,0)</f>
        <v>0</v>
      </c>
      <c r="BG359" s="217">
        <f>IF(N359="zákl. přenesená",J359,0)</f>
        <v>0</v>
      </c>
      <c r="BH359" s="217">
        <f>IF(N359="sníž. přenesená",J359,0)</f>
        <v>0</v>
      </c>
      <c r="BI359" s="217">
        <f>IF(N359="nulová",J359,0)</f>
        <v>0</v>
      </c>
      <c r="BJ359" s="18" t="s">
        <v>83</v>
      </c>
      <c r="BK359" s="217">
        <f>ROUND(I359*H359,2)</f>
        <v>0</v>
      </c>
      <c r="BL359" s="18" t="s">
        <v>238</v>
      </c>
      <c r="BM359" s="216" t="s">
        <v>2117</v>
      </c>
    </row>
    <row r="360" spans="1:47" s="2" customFormat="1" ht="12">
      <c r="A360" s="39"/>
      <c r="B360" s="40"/>
      <c r="C360" s="41"/>
      <c r="D360" s="218" t="s">
        <v>169</v>
      </c>
      <c r="E360" s="41"/>
      <c r="F360" s="219" t="s">
        <v>538</v>
      </c>
      <c r="G360" s="41"/>
      <c r="H360" s="41"/>
      <c r="I360" s="220"/>
      <c r="J360" s="41"/>
      <c r="K360" s="41"/>
      <c r="L360" s="45"/>
      <c r="M360" s="221"/>
      <c r="N360" s="222"/>
      <c r="O360" s="85"/>
      <c r="P360" s="85"/>
      <c r="Q360" s="85"/>
      <c r="R360" s="85"/>
      <c r="S360" s="85"/>
      <c r="T360" s="86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T360" s="18" t="s">
        <v>169</v>
      </c>
      <c r="AU360" s="18" t="s">
        <v>85</v>
      </c>
    </row>
    <row r="361" spans="1:51" s="14" customFormat="1" ht="12">
      <c r="A361" s="14"/>
      <c r="B361" s="234"/>
      <c r="C361" s="235"/>
      <c r="D361" s="225" t="s">
        <v>175</v>
      </c>
      <c r="E361" s="236" t="s">
        <v>19</v>
      </c>
      <c r="F361" s="237" t="s">
        <v>2118</v>
      </c>
      <c r="G361" s="235"/>
      <c r="H361" s="238">
        <v>13.2</v>
      </c>
      <c r="I361" s="239"/>
      <c r="J361" s="235"/>
      <c r="K361" s="235"/>
      <c r="L361" s="240"/>
      <c r="M361" s="241"/>
      <c r="N361" s="242"/>
      <c r="O361" s="242"/>
      <c r="P361" s="242"/>
      <c r="Q361" s="242"/>
      <c r="R361" s="242"/>
      <c r="S361" s="242"/>
      <c r="T361" s="243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44" t="s">
        <v>175</v>
      </c>
      <c r="AU361" s="244" t="s">
        <v>85</v>
      </c>
      <c r="AV361" s="14" t="s">
        <v>85</v>
      </c>
      <c r="AW361" s="14" t="s">
        <v>37</v>
      </c>
      <c r="AX361" s="14" t="s">
        <v>83</v>
      </c>
      <c r="AY361" s="244" t="s">
        <v>159</v>
      </c>
    </row>
    <row r="362" spans="1:65" s="2" customFormat="1" ht="37.8" customHeight="1">
      <c r="A362" s="39"/>
      <c r="B362" s="40"/>
      <c r="C362" s="205" t="s">
        <v>492</v>
      </c>
      <c r="D362" s="205" t="s">
        <v>162</v>
      </c>
      <c r="E362" s="206" t="s">
        <v>541</v>
      </c>
      <c r="F362" s="207" t="s">
        <v>542</v>
      </c>
      <c r="G362" s="208" t="s">
        <v>237</v>
      </c>
      <c r="H362" s="209">
        <v>3</v>
      </c>
      <c r="I362" s="210"/>
      <c r="J362" s="211">
        <f>ROUND(I362*H362,2)</f>
        <v>0</v>
      </c>
      <c r="K362" s="207" t="s">
        <v>166</v>
      </c>
      <c r="L362" s="45"/>
      <c r="M362" s="212" t="s">
        <v>19</v>
      </c>
      <c r="N362" s="213" t="s">
        <v>46</v>
      </c>
      <c r="O362" s="85"/>
      <c r="P362" s="214">
        <f>O362*H362</f>
        <v>0</v>
      </c>
      <c r="Q362" s="214">
        <v>0</v>
      </c>
      <c r="R362" s="214">
        <f>Q362*H362</f>
        <v>0</v>
      </c>
      <c r="S362" s="214">
        <v>0</v>
      </c>
      <c r="T362" s="215">
        <f>S362*H362</f>
        <v>0</v>
      </c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R362" s="216" t="s">
        <v>238</v>
      </c>
      <c r="AT362" s="216" t="s">
        <v>162</v>
      </c>
      <c r="AU362" s="216" t="s">
        <v>85</v>
      </c>
      <c r="AY362" s="18" t="s">
        <v>159</v>
      </c>
      <c r="BE362" s="217">
        <f>IF(N362="základní",J362,0)</f>
        <v>0</v>
      </c>
      <c r="BF362" s="217">
        <f>IF(N362="snížená",J362,0)</f>
        <v>0</v>
      </c>
      <c r="BG362" s="217">
        <f>IF(N362="zákl. přenesená",J362,0)</f>
        <v>0</v>
      </c>
      <c r="BH362" s="217">
        <f>IF(N362="sníž. přenesená",J362,0)</f>
        <v>0</v>
      </c>
      <c r="BI362" s="217">
        <f>IF(N362="nulová",J362,0)</f>
        <v>0</v>
      </c>
      <c r="BJ362" s="18" t="s">
        <v>83</v>
      </c>
      <c r="BK362" s="217">
        <f>ROUND(I362*H362,2)</f>
        <v>0</v>
      </c>
      <c r="BL362" s="18" t="s">
        <v>238</v>
      </c>
      <c r="BM362" s="216" t="s">
        <v>2119</v>
      </c>
    </row>
    <row r="363" spans="1:47" s="2" customFormat="1" ht="12">
      <c r="A363" s="39"/>
      <c r="B363" s="40"/>
      <c r="C363" s="41"/>
      <c r="D363" s="218" t="s">
        <v>169</v>
      </c>
      <c r="E363" s="41"/>
      <c r="F363" s="219" t="s">
        <v>544</v>
      </c>
      <c r="G363" s="41"/>
      <c r="H363" s="41"/>
      <c r="I363" s="220"/>
      <c r="J363" s="41"/>
      <c r="K363" s="41"/>
      <c r="L363" s="45"/>
      <c r="M363" s="221"/>
      <c r="N363" s="222"/>
      <c r="O363" s="85"/>
      <c r="P363" s="85"/>
      <c r="Q363" s="85"/>
      <c r="R363" s="85"/>
      <c r="S363" s="85"/>
      <c r="T363" s="86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T363" s="18" t="s">
        <v>169</v>
      </c>
      <c r="AU363" s="18" t="s">
        <v>85</v>
      </c>
    </row>
    <row r="364" spans="1:65" s="2" customFormat="1" ht="21.75" customHeight="1">
      <c r="A364" s="39"/>
      <c r="B364" s="40"/>
      <c r="C364" s="257" t="s">
        <v>499</v>
      </c>
      <c r="D364" s="257" t="s">
        <v>255</v>
      </c>
      <c r="E364" s="258" t="s">
        <v>546</v>
      </c>
      <c r="F364" s="259" t="s">
        <v>547</v>
      </c>
      <c r="G364" s="260" t="s">
        <v>237</v>
      </c>
      <c r="H364" s="261">
        <v>3</v>
      </c>
      <c r="I364" s="262"/>
      <c r="J364" s="263">
        <f>ROUND(I364*H364,2)</f>
        <v>0</v>
      </c>
      <c r="K364" s="259" t="s">
        <v>166</v>
      </c>
      <c r="L364" s="264"/>
      <c r="M364" s="265" t="s">
        <v>19</v>
      </c>
      <c r="N364" s="266" t="s">
        <v>46</v>
      </c>
      <c r="O364" s="85"/>
      <c r="P364" s="214">
        <f>O364*H364</f>
        <v>0</v>
      </c>
      <c r="Q364" s="214">
        <v>0.00091</v>
      </c>
      <c r="R364" s="214">
        <f>Q364*H364</f>
        <v>0.00273</v>
      </c>
      <c r="S364" s="214">
        <v>0</v>
      </c>
      <c r="T364" s="215">
        <f>S364*H364</f>
        <v>0</v>
      </c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R364" s="216" t="s">
        <v>259</v>
      </c>
      <c r="AT364" s="216" t="s">
        <v>255</v>
      </c>
      <c r="AU364" s="216" t="s">
        <v>85</v>
      </c>
      <c r="AY364" s="18" t="s">
        <v>159</v>
      </c>
      <c r="BE364" s="217">
        <f>IF(N364="základní",J364,0)</f>
        <v>0</v>
      </c>
      <c r="BF364" s="217">
        <f>IF(N364="snížená",J364,0)</f>
        <v>0</v>
      </c>
      <c r="BG364" s="217">
        <f>IF(N364="zákl. přenesená",J364,0)</f>
        <v>0</v>
      </c>
      <c r="BH364" s="217">
        <f>IF(N364="sníž. přenesená",J364,0)</f>
        <v>0</v>
      </c>
      <c r="BI364" s="217">
        <f>IF(N364="nulová",J364,0)</f>
        <v>0</v>
      </c>
      <c r="BJ364" s="18" t="s">
        <v>83</v>
      </c>
      <c r="BK364" s="217">
        <f>ROUND(I364*H364,2)</f>
        <v>0</v>
      </c>
      <c r="BL364" s="18" t="s">
        <v>238</v>
      </c>
      <c r="BM364" s="216" t="s">
        <v>2120</v>
      </c>
    </row>
    <row r="365" spans="1:65" s="2" customFormat="1" ht="49.05" customHeight="1">
      <c r="A365" s="39"/>
      <c r="B365" s="40"/>
      <c r="C365" s="205" t="s">
        <v>504</v>
      </c>
      <c r="D365" s="205" t="s">
        <v>162</v>
      </c>
      <c r="E365" s="206" t="s">
        <v>550</v>
      </c>
      <c r="F365" s="207" t="s">
        <v>551</v>
      </c>
      <c r="G365" s="208" t="s">
        <v>191</v>
      </c>
      <c r="H365" s="209">
        <v>0.048</v>
      </c>
      <c r="I365" s="210"/>
      <c r="J365" s="211">
        <f>ROUND(I365*H365,2)</f>
        <v>0</v>
      </c>
      <c r="K365" s="207" t="s">
        <v>166</v>
      </c>
      <c r="L365" s="45"/>
      <c r="M365" s="212" t="s">
        <v>19</v>
      </c>
      <c r="N365" s="213" t="s">
        <v>46</v>
      </c>
      <c r="O365" s="85"/>
      <c r="P365" s="214">
        <f>O365*H365</f>
        <v>0</v>
      </c>
      <c r="Q365" s="214">
        <v>0</v>
      </c>
      <c r="R365" s="214">
        <f>Q365*H365</f>
        <v>0</v>
      </c>
      <c r="S365" s="214">
        <v>0</v>
      </c>
      <c r="T365" s="215">
        <f>S365*H365</f>
        <v>0</v>
      </c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R365" s="216" t="s">
        <v>238</v>
      </c>
      <c r="AT365" s="216" t="s">
        <v>162</v>
      </c>
      <c r="AU365" s="216" t="s">
        <v>85</v>
      </c>
      <c r="AY365" s="18" t="s">
        <v>159</v>
      </c>
      <c r="BE365" s="217">
        <f>IF(N365="základní",J365,0)</f>
        <v>0</v>
      </c>
      <c r="BF365" s="217">
        <f>IF(N365="snížená",J365,0)</f>
        <v>0</v>
      </c>
      <c r="BG365" s="217">
        <f>IF(N365="zákl. přenesená",J365,0)</f>
        <v>0</v>
      </c>
      <c r="BH365" s="217">
        <f>IF(N365="sníž. přenesená",J365,0)</f>
        <v>0</v>
      </c>
      <c r="BI365" s="217">
        <f>IF(N365="nulová",J365,0)</f>
        <v>0</v>
      </c>
      <c r="BJ365" s="18" t="s">
        <v>83</v>
      </c>
      <c r="BK365" s="217">
        <f>ROUND(I365*H365,2)</f>
        <v>0</v>
      </c>
      <c r="BL365" s="18" t="s">
        <v>238</v>
      </c>
      <c r="BM365" s="216" t="s">
        <v>2121</v>
      </c>
    </row>
    <row r="366" spans="1:47" s="2" customFormat="1" ht="12">
      <c r="A366" s="39"/>
      <c r="B366" s="40"/>
      <c r="C366" s="41"/>
      <c r="D366" s="218" t="s">
        <v>169</v>
      </c>
      <c r="E366" s="41"/>
      <c r="F366" s="219" t="s">
        <v>553</v>
      </c>
      <c r="G366" s="41"/>
      <c r="H366" s="41"/>
      <c r="I366" s="220"/>
      <c r="J366" s="41"/>
      <c r="K366" s="41"/>
      <c r="L366" s="45"/>
      <c r="M366" s="221"/>
      <c r="N366" s="222"/>
      <c r="O366" s="85"/>
      <c r="P366" s="85"/>
      <c r="Q366" s="85"/>
      <c r="R366" s="85"/>
      <c r="S366" s="85"/>
      <c r="T366" s="86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T366" s="18" t="s">
        <v>169</v>
      </c>
      <c r="AU366" s="18" t="s">
        <v>85</v>
      </c>
    </row>
    <row r="367" spans="1:63" s="12" customFormat="1" ht="22.8" customHeight="1">
      <c r="A367" s="12"/>
      <c r="B367" s="189"/>
      <c r="C367" s="190"/>
      <c r="D367" s="191" t="s">
        <v>74</v>
      </c>
      <c r="E367" s="203" t="s">
        <v>554</v>
      </c>
      <c r="F367" s="203" t="s">
        <v>555</v>
      </c>
      <c r="G367" s="190"/>
      <c r="H367" s="190"/>
      <c r="I367" s="193"/>
      <c r="J367" s="204">
        <f>BK367</f>
        <v>0</v>
      </c>
      <c r="K367" s="190"/>
      <c r="L367" s="195"/>
      <c r="M367" s="196"/>
      <c r="N367" s="197"/>
      <c r="O367" s="197"/>
      <c r="P367" s="198">
        <f>SUM(P368:P401)</f>
        <v>0</v>
      </c>
      <c r="Q367" s="197"/>
      <c r="R367" s="198">
        <f>SUM(R368:R401)</f>
        <v>0.0081</v>
      </c>
      <c r="S367" s="197"/>
      <c r="T367" s="199">
        <f>SUM(T368:T401)</f>
        <v>0.06237</v>
      </c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R367" s="200" t="s">
        <v>85</v>
      </c>
      <c r="AT367" s="201" t="s">
        <v>74</v>
      </c>
      <c r="AU367" s="201" t="s">
        <v>83</v>
      </c>
      <c r="AY367" s="200" t="s">
        <v>159</v>
      </c>
      <c r="BK367" s="202">
        <f>SUM(BK368:BK401)</f>
        <v>0</v>
      </c>
    </row>
    <row r="368" spans="1:65" s="2" customFormat="1" ht="37.8" customHeight="1">
      <c r="A368" s="39"/>
      <c r="B368" s="40"/>
      <c r="C368" s="205" t="s">
        <v>511</v>
      </c>
      <c r="D368" s="205" t="s">
        <v>162</v>
      </c>
      <c r="E368" s="206" t="s">
        <v>557</v>
      </c>
      <c r="F368" s="207" t="s">
        <v>558</v>
      </c>
      <c r="G368" s="208" t="s">
        <v>461</v>
      </c>
      <c r="H368" s="209">
        <v>81</v>
      </c>
      <c r="I368" s="210"/>
      <c r="J368" s="211">
        <f>ROUND(I368*H368,2)</f>
        <v>0</v>
      </c>
      <c r="K368" s="207" t="s">
        <v>166</v>
      </c>
      <c r="L368" s="45"/>
      <c r="M368" s="212" t="s">
        <v>19</v>
      </c>
      <c r="N368" s="213" t="s">
        <v>46</v>
      </c>
      <c r="O368" s="85"/>
      <c r="P368" s="214">
        <f>O368*H368</f>
        <v>0</v>
      </c>
      <c r="Q368" s="214">
        <v>0</v>
      </c>
      <c r="R368" s="214">
        <f>Q368*H368</f>
        <v>0</v>
      </c>
      <c r="S368" s="214">
        <v>0.00062</v>
      </c>
      <c r="T368" s="215">
        <f>S368*H368</f>
        <v>0.05022</v>
      </c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R368" s="216" t="s">
        <v>238</v>
      </c>
      <c r="AT368" s="216" t="s">
        <v>162</v>
      </c>
      <c r="AU368" s="216" t="s">
        <v>85</v>
      </c>
      <c r="AY368" s="18" t="s">
        <v>159</v>
      </c>
      <c r="BE368" s="217">
        <f>IF(N368="základní",J368,0)</f>
        <v>0</v>
      </c>
      <c r="BF368" s="217">
        <f>IF(N368="snížená",J368,0)</f>
        <v>0</v>
      </c>
      <c r="BG368" s="217">
        <f>IF(N368="zákl. přenesená",J368,0)</f>
        <v>0</v>
      </c>
      <c r="BH368" s="217">
        <f>IF(N368="sníž. přenesená",J368,0)</f>
        <v>0</v>
      </c>
      <c r="BI368" s="217">
        <f>IF(N368="nulová",J368,0)</f>
        <v>0</v>
      </c>
      <c r="BJ368" s="18" t="s">
        <v>83</v>
      </c>
      <c r="BK368" s="217">
        <f>ROUND(I368*H368,2)</f>
        <v>0</v>
      </c>
      <c r="BL368" s="18" t="s">
        <v>238</v>
      </c>
      <c r="BM368" s="216" t="s">
        <v>2122</v>
      </c>
    </row>
    <row r="369" spans="1:47" s="2" customFormat="1" ht="12">
      <c r="A369" s="39"/>
      <c r="B369" s="40"/>
      <c r="C369" s="41"/>
      <c r="D369" s="218" t="s">
        <v>169</v>
      </c>
      <c r="E369" s="41"/>
      <c r="F369" s="219" t="s">
        <v>560</v>
      </c>
      <c r="G369" s="41"/>
      <c r="H369" s="41"/>
      <c r="I369" s="220"/>
      <c r="J369" s="41"/>
      <c r="K369" s="41"/>
      <c r="L369" s="45"/>
      <c r="M369" s="221"/>
      <c r="N369" s="222"/>
      <c r="O369" s="85"/>
      <c r="P369" s="85"/>
      <c r="Q369" s="85"/>
      <c r="R369" s="85"/>
      <c r="S369" s="85"/>
      <c r="T369" s="86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T369" s="18" t="s">
        <v>169</v>
      </c>
      <c r="AU369" s="18" t="s">
        <v>85</v>
      </c>
    </row>
    <row r="370" spans="1:51" s="13" customFormat="1" ht="12">
      <c r="A370" s="13"/>
      <c r="B370" s="223"/>
      <c r="C370" s="224"/>
      <c r="D370" s="225" t="s">
        <v>175</v>
      </c>
      <c r="E370" s="226" t="s">
        <v>19</v>
      </c>
      <c r="F370" s="227" t="s">
        <v>561</v>
      </c>
      <c r="G370" s="224"/>
      <c r="H370" s="226" t="s">
        <v>19</v>
      </c>
      <c r="I370" s="228"/>
      <c r="J370" s="224"/>
      <c r="K370" s="224"/>
      <c r="L370" s="229"/>
      <c r="M370" s="230"/>
      <c r="N370" s="231"/>
      <c r="O370" s="231"/>
      <c r="P370" s="231"/>
      <c r="Q370" s="231"/>
      <c r="R370" s="231"/>
      <c r="S370" s="231"/>
      <c r="T370" s="232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33" t="s">
        <v>175</v>
      </c>
      <c r="AU370" s="233" t="s">
        <v>85</v>
      </c>
      <c r="AV370" s="13" t="s">
        <v>83</v>
      </c>
      <c r="AW370" s="13" t="s">
        <v>37</v>
      </c>
      <c r="AX370" s="13" t="s">
        <v>75</v>
      </c>
      <c r="AY370" s="233" t="s">
        <v>159</v>
      </c>
    </row>
    <row r="371" spans="1:51" s="13" customFormat="1" ht="12">
      <c r="A371" s="13"/>
      <c r="B371" s="223"/>
      <c r="C371" s="224"/>
      <c r="D371" s="225" t="s">
        <v>175</v>
      </c>
      <c r="E371" s="226" t="s">
        <v>19</v>
      </c>
      <c r="F371" s="227" t="s">
        <v>562</v>
      </c>
      <c r="G371" s="224"/>
      <c r="H371" s="226" t="s">
        <v>19</v>
      </c>
      <c r="I371" s="228"/>
      <c r="J371" s="224"/>
      <c r="K371" s="224"/>
      <c r="L371" s="229"/>
      <c r="M371" s="230"/>
      <c r="N371" s="231"/>
      <c r="O371" s="231"/>
      <c r="P371" s="231"/>
      <c r="Q371" s="231"/>
      <c r="R371" s="231"/>
      <c r="S371" s="231"/>
      <c r="T371" s="232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33" t="s">
        <v>175</v>
      </c>
      <c r="AU371" s="233" t="s">
        <v>85</v>
      </c>
      <c r="AV371" s="13" t="s">
        <v>83</v>
      </c>
      <c r="AW371" s="13" t="s">
        <v>37</v>
      </c>
      <c r="AX371" s="13" t="s">
        <v>75</v>
      </c>
      <c r="AY371" s="233" t="s">
        <v>159</v>
      </c>
    </row>
    <row r="372" spans="1:51" s="14" customFormat="1" ht="12">
      <c r="A372" s="14"/>
      <c r="B372" s="234"/>
      <c r="C372" s="235"/>
      <c r="D372" s="225" t="s">
        <v>175</v>
      </c>
      <c r="E372" s="236" t="s">
        <v>19</v>
      </c>
      <c r="F372" s="237" t="s">
        <v>612</v>
      </c>
      <c r="G372" s="235"/>
      <c r="H372" s="238">
        <v>81</v>
      </c>
      <c r="I372" s="239"/>
      <c r="J372" s="235"/>
      <c r="K372" s="235"/>
      <c r="L372" s="240"/>
      <c r="M372" s="241"/>
      <c r="N372" s="242"/>
      <c r="O372" s="242"/>
      <c r="P372" s="242"/>
      <c r="Q372" s="242"/>
      <c r="R372" s="242"/>
      <c r="S372" s="242"/>
      <c r="T372" s="243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T372" s="244" t="s">
        <v>175</v>
      </c>
      <c r="AU372" s="244" t="s">
        <v>85</v>
      </c>
      <c r="AV372" s="14" t="s">
        <v>85</v>
      </c>
      <c r="AW372" s="14" t="s">
        <v>37</v>
      </c>
      <c r="AX372" s="14" t="s">
        <v>83</v>
      </c>
      <c r="AY372" s="244" t="s">
        <v>159</v>
      </c>
    </row>
    <row r="373" spans="1:65" s="2" customFormat="1" ht="24.15" customHeight="1">
      <c r="A373" s="39"/>
      <c r="B373" s="40"/>
      <c r="C373" s="205" t="s">
        <v>516</v>
      </c>
      <c r="D373" s="205" t="s">
        <v>162</v>
      </c>
      <c r="E373" s="206" t="s">
        <v>565</v>
      </c>
      <c r="F373" s="207" t="s">
        <v>566</v>
      </c>
      <c r="G373" s="208" t="s">
        <v>237</v>
      </c>
      <c r="H373" s="209">
        <v>81</v>
      </c>
      <c r="I373" s="210"/>
      <c r="J373" s="211">
        <f>ROUND(I373*H373,2)</f>
        <v>0</v>
      </c>
      <c r="K373" s="207" t="s">
        <v>166</v>
      </c>
      <c r="L373" s="45"/>
      <c r="M373" s="212" t="s">
        <v>19</v>
      </c>
      <c r="N373" s="213" t="s">
        <v>46</v>
      </c>
      <c r="O373" s="85"/>
      <c r="P373" s="214">
        <f>O373*H373</f>
        <v>0</v>
      </c>
      <c r="Q373" s="214">
        <v>0</v>
      </c>
      <c r="R373" s="214">
        <f>Q373*H373</f>
        <v>0</v>
      </c>
      <c r="S373" s="214">
        <v>0.00015</v>
      </c>
      <c r="T373" s="215">
        <f>S373*H373</f>
        <v>0.01215</v>
      </c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R373" s="216" t="s">
        <v>238</v>
      </c>
      <c r="AT373" s="216" t="s">
        <v>162</v>
      </c>
      <c r="AU373" s="216" t="s">
        <v>85</v>
      </c>
      <c r="AY373" s="18" t="s">
        <v>159</v>
      </c>
      <c r="BE373" s="217">
        <f>IF(N373="základní",J373,0)</f>
        <v>0</v>
      </c>
      <c r="BF373" s="217">
        <f>IF(N373="snížená",J373,0)</f>
        <v>0</v>
      </c>
      <c r="BG373" s="217">
        <f>IF(N373="zákl. přenesená",J373,0)</f>
        <v>0</v>
      </c>
      <c r="BH373" s="217">
        <f>IF(N373="sníž. přenesená",J373,0)</f>
        <v>0</v>
      </c>
      <c r="BI373" s="217">
        <f>IF(N373="nulová",J373,0)</f>
        <v>0</v>
      </c>
      <c r="BJ373" s="18" t="s">
        <v>83</v>
      </c>
      <c r="BK373" s="217">
        <f>ROUND(I373*H373,2)</f>
        <v>0</v>
      </c>
      <c r="BL373" s="18" t="s">
        <v>238</v>
      </c>
      <c r="BM373" s="216" t="s">
        <v>2123</v>
      </c>
    </row>
    <row r="374" spans="1:47" s="2" customFormat="1" ht="12">
      <c r="A374" s="39"/>
      <c r="B374" s="40"/>
      <c r="C374" s="41"/>
      <c r="D374" s="218" t="s">
        <v>169</v>
      </c>
      <c r="E374" s="41"/>
      <c r="F374" s="219" t="s">
        <v>568</v>
      </c>
      <c r="G374" s="41"/>
      <c r="H374" s="41"/>
      <c r="I374" s="220"/>
      <c r="J374" s="41"/>
      <c r="K374" s="41"/>
      <c r="L374" s="45"/>
      <c r="M374" s="221"/>
      <c r="N374" s="222"/>
      <c r="O374" s="85"/>
      <c r="P374" s="85"/>
      <c r="Q374" s="85"/>
      <c r="R374" s="85"/>
      <c r="S374" s="85"/>
      <c r="T374" s="86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T374" s="18" t="s">
        <v>169</v>
      </c>
      <c r="AU374" s="18" t="s">
        <v>85</v>
      </c>
    </row>
    <row r="375" spans="1:51" s="13" customFormat="1" ht="12">
      <c r="A375" s="13"/>
      <c r="B375" s="223"/>
      <c r="C375" s="224"/>
      <c r="D375" s="225" t="s">
        <v>175</v>
      </c>
      <c r="E375" s="226" t="s">
        <v>19</v>
      </c>
      <c r="F375" s="227" t="s">
        <v>561</v>
      </c>
      <c r="G375" s="224"/>
      <c r="H375" s="226" t="s">
        <v>19</v>
      </c>
      <c r="I375" s="228"/>
      <c r="J375" s="224"/>
      <c r="K375" s="224"/>
      <c r="L375" s="229"/>
      <c r="M375" s="230"/>
      <c r="N375" s="231"/>
      <c r="O375" s="231"/>
      <c r="P375" s="231"/>
      <c r="Q375" s="231"/>
      <c r="R375" s="231"/>
      <c r="S375" s="231"/>
      <c r="T375" s="232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33" t="s">
        <v>175</v>
      </c>
      <c r="AU375" s="233" t="s">
        <v>85</v>
      </c>
      <c r="AV375" s="13" t="s">
        <v>83</v>
      </c>
      <c r="AW375" s="13" t="s">
        <v>37</v>
      </c>
      <c r="AX375" s="13" t="s">
        <v>75</v>
      </c>
      <c r="AY375" s="233" t="s">
        <v>159</v>
      </c>
    </row>
    <row r="376" spans="1:51" s="13" customFormat="1" ht="12">
      <c r="A376" s="13"/>
      <c r="B376" s="223"/>
      <c r="C376" s="224"/>
      <c r="D376" s="225" t="s">
        <v>175</v>
      </c>
      <c r="E376" s="226" t="s">
        <v>19</v>
      </c>
      <c r="F376" s="227" t="s">
        <v>569</v>
      </c>
      <c r="G376" s="224"/>
      <c r="H376" s="226" t="s">
        <v>19</v>
      </c>
      <c r="I376" s="228"/>
      <c r="J376" s="224"/>
      <c r="K376" s="224"/>
      <c r="L376" s="229"/>
      <c r="M376" s="230"/>
      <c r="N376" s="231"/>
      <c r="O376" s="231"/>
      <c r="P376" s="231"/>
      <c r="Q376" s="231"/>
      <c r="R376" s="231"/>
      <c r="S376" s="231"/>
      <c r="T376" s="232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33" t="s">
        <v>175</v>
      </c>
      <c r="AU376" s="233" t="s">
        <v>85</v>
      </c>
      <c r="AV376" s="13" t="s">
        <v>83</v>
      </c>
      <c r="AW376" s="13" t="s">
        <v>37</v>
      </c>
      <c r="AX376" s="13" t="s">
        <v>75</v>
      </c>
      <c r="AY376" s="233" t="s">
        <v>159</v>
      </c>
    </row>
    <row r="377" spans="1:51" s="13" customFormat="1" ht="12">
      <c r="A377" s="13"/>
      <c r="B377" s="223"/>
      <c r="C377" s="224"/>
      <c r="D377" s="225" t="s">
        <v>175</v>
      </c>
      <c r="E377" s="226" t="s">
        <v>19</v>
      </c>
      <c r="F377" s="227" t="s">
        <v>562</v>
      </c>
      <c r="G377" s="224"/>
      <c r="H377" s="226" t="s">
        <v>19</v>
      </c>
      <c r="I377" s="228"/>
      <c r="J377" s="224"/>
      <c r="K377" s="224"/>
      <c r="L377" s="229"/>
      <c r="M377" s="230"/>
      <c r="N377" s="231"/>
      <c r="O377" s="231"/>
      <c r="P377" s="231"/>
      <c r="Q377" s="231"/>
      <c r="R377" s="231"/>
      <c r="S377" s="231"/>
      <c r="T377" s="232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33" t="s">
        <v>175</v>
      </c>
      <c r="AU377" s="233" t="s">
        <v>85</v>
      </c>
      <c r="AV377" s="13" t="s">
        <v>83</v>
      </c>
      <c r="AW377" s="13" t="s">
        <v>37</v>
      </c>
      <c r="AX377" s="13" t="s">
        <v>75</v>
      </c>
      <c r="AY377" s="233" t="s">
        <v>159</v>
      </c>
    </row>
    <row r="378" spans="1:51" s="14" customFormat="1" ht="12">
      <c r="A378" s="14"/>
      <c r="B378" s="234"/>
      <c r="C378" s="235"/>
      <c r="D378" s="225" t="s">
        <v>175</v>
      </c>
      <c r="E378" s="236" t="s">
        <v>19</v>
      </c>
      <c r="F378" s="237" t="s">
        <v>612</v>
      </c>
      <c r="G378" s="235"/>
      <c r="H378" s="238">
        <v>81</v>
      </c>
      <c r="I378" s="239"/>
      <c r="J378" s="235"/>
      <c r="K378" s="235"/>
      <c r="L378" s="240"/>
      <c r="M378" s="241"/>
      <c r="N378" s="242"/>
      <c r="O378" s="242"/>
      <c r="P378" s="242"/>
      <c r="Q378" s="242"/>
      <c r="R378" s="242"/>
      <c r="S378" s="242"/>
      <c r="T378" s="243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44" t="s">
        <v>175</v>
      </c>
      <c r="AU378" s="244" t="s">
        <v>85</v>
      </c>
      <c r="AV378" s="14" t="s">
        <v>85</v>
      </c>
      <c r="AW378" s="14" t="s">
        <v>37</v>
      </c>
      <c r="AX378" s="14" t="s">
        <v>75</v>
      </c>
      <c r="AY378" s="244" t="s">
        <v>159</v>
      </c>
    </row>
    <row r="379" spans="1:51" s="13" customFormat="1" ht="12">
      <c r="A379" s="13"/>
      <c r="B379" s="223"/>
      <c r="C379" s="224"/>
      <c r="D379" s="225" t="s">
        <v>175</v>
      </c>
      <c r="E379" s="226" t="s">
        <v>19</v>
      </c>
      <c r="F379" s="227" t="s">
        <v>243</v>
      </c>
      <c r="G379" s="224"/>
      <c r="H379" s="226" t="s">
        <v>19</v>
      </c>
      <c r="I379" s="228"/>
      <c r="J379" s="224"/>
      <c r="K379" s="224"/>
      <c r="L379" s="229"/>
      <c r="M379" s="230"/>
      <c r="N379" s="231"/>
      <c r="O379" s="231"/>
      <c r="P379" s="231"/>
      <c r="Q379" s="231"/>
      <c r="R379" s="231"/>
      <c r="S379" s="231"/>
      <c r="T379" s="232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33" t="s">
        <v>175</v>
      </c>
      <c r="AU379" s="233" t="s">
        <v>85</v>
      </c>
      <c r="AV379" s="13" t="s">
        <v>83</v>
      </c>
      <c r="AW379" s="13" t="s">
        <v>37</v>
      </c>
      <c r="AX379" s="13" t="s">
        <v>75</v>
      </c>
      <c r="AY379" s="233" t="s">
        <v>159</v>
      </c>
    </row>
    <row r="380" spans="1:51" s="14" customFormat="1" ht="12">
      <c r="A380" s="14"/>
      <c r="B380" s="234"/>
      <c r="C380" s="235"/>
      <c r="D380" s="225" t="s">
        <v>175</v>
      </c>
      <c r="E380" s="236" t="s">
        <v>19</v>
      </c>
      <c r="F380" s="237" t="s">
        <v>75</v>
      </c>
      <c r="G380" s="235"/>
      <c r="H380" s="238">
        <v>0</v>
      </c>
      <c r="I380" s="239"/>
      <c r="J380" s="235"/>
      <c r="K380" s="235"/>
      <c r="L380" s="240"/>
      <c r="M380" s="241"/>
      <c r="N380" s="242"/>
      <c r="O380" s="242"/>
      <c r="P380" s="242"/>
      <c r="Q380" s="242"/>
      <c r="R380" s="242"/>
      <c r="S380" s="242"/>
      <c r="T380" s="243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44" t="s">
        <v>175</v>
      </c>
      <c r="AU380" s="244" t="s">
        <v>85</v>
      </c>
      <c r="AV380" s="14" t="s">
        <v>85</v>
      </c>
      <c r="AW380" s="14" t="s">
        <v>37</v>
      </c>
      <c r="AX380" s="14" t="s">
        <v>75</v>
      </c>
      <c r="AY380" s="244" t="s">
        <v>159</v>
      </c>
    </row>
    <row r="381" spans="1:51" s="15" customFormat="1" ht="12">
      <c r="A381" s="15"/>
      <c r="B381" s="245"/>
      <c r="C381" s="246"/>
      <c r="D381" s="225" t="s">
        <v>175</v>
      </c>
      <c r="E381" s="247" t="s">
        <v>19</v>
      </c>
      <c r="F381" s="248" t="s">
        <v>179</v>
      </c>
      <c r="G381" s="246"/>
      <c r="H381" s="249">
        <v>81</v>
      </c>
      <c r="I381" s="250"/>
      <c r="J381" s="246"/>
      <c r="K381" s="246"/>
      <c r="L381" s="251"/>
      <c r="M381" s="252"/>
      <c r="N381" s="253"/>
      <c r="O381" s="253"/>
      <c r="P381" s="253"/>
      <c r="Q381" s="253"/>
      <c r="R381" s="253"/>
      <c r="S381" s="253"/>
      <c r="T381" s="254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T381" s="255" t="s">
        <v>175</v>
      </c>
      <c r="AU381" s="255" t="s">
        <v>85</v>
      </c>
      <c r="AV381" s="15" t="s">
        <v>167</v>
      </c>
      <c r="AW381" s="15" t="s">
        <v>37</v>
      </c>
      <c r="AX381" s="15" t="s">
        <v>83</v>
      </c>
      <c r="AY381" s="255" t="s">
        <v>159</v>
      </c>
    </row>
    <row r="382" spans="1:65" s="2" customFormat="1" ht="24.15" customHeight="1">
      <c r="A382" s="39"/>
      <c r="B382" s="40"/>
      <c r="C382" s="205" t="s">
        <v>521</v>
      </c>
      <c r="D382" s="205" t="s">
        <v>162</v>
      </c>
      <c r="E382" s="206" t="s">
        <v>572</v>
      </c>
      <c r="F382" s="207" t="s">
        <v>573</v>
      </c>
      <c r="G382" s="208" t="s">
        <v>461</v>
      </c>
      <c r="H382" s="209">
        <v>81</v>
      </c>
      <c r="I382" s="210"/>
      <c r="J382" s="211">
        <f>ROUND(I382*H382,2)</f>
        <v>0</v>
      </c>
      <c r="K382" s="207" t="s">
        <v>166</v>
      </c>
      <c r="L382" s="45"/>
      <c r="M382" s="212" t="s">
        <v>19</v>
      </c>
      <c r="N382" s="213" t="s">
        <v>46</v>
      </c>
      <c r="O382" s="85"/>
      <c r="P382" s="214">
        <f>O382*H382</f>
        <v>0</v>
      </c>
      <c r="Q382" s="214">
        <v>0</v>
      </c>
      <c r="R382" s="214">
        <f>Q382*H382</f>
        <v>0</v>
      </c>
      <c r="S382" s="214">
        <v>0</v>
      </c>
      <c r="T382" s="215">
        <f>S382*H382</f>
        <v>0</v>
      </c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R382" s="216" t="s">
        <v>238</v>
      </c>
      <c r="AT382" s="216" t="s">
        <v>162</v>
      </c>
      <c r="AU382" s="216" t="s">
        <v>85</v>
      </c>
      <c r="AY382" s="18" t="s">
        <v>159</v>
      </c>
      <c r="BE382" s="217">
        <f>IF(N382="základní",J382,0)</f>
        <v>0</v>
      </c>
      <c r="BF382" s="217">
        <f>IF(N382="snížená",J382,0)</f>
        <v>0</v>
      </c>
      <c r="BG382" s="217">
        <f>IF(N382="zákl. přenesená",J382,0)</f>
        <v>0</v>
      </c>
      <c r="BH382" s="217">
        <f>IF(N382="sníž. přenesená",J382,0)</f>
        <v>0</v>
      </c>
      <c r="BI382" s="217">
        <f>IF(N382="nulová",J382,0)</f>
        <v>0</v>
      </c>
      <c r="BJ382" s="18" t="s">
        <v>83</v>
      </c>
      <c r="BK382" s="217">
        <f>ROUND(I382*H382,2)</f>
        <v>0</v>
      </c>
      <c r="BL382" s="18" t="s">
        <v>238</v>
      </c>
      <c r="BM382" s="216" t="s">
        <v>2124</v>
      </c>
    </row>
    <row r="383" spans="1:47" s="2" customFormat="1" ht="12">
      <c r="A383" s="39"/>
      <c r="B383" s="40"/>
      <c r="C383" s="41"/>
      <c r="D383" s="218" t="s">
        <v>169</v>
      </c>
      <c r="E383" s="41"/>
      <c r="F383" s="219" t="s">
        <v>575</v>
      </c>
      <c r="G383" s="41"/>
      <c r="H383" s="41"/>
      <c r="I383" s="220"/>
      <c r="J383" s="41"/>
      <c r="K383" s="41"/>
      <c r="L383" s="45"/>
      <c r="M383" s="221"/>
      <c r="N383" s="222"/>
      <c r="O383" s="85"/>
      <c r="P383" s="85"/>
      <c r="Q383" s="85"/>
      <c r="R383" s="85"/>
      <c r="S383" s="85"/>
      <c r="T383" s="86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T383" s="18" t="s">
        <v>169</v>
      </c>
      <c r="AU383" s="18" t="s">
        <v>85</v>
      </c>
    </row>
    <row r="384" spans="1:51" s="13" customFormat="1" ht="12">
      <c r="A384" s="13"/>
      <c r="B384" s="223"/>
      <c r="C384" s="224"/>
      <c r="D384" s="225" t="s">
        <v>175</v>
      </c>
      <c r="E384" s="226" t="s">
        <v>19</v>
      </c>
      <c r="F384" s="227" t="s">
        <v>576</v>
      </c>
      <c r="G384" s="224"/>
      <c r="H384" s="226" t="s">
        <v>19</v>
      </c>
      <c r="I384" s="228"/>
      <c r="J384" s="224"/>
      <c r="K384" s="224"/>
      <c r="L384" s="229"/>
      <c r="M384" s="230"/>
      <c r="N384" s="231"/>
      <c r="O384" s="231"/>
      <c r="P384" s="231"/>
      <c r="Q384" s="231"/>
      <c r="R384" s="231"/>
      <c r="S384" s="231"/>
      <c r="T384" s="232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33" t="s">
        <v>175</v>
      </c>
      <c r="AU384" s="233" t="s">
        <v>85</v>
      </c>
      <c r="AV384" s="13" t="s">
        <v>83</v>
      </c>
      <c r="AW384" s="13" t="s">
        <v>37</v>
      </c>
      <c r="AX384" s="13" t="s">
        <v>75</v>
      </c>
      <c r="AY384" s="233" t="s">
        <v>159</v>
      </c>
    </row>
    <row r="385" spans="1:51" s="13" customFormat="1" ht="12">
      <c r="A385" s="13"/>
      <c r="B385" s="223"/>
      <c r="C385" s="224"/>
      <c r="D385" s="225" t="s">
        <v>175</v>
      </c>
      <c r="E385" s="226" t="s">
        <v>19</v>
      </c>
      <c r="F385" s="227" t="s">
        <v>562</v>
      </c>
      <c r="G385" s="224"/>
      <c r="H385" s="226" t="s">
        <v>19</v>
      </c>
      <c r="I385" s="228"/>
      <c r="J385" s="224"/>
      <c r="K385" s="224"/>
      <c r="L385" s="229"/>
      <c r="M385" s="230"/>
      <c r="N385" s="231"/>
      <c r="O385" s="231"/>
      <c r="P385" s="231"/>
      <c r="Q385" s="231"/>
      <c r="R385" s="231"/>
      <c r="S385" s="231"/>
      <c r="T385" s="232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33" t="s">
        <v>175</v>
      </c>
      <c r="AU385" s="233" t="s">
        <v>85</v>
      </c>
      <c r="AV385" s="13" t="s">
        <v>83</v>
      </c>
      <c r="AW385" s="13" t="s">
        <v>37</v>
      </c>
      <c r="AX385" s="13" t="s">
        <v>75</v>
      </c>
      <c r="AY385" s="233" t="s">
        <v>159</v>
      </c>
    </row>
    <row r="386" spans="1:51" s="14" customFormat="1" ht="12">
      <c r="A386" s="14"/>
      <c r="B386" s="234"/>
      <c r="C386" s="235"/>
      <c r="D386" s="225" t="s">
        <v>175</v>
      </c>
      <c r="E386" s="236" t="s">
        <v>19</v>
      </c>
      <c r="F386" s="237" t="s">
        <v>612</v>
      </c>
      <c r="G386" s="235"/>
      <c r="H386" s="238">
        <v>81</v>
      </c>
      <c r="I386" s="239"/>
      <c r="J386" s="235"/>
      <c r="K386" s="235"/>
      <c r="L386" s="240"/>
      <c r="M386" s="241"/>
      <c r="N386" s="242"/>
      <c r="O386" s="242"/>
      <c r="P386" s="242"/>
      <c r="Q386" s="242"/>
      <c r="R386" s="242"/>
      <c r="S386" s="242"/>
      <c r="T386" s="243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44" t="s">
        <v>175</v>
      </c>
      <c r="AU386" s="244" t="s">
        <v>85</v>
      </c>
      <c r="AV386" s="14" t="s">
        <v>85</v>
      </c>
      <c r="AW386" s="14" t="s">
        <v>37</v>
      </c>
      <c r="AX386" s="14" t="s">
        <v>83</v>
      </c>
      <c r="AY386" s="244" t="s">
        <v>159</v>
      </c>
    </row>
    <row r="387" spans="1:65" s="2" customFormat="1" ht="24.15" customHeight="1">
      <c r="A387" s="39"/>
      <c r="B387" s="40"/>
      <c r="C387" s="205" t="s">
        <v>525</v>
      </c>
      <c r="D387" s="205" t="s">
        <v>162</v>
      </c>
      <c r="E387" s="206" t="s">
        <v>578</v>
      </c>
      <c r="F387" s="207" t="s">
        <v>579</v>
      </c>
      <c r="G387" s="208" t="s">
        <v>237</v>
      </c>
      <c r="H387" s="209">
        <v>81</v>
      </c>
      <c r="I387" s="210"/>
      <c r="J387" s="211">
        <f>ROUND(I387*H387,2)</f>
        <v>0</v>
      </c>
      <c r="K387" s="207" t="s">
        <v>166</v>
      </c>
      <c r="L387" s="45"/>
      <c r="M387" s="212" t="s">
        <v>19</v>
      </c>
      <c r="N387" s="213" t="s">
        <v>46</v>
      </c>
      <c r="O387" s="85"/>
      <c r="P387" s="214">
        <f>O387*H387</f>
        <v>0</v>
      </c>
      <c r="Q387" s="214">
        <v>0</v>
      </c>
      <c r="R387" s="214">
        <f>Q387*H387</f>
        <v>0</v>
      </c>
      <c r="S387" s="214">
        <v>0</v>
      </c>
      <c r="T387" s="215">
        <f>S387*H387</f>
        <v>0</v>
      </c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R387" s="216" t="s">
        <v>238</v>
      </c>
      <c r="AT387" s="216" t="s">
        <v>162</v>
      </c>
      <c r="AU387" s="216" t="s">
        <v>85</v>
      </c>
      <c r="AY387" s="18" t="s">
        <v>159</v>
      </c>
      <c r="BE387" s="217">
        <f>IF(N387="základní",J387,0)</f>
        <v>0</v>
      </c>
      <c r="BF387" s="217">
        <f>IF(N387="snížená",J387,0)</f>
        <v>0</v>
      </c>
      <c r="BG387" s="217">
        <f>IF(N387="zákl. přenesená",J387,0)</f>
        <v>0</v>
      </c>
      <c r="BH387" s="217">
        <f>IF(N387="sníž. přenesená",J387,0)</f>
        <v>0</v>
      </c>
      <c r="BI387" s="217">
        <f>IF(N387="nulová",J387,0)</f>
        <v>0</v>
      </c>
      <c r="BJ387" s="18" t="s">
        <v>83</v>
      </c>
      <c r="BK387" s="217">
        <f>ROUND(I387*H387,2)</f>
        <v>0</v>
      </c>
      <c r="BL387" s="18" t="s">
        <v>238</v>
      </c>
      <c r="BM387" s="216" t="s">
        <v>2125</v>
      </c>
    </row>
    <row r="388" spans="1:47" s="2" customFormat="1" ht="12">
      <c r="A388" s="39"/>
      <c r="B388" s="40"/>
      <c r="C388" s="41"/>
      <c r="D388" s="218" t="s">
        <v>169</v>
      </c>
      <c r="E388" s="41"/>
      <c r="F388" s="219" t="s">
        <v>581</v>
      </c>
      <c r="G388" s="41"/>
      <c r="H388" s="41"/>
      <c r="I388" s="220"/>
      <c r="J388" s="41"/>
      <c r="K388" s="41"/>
      <c r="L388" s="45"/>
      <c r="M388" s="221"/>
      <c r="N388" s="222"/>
      <c r="O388" s="85"/>
      <c r="P388" s="85"/>
      <c r="Q388" s="85"/>
      <c r="R388" s="85"/>
      <c r="S388" s="85"/>
      <c r="T388" s="86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T388" s="18" t="s">
        <v>169</v>
      </c>
      <c r="AU388" s="18" t="s">
        <v>85</v>
      </c>
    </row>
    <row r="389" spans="1:51" s="13" customFormat="1" ht="12">
      <c r="A389" s="13"/>
      <c r="B389" s="223"/>
      <c r="C389" s="224"/>
      <c r="D389" s="225" t="s">
        <v>175</v>
      </c>
      <c r="E389" s="226" t="s">
        <v>19</v>
      </c>
      <c r="F389" s="227" t="s">
        <v>576</v>
      </c>
      <c r="G389" s="224"/>
      <c r="H389" s="226" t="s">
        <v>19</v>
      </c>
      <c r="I389" s="228"/>
      <c r="J389" s="224"/>
      <c r="K389" s="224"/>
      <c r="L389" s="229"/>
      <c r="M389" s="230"/>
      <c r="N389" s="231"/>
      <c r="O389" s="231"/>
      <c r="P389" s="231"/>
      <c r="Q389" s="231"/>
      <c r="R389" s="231"/>
      <c r="S389" s="231"/>
      <c r="T389" s="232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33" t="s">
        <v>175</v>
      </c>
      <c r="AU389" s="233" t="s">
        <v>85</v>
      </c>
      <c r="AV389" s="13" t="s">
        <v>83</v>
      </c>
      <c r="AW389" s="13" t="s">
        <v>37</v>
      </c>
      <c r="AX389" s="13" t="s">
        <v>75</v>
      </c>
      <c r="AY389" s="233" t="s">
        <v>159</v>
      </c>
    </row>
    <row r="390" spans="1:51" s="13" customFormat="1" ht="12">
      <c r="A390" s="13"/>
      <c r="B390" s="223"/>
      <c r="C390" s="224"/>
      <c r="D390" s="225" t="s">
        <v>175</v>
      </c>
      <c r="E390" s="226" t="s">
        <v>19</v>
      </c>
      <c r="F390" s="227" t="s">
        <v>569</v>
      </c>
      <c r="G390" s="224"/>
      <c r="H390" s="226" t="s">
        <v>19</v>
      </c>
      <c r="I390" s="228"/>
      <c r="J390" s="224"/>
      <c r="K390" s="224"/>
      <c r="L390" s="229"/>
      <c r="M390" s="230"/>
      <c r="N390" s="231"/>
      <c r="O390" s="231"/>
      <c r="P390" s="231"/>
      <c r="Q390" s="231"/>
      <c r="R390" s="231"/>
      <c r="S390" s="231"/>
      <c r="T390" s="232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33" t="s">
        <v>175</v>
      </c>
      <c r="AU390" s="233" t="s">
        <v>85</v>
      </c>
      <c r="AV390" s="13" t="s">
        <v>83</v>
      </c>
      <c r="AW390" s="13" t="s">
        <v>37</v>
      </c>
      <c r="AX390" s="13" t="s">
        <v>75</v>
      </c>
      <c r="AY390" s="233" t="s">
        <v>159</v>
      </c>
    </row>
    <row r="391" spans="1:51" s="13" customFormat="1" ht="12">
      <c r="A391" s="13"/>
      <c r="B391" s="223"/>
      <c r="C391" s="224"/>
      <c r="D391" s="225" t="s">
        <v>175</v>
      </c>
      <c r="E391" s="226" t="s">
        <v>19</v>
      </c>
      <c r="F391" s="227" t="s">
        <v>562</v>
      </c>
      <c r="G391" s="224"/>
      <c r="H391" s="226" t="s">
        <v>19</v>
      </c>
      <c r="I391" s="228"/>
      <c r="J391" s="224"/>
      <c r="K391" s="224"/>
      <c r="L391" s="229"/>
      <c r="M391" s="230"/>
      <c r="N391" s="231"/>
      <c r="O391" s="231"/>
      <c r="P391" s="231"/>
      <c r="Q391" s="231"/>
      <c r="R391" s="231"/>
      <c r="S391" s="231"/>
      <c r="T391" s="232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33" t="s">
        <v>175</v>
      </c>
      <c r="AU391" s="233" t="s">
        <v>85</v>
      </c>
      <c r="AV391" s="13" t="s">
        <v>83</v>
      </c>
      <c r="AW391" s="13" t="s">
        <v>37</v>
      </c>
      <c r="AX391" s="13" t="s">
        <v>75</v>
      </c>
      <c r="AY391" s="233" t="s">
        <v>159</v>
      </c>
    </row>
    <row r="392" spans="1:51" s="14" customFormat="1" ht="12">
      <c r="A392" s="14"/>
      <c r="B392" s="234"/>
      <c r="C392" s="235"/>
      <c r="D392" s="225" t="s">
        <v>175</v>
      </c>
      <c r="E392" s="236" t="s">
        <v>19</v>
      </c>
      <c r="F392" s="237" t="s">
        <v>612</v>
      </c>
      <c r="G392" s="235"/>
      <c r="H392" s="238">
        <v>81</v>
      </c>
      <c r="I392" s="239"/>
      <c r="J392" s="235"/>
      <c r="K392" s="235"/>
      <c r="L392" s="240"/>
      <c r="M392" s="241"/>
      <c r="N392" s="242"/>
      <c r="O392" s="242"/>
      <c r="P392" s="242"/>
      <c r="Q392" s="242"/>
      <c r="R392" s="242"/>
      <c r="S392" s="242"/>
      <c r="T392" s="243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44" t="s">
        <v>175</v>
      </c>
      <c r="AU392" s="244" t="s">
        <v>85</v>
      </c>
      <c r="AV392" s="14" t="s">
        <v>85</v>
      </c>
      <c r="AW392" s="14" t="s">
        <v>37</v>
      </c>
      <c r="AX392" s="14" t="s">
        <v>75</v>
      </c>
      <c r="AY392" s="244" t="s">
        <v>159</v>
      </c>
    </row>
    <row r="393" spans="1:51" s="13" customFormat="1" ht="12">
      <c r="A393" s="13"/>
      <c r="B393" s="223"/>
      <c r="C393" s="224"/>
      <c r="D393" s="225" t="s">
        <v>175</v>
      </c>
      <c r="E393" s="226" t="s">
        <v>19</v>
      </c>
      <c r="F393" s="227" t="s">
        <v>243</v>
      </c>
      <c r="G393" s="224"/>
      <c r="H393" s="226" t="s">
        <v>19</v>
      </c>
      <c r="I393" s="228"/>
      <c r="J393" s="224"/>
      <c r="K393" s="224"/>
      <c r="L393" s="229"/>
      <c r="M393" s="230"/>
      <c r="N393" s="231"/>
      <c r="O393" s="231"/>
      <c r="P393" s="231"/>
      <c r="Q393" s="231"/>
      <c r="R393" s="231"/>
      <c r="S393" s="231"/>
      <c r="T393" s="232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33" t="s">
        <v>175</v>
      </c>
      <c r="AU393" s="233" t="s">
        <v>85</v>
      </c>
      <c r="AV393" s="13" t="s">
        <v>83</v>
      </c>
      <c r="AW393" s="13" t="s">
        <v>37</v>
      </c>
      <c r="AX393" s="13" t="s">
        <v>75</v>
      </c>
      <c r="AY393" s="233" t="s">
        <v>159</v>
      </c>
    </row>
    <row r="394" spans="1:51" s="14" customFormat="1" ht="12">
      <c r="A394" s="14"/>
      <c r="B394" s="234"/>
      <c r="C394" s="235"/>
      <c r="D394" s="225" t="s">
        <v>175</v>
      </c>
      <c r="E394" s="236" t="s">
        <v>19</v>
      </c>
      <c r="F394" s="237" t="s">
        <v>75</v>
      </c>
      <c r="G394" s="235"/>
      <c r="H394" s="238">
        <v>0</v>
      </c>
      <c r="I394" s="239"/>
      <c r="J394" s="235"/>
      <c r="K394" s="235"/>
      <c r="L394" s="240"/>
      <c r="M394" s="241"/>
      <c r="N394" s="242"/>
      <c r="O394" s="242"/>
      <c r="P394" s="242"/>
      <c r="Q394" s="242"/>
      <c r="R394" s="242"/>
      <c r="S394" s="242"/>
      <c r="T394" s="243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T394" s="244" t="s">
        <v>175</v>
      </c>
      <c r="AU394" s="244" t="s">
        <v>85</v>
      </c>
      <c r="AV394" s="14" t="s">
        <v>85</v>
      </c>
      <c r="AW394" s="14" t="s">
        <v>37</v>
      </c>
      <c r="AX394" s="14" t="s">
        <v>75</v>
      </c>
      <c r="AY394" s="244" t="s">
        <v>159</v>
      </c>
    </row>
    <row r="395" spans="1:51" s="15" customFormat="1" ht="12">
      <c r="A395" s="15"/>
      <c r="B395" s="245"/>
      <c r="C395" s="246"/>
      <c r="D395" s="225" t="s">
        <v>175</v>
      </c>
      <c r="E395" s="247" t="s">
        <v>19</v>
      </c>
      <c r="F395" s="248" t="s">
        <v>179</v>
      </c>
      <c r="G395" s="246"/>
      <c r="H395" s="249">
        <v>81</v>
      </c>
      <c r="I395" s="250"/>
      <c r="J395" s="246"/>
      <c r="K395" s="246"/>
      <c r="L395" s="251"/>
      <c r="M395" s="252"/>
      <c r="N395" s="253"/>
      <c r="O395" s="253"/>
      <c r="P395" s="253"/>
      <c r="Q395" s="253"/>
      <c r="R395" s="253"/>
      <c r="S395" s="253"/>
      <c r="T395" s="254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T395" s="255" t="s">
        <v>175</v>
      </c>
      <c r="AU395" s="255" t="s">
        <v>85</v>
      </c>
      <c r="AV395" s="15" t="s">
        <v>167</v>
      </c>
      <c r="AW395" s="15" t="s">
        <v>37</v>
      </c>
      <c r="AX395" s="15" t="s">
        <v>83</v>
      </c>
      <c r="AY395" s="255" t="s">
        <v>159</v>
      </c>
    </row>
    <row r="396" spans="1:65" s="2" customFormat="1" ht="16.5" customHeight="1">
      <c r="A396" s="39"/>
      <c r="B396" s="40"/>
      <c r="C396" s="257" t="s">
        <v>529</v>
      </c>
      <c r="D396" s="257" t="s">
        <v>255</v>
      </c>
      <c r="E396" s="258" t="s">
        <v>583</v>
      </c>
      <c r="F396" s="259" t="s">
        <v>584</v>
      </c>
      <c r="G396" s="260" t="s">
        <v>237</v>
      </c>
      <c r="H396" s="261">
        <v>81</v>
      </c>
      <c r="I396" s="262"/>
      <c r="J396" s="263">
        <f>ROUND(I396*H396,2)</f>
        <v>0</v>
      </c>
      <c r="K396" s="259" t="s">
        <v>166</v>
      </c>
      <c r="L396" s="264"/>
      <c r="M396" s="265" t="s">
        <v>19</v>
      </c>
      <c r="N396" s="266" t="s">
        <v>46</v>
      </c>
      <c r="O396" s="85"/>
      <c r="P396" s="214">
        <f>O396*H396</f>
        <v>0</v>
      </c>
      <c r="Q396" s="214">
        <v>0.0001</v>
      </c>
      <c r="R396" s="214">
        <f>Q396*H396</f>
        <v>0.0081</v>
      </c>
      <c r="S396" s="214">
        <v>0</v>
      </c>
      <c r="T396" s="215">
        <f>S396*H396</f>
        <v>0</v>
      </c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R396" s="216" t="s">
        <v>259</v>
      </c>
      <c r="AT396" s="216" t="s">
        <v>255</v>
      </c>
      <c r="AU396" s="216" t="s">
        <v>85</v>
      </c>
      <c r="AY396" s="18" t="s">
        <v>159</v>
      </c>
      <c r="BE396" s="217">
        <f>IF(N396="základní",J396,0)</f>
        <v>0</v>
      </c>
      <c r="BF396" s="217">
        <f>IF(N396="snížená",J396,0)</f>
        <v>0</v>
      </c>
      <c r="BG396" s="217">
        <f>IF(N396="zákl. přenesená",J396,0)</f>
        <v>0</v>
      </c>
      <c r="BH396" s="217">
        <f>IF(N396="sníž. přenesená",J396,0)</f>
        <v>0</v>
      </c>
      <c r="BI396" s="217">
        <f>IF(N396="nulová",J396,0)</f>
        <v>0</v>
      </c>
      <c r="BJ396" s="18" t="s">
        <v>83</v>
      </c>
      <c r="BK396" s="217">
        <f>ROUND(I396*H396,2)</f>
        <v>0</v>
      </c>
      <c r="BL396" s="18" t="s">
        <v>238</v>
      </c>
      <c r="BM396" s="216" t="s">
        <v>2126</v>
      </c>
    </row>
    <row r="397" spans="1:65" s="2" customFormat="1" ht="44.25" customHeight="1">
      <c r="A397" s="39"/>
      <c r="B397" s="40"/>
      <c r="C397" s="205" t="s">
        <v>534</v>
      </c>
      <c r="D397" s="205" t="s">
        <v>162</v>
      </c>
      <c r="E397" s="206" t="s">
        <v>587</v>
      </c>
      <c r="F397" s="207" t="s">
        <v>588</v>
      </c>
      <c r="G397" s="208" t="s">
        <v>237</v>
      </c>
      <c r="H397" s="209">
        <v>1</v>
      </c>
      <c r="I397" s="210"/>
      <c r="J397" s="211">
        <f>ROUND(I397*H397,2)</f>
        <v>0</v>
      </c>
      <c r="K397" s="207" t="s">
        <v>166</v>
      </c>
      <c r="L397" s="45"/>
      <c r="M397" s="212" t="s">
        <v>19</v>
      </c>
      <c r="N397" s="213" t="s">
        <v>46</v>
      </c>
      <c r="O397" s="85"/>
      <c r="P397" s="214">
        <f>O397*H397</f>
        <v>0</v>
      </c>
      <c r="Q397" s="214">
        <v>0</v>
      </c>
      <c r="R397" s="214">
        <f>Q397*H397</f>
        <v>0</v>
      </c>
      <c r="S397" s="214">
        <v>0</v>
      </c>
      <c r="T397" s="215">
        <f>S397*H397</f>
        <v>0</v>
      </c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R397" s="216" t="s">
        <v>238</v>
      </c>
      <c r="AT397" s="216" t="s">
        <v>162</v>
      </c>
      <c r="AU397" s="216" t="s">
        <v>85</v>
      </c>
      <c r="AY397" s="18" t="s">
        <v>159</v>
      </c>
      <c r="BE397" s="217">
        <f>IF(N397="základní",J397,0)</f>
        <v>0</v>
      </c>
      <c r="BF397" s="217">
        <f>IF(N397="snížená",J397,0)</f>
        <v>0</v>
      </c>
      <c r="BG397" s="217">
        <f>IF(N397="zákl. přenesená",J397,0)</f>
        <v>0</v>
      </c>
      <c r="BH397" s="217">
        <f>IF(N397="sníž. přenesená",J397,0)</f>
        <v>0</v>
      </c>
      <c r="BI397" s="217">
        <f>IF(N397="nulová",J397,0)</f>
        <v>0</v>
      </c>
      <c r="BJ397" s="18" t="s">
        <v>83</v>
      </c>
      <c r="BK397" s="217">
        <f>ROUND(I397*H397,2)</f>
        <v>0</v>
      </c>
      <c r="BL397" s="18" t="s">
        <v>238</v>
      </c>
      <c r="BM397" s="216" t="s">
        <v>2127</v>
      </c>
    </row>
    <row r="398" spans="1:47" s="2" customFormat="1" ht="12">
      <c r="A398" s="39"/>
      <c r="B398" s="40"/>
      <c r="C398" s="41"/>
      <c r="D398" s="218" t="s">
        <v>169</v>
      </c>
      <c r="E398" s="41"/>
      <c r="F398" s="219" t="s">
        <v>590</v>
      </c>
      <c r="G398" s="41"/>
      <c r="H398" s="41"/>
      <c r="I398" s="220"/>
      <c r="J398" s="41"/>
      <c r="K398" s="41"/>
      <c r="L398" s="45"/>
      <c r="M398" s="221"/>
      <c r="N398" s="222"/>
      <c r="O398" s="85"/>
      <c r="P398" s="85"/>
      <c r="Q398" s="85"/>
      <c r="R398" s="85"/>
      <c r="S398" s="85"/>
      <c r="T398" s="86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T398" s="18" t="s">
        <v>169</v>
      </c>
      <c r="AU398" s="18" t="s">
        <v>85</v>
      </c>
    </row>
    <row r="399" spans="1:47" s="2" customFormat="1" ht="12">
      <c r="A399" s="39"/>
      <c r="B399" s="40"/>
      <c r="C399" s="41"/>
      <c r="D399" s="225" t="s">
        <v>203</v>
      </c>
      <c r="E399" s="41"/>
      <c r="F399" s="256" t="s">
        <v>591</v>
      </c>
      <c r="G399" s="41"/>
      <c r="H399" s="41"/>
      <c r="I399" s="220"/>
      <c r="J399" s="41"/>
      <c r="K399" s="41"/>
      <c r="L399" s="45"/>
      <c r="M399" s="221"/>
      <c r="N399" s="222"/>
      <c r="O399" s="85"/>
      <c r="P399" s="85"/>
      <c r="Q399" s="85"/>
      <c r="R399" s="85"/>
      <c r="S399" s="85"/>
      <c r="T399" s="86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T399" s="18" t="s">
        <v>203</v>
      </c>
      <c r="AU399" s="18" t="s">
        <v>85</v>
      </c>
    </row>
    <row r="400" spans="1:65" s="2" customFormat="1" ht="44.25" customHeight="1">
      <c r="A400" s="39"/>
      <c r="B400" s="40"/>
      <c r="C400" s="205" t="s">
        <v>540</v>
      </c>
      <c r="D400" s="205" t="s">
        <v>162</v>
      </c>
      <c r="E400" s="206" t="s">
        <v>593</v>
      </c>
      <c r="F400" s="207" t="s">
        <v>594</v>
      </c>
      <c r="G400" s="208" t="s">
        <v>595</v>
      </c>
      <c r="H400" s="267"/>
      <c r="I400" s="210"/>
      <c r="J400" s="211">
        <f>ROUND(I400*H400,2)</f>
        <v>0</v>
      </c>
      <c r="K400" s="207" t="s">
        <v>166</v>
      </c>
      <c r="L400" s="45"/>
      <c r="M400" s="212" t="s">
        <v>19</v>
      </c>
      <c r="N400" s="213" t="s">
        <v>46</v>
      </c>
      <c r="O400" s="85"/>
      <c r="P400" s="214">
        <f>O400*H400</f>
        <v>0</v>
      </c>
      <c r="Q400" s="214">
        <v>0</v>
      </c>
      <c r="R400" s="214">
        <f>Q400*H400</f>
        <v>0</v>
      </c>
      <c r="S400" s="214">
        <v>0</v>
      </c>
      <c r="T400" s="215">
        <f>S400*H400</f>
        <v>0</v>
      </c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R400" s="216" t="s">
        <v>238</v>
      </c>
      <c r="AT400" s="216" t="s">
        <v>162</v>
      </c>
      <c r="AU400" s="216" t="s">
        <v>85</v>
      </c>
      <c r="AY400" s="18" t="s">
        <v>159</v>
      </c>
      <c r="BE400" s="217">
        <f>IF(N400="základní",J400,0)</f>
        <v>0</v>
      </c>
      <c r="BF400" s="217">
        <f>IF(N400="snížená",J400,0)</f>
        <v>0</v>
      </c>
      <c r="BG400" s="217">
        <f>IF(N400="zákl. přenesená",J400,0)</f>
        <v>0</v>
      </c>
      <c r="BH400" s="217">
        <f>IF(N400="sníž. přenesená",J400,0)</f>
        <v>0</v>
      </c>
      <c r="BI400" s="217">
        <f>IF(N400="nulová",J400,0)</f>
        <v>0</v>
      </c>
      <c r="BJ400" s="18" t="s">
        <v>83</v>
      </c>
      <c r="BK400" s="217">
        <f>ROUND(I400*H400,2)</f>
        <v>0</v>
      </c>
      <c r="BL400" s="18" t="s">
        <v>238</v>
      </c>
      <c r="BM400" s="216" t="s">
        <v>2128</v>
      </c>
    </row>
    <row r="401" spans="1:47" s="2" customFormat="1" ht="12">
      <c r="A401" s="39"/>
      <c r="B401" s="40"/>
      <c r="C401" s="41"/>
      <c r="D401" s="218" t="s">
        <v>169</v>
      </c>
      <c r="E401" s="41"/>
      <c r="F401" s="219" t="s">
        <v>597</v>
      </c>
      <c r="G401" s="41"/>
      <c r="H401" s="41"/>
      <c r="I401" s="220"/>
      <c r="J401" s="41"/>
      <c r="K401" s="41"/>
      <c r="L401" s="45"/>
      <c r="M401" s="221"/>
      <c r="N401" s="222"/>
      <c r="O401" s="85"/>
      <c r="P401" s="85"/>
      <c r="Q401" s="85"/>
      <c r="R401" s="85"/>
      <c r="S401" s="85"/>
      <c r="T401" s="86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T401" s="18" t="s">
        <v>169</v>
      </c>
      <c r="AU401" s="18" t="s">
        <v>85</v>
      </c>
    </row>
    <row r="402" spans="1:63" s="12" customFormat="1" ht="22.8" customHeight="1">
      <c r="A402" s="12"/>
      <c r="B402" s="189"/>
      <c r="C402" s="190"/>
      <c r="D402" s="191" t="s">
        <v>74</v>
      </c>
      <c r="E402" s="203" t="s">
        <v>598</v>
      </c>
      <c r="F402" s="203" t="s">
        <v>599</v>
      </c>
      <c r="G402" s="190"/>
      <c r="H402" s="190"/>
      <c r="I402" s="193"/>
      <c r="J402" s="204">
        <f>BK402</f>
        <v>0</v>
      </c>
      <c r="K402" s="190"/>
      <c r="L402" s="195"/>
      <c r="M402" s="196"/>
      <c r="N402" s="197"/>
      <c r="O402" s="197"/>
      <c r="P402" s="198">
        <f>SUM(P403:P420)</f>
        <v>0</v>
      </c>
      <c r="Q402" s="197"/>
      <c r="R402" s="198">
        <f>SUM(R403:R420)</f>
        <v>0.8690339</v>
      </c>
      <c r="S402" s="197"/>
      <c r="T402" s="199">
        <f>SUM(T403:T420)</f>
        <v>0</v>
      </c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R402" s="200" t="s">
        <v>85</v>
      </c>
      <c r="AT402" s="201" t="s">
        <v>74</v>
      </c>
      <c r="AU402" s="201" t="s">
        <v>83</v>
      </c>
      <c r="AY402" s="200" t="s">
        <v>159</v>
      </c>
      <c r="BK402" s="202">
        <f>SUM(BK403:BK420)</f>
        <v>0</v>
      </c>
    </row>
    <row r="403" spans="1:65" s="2" customFormat="1" ht="49.05" customHeight="1">
      <c r="A403" s="39"/>
      <c r="B403" s="40"/>
      <c r="C403" s="205" t="s">
        <v>545</v>
      </c>
      <c r="D403" s="205" t="s">
        <v>162</v>
      </c>
      <c r="E403" s="206" t="s">
        <v>601</v>
      </c>
      <c r="F403" s="207" t="s">
        <v>602</v>
      </c>
      <c r="G403" s="208" t="s">
        <v>165</v>
      </c>
      <c r="H403" s="209">
        <v>51.485</v>
      </c>
      <c r="I403" s="210"/>
      <c r="J403" s="211">
        <f>ROUND(I403*H403,2)</f>
        <v>0</v>
      </c>
      <c r="K403" s="207" t="s">
        <v>166</v>
      </c>
      <c r="L403" s="45"/>
      <c r="M403" s="212" t="s">
        <v>19</v>
      </c>
      <c r="N403" s="213" t="s">
        <v>46</v>
      </c>
      <c r="O403" s="85"/>
      <c r="P403" s="214">
        <f>O403*H403</f>
        <v>0</v>
      </c>
      <c r="Q403" s="214">
        <v>0</v>
      </c>
      <c r="R403" s="214">
        <f>Q403*H403</f>
        <v>0</v>
      </c>
      <c r="S403" s="214">
        <v>0</v>
      </c>
      <c r="T403" s="215">
        <f>S403*H403</f>
        <v>0</v>
      </c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R403" s="216" t="s">
        <v>238</v>
      </c>
      <c r="AT403" s="216" t="s">
        <v>162</v>
      </c>
      <c r="AU403" s="216" t="s">
        <v>85</v>
      </c>
      <c r="AY403" s="18" t="s">
        <v>159</v>
      </c>
      <c r="BE403" s="217">
        <f>IF(N403="základní",J403,0)</f>
        <v>0</v>
      </c>
      <c r="BF403" s="217">
        <f>IF(N403="snížená",J403,0)</f>
        <v>0</v>
      </c>
      <c r="BG403" s="217">
        <f>IF(N403="zákl. přenesená",J403,0)</f>
        <v>0</v>
      </c>
      <c r="BH403" s="217">
        <f>IF(N403="sníž. přenesená",J403,0)</f>
        <v>0</v>
      </c>
      <c r="BI403" s="217">
        <f>IF(N403="nulová",J403,0)</f>
        <v>0</v>
      </c>
      <c r="BJ403" s="18" t="s">
        <v>83</v>
      </c>
      <c r="BK403" s="217">
        <f>ROUND(I403*H403,2)</f>
        <v>0</v>
      </c>
      <c r="BL403" s="18" t="s">
        <v>238</v>
      </c>
      <c r="BM403" s="216" t="s">
        <v>2129</v>
      </c>
    </row>
    <row r="404" spans="1:47" s="2" customFormat="1" ht="12">
      <c r="A404" s="39"/>
      <c r="B404" s="40"/>
      <c r="C404" s="41"/>
      <c r="D404" s="218" t="s">
        <v>169</v>
      </c>
      <c r="E404" s="41"/>
      <c r="F404" s="219" t="s">
        <v>604</v>
      </c>
      <c r="G404" s="41"/>
      <c r="H404" s="41"/>
      <c r="I404" s="220"/>
      <c r="J404" s="41"/>
      <c r="K404" s="41"/>
      <c r="L404" s="45"/>
      <c r="M404" s="221"/>
      <c r="N404" s="222"/>
      <c r="O404" s="85"/>
      <c r="P404" s="85"/>
      <c r="Q404" s="85"/>
      <c r="R404" s="85"/>
      <c r="S404" s="85"/>
      <c r="T404" s="86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T404" s="18" t="s">
        <v>169</v>
      </c>
      <c r="AU404" s="18" t="s">
        <v>85</v>
      </c>
    </row>
    <row r="405" spans="1:51" s="13" customFormat="1" ht="12">
      <c r="A405" s="13"/>
      <c r="B405" s="223"/>
      <c r="C405" s="224"/>
      <c r="D405" s="225" t="s">
        <v>175</v>
      </c>
      <c r="E405" s="226" t="s">
        <v>19</v>
      </c>
      <c r="F405" s="227" t="s">
        <v>358</v>
      </c>
      <c r="G405" s="224"/>
      <c r="H405" s="226" t="s">
        <v>19</v>
      </c>
      <c r="I405" s="228"/>
      <c r="J405" s="224"/>
      <c r="K405" s="224"/>
      <c r="L405" s="229"/>
      <c r="M405" s="230"/>
      <c r="N405" s="231"/>
      <c r="O405" s="231"/>
      <c r="P405" s="231"/>
      <c r="Q405" s="231"/>
      <c r="R405" s="231"/>
      <c r="S405" s="231"/>
      <c r="T405" s="232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33" t="s">
        <v>175</v>
      </c>
      <c r="AU405" s="233" t="s">
        <v>85</v>
      </c>
      <c r="AV405" s="13" t="s">
        <v>83</v>
      </c>
      <c r="AW405" s="13" t="s">
        <v>37</v>
      </c>
      <c r="AX405" s="13" t="s">
        <v>75</v>
      </c>
      <c r="AY405" s="233" t="s">
        <v>159</v>
      </c>
    </row>
    <row r="406" spans="1:51" s="13" customFormat="1" ht="12">
      <c r="A406" s="13"/>
      <c r="B406" s="223"/>
      <c r="C406" s="224"/>
      <c r="D406" s="225" t="s">
        <v>175</v>
      </c>
      <c r="E406" s="226" t="s">
        <v>19</v>
      </c>
      <c r="F406" s="227" t="s">
        <v>478</v>
      </c>
      <c r="G406" s="224"/>
      <c r="H406" s="226" t="s">
        <v>19</v>
      </c>
      <c r="I406" s="228"/>
      <c r="J406" s="224"/>
      <c r="K406" s="224"/>
      <c r="L406" s="229"/>
      <c r="M406" s="230"/>
      <c r="N406" s="231"/>
      <c r="O406" s="231"/>
      <c r="P406" s="231"/>
      <c r="Q406" s="231"/>
      <c r="R406" s="231"/>
      <c r="S406" s="231"/>
      <c r="T406" s="232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33" t="s">
        <v>175</v>
      </c>
      <c r="AU406" s="233" t="s">
        <v>85</v>
      </c>
      <c r="AV406" s="13" t="s">
        <v>83</v>
      </c>
      <c r="AW406" s="13" t="s">
        <v>37</v>
      </c>
      <c r="AX406" s="13" t="s">
        <v>75</v>
      </c>
      <c r="AY406" s="233" t="s">
        <v>159</v>
      </c>
    </row>
    <row r="407" spans="1:51" s="13" customFormat="1" ht="12">
      <c r="A407" s="13"/>
      <c r="B407" s="223"/>
      <c r="C407" s="224"/>
      <c r="D407" s="225" t="s">
        <v>175</v>
      </c>
      <c r="E407" s="226" t="s">
        <v>19</v>
      </c>
      <c r="F407" s="227" t="s">
        <v>2052</v>
      </c>
      <c r="G407" s="224"/>
      <c r="H407" s="226" t="s">
        <v>19</v>
      </c>
      <c r="I407" s="228"/>
      <c r="J407" s="224"/>
      <c r="K407" s="224"/>
      <c r="L407" s="229"/>
      <c r="M407" s="230"/>
      <c r="N407" s="231"/>
      <c r="O407" s="231"/>
      <c r="P407" s="231"/>
      <c r="Q407" s="231"/>
      <c r="R407" s="231"/>
      <c r="S407" s="231"/>
      <c r="T407" s="232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33" t="s">
        <v>175</v>
      </c>
      <c r="AU407" s="233" t="s">
        <v>85</v>
      </c>
      <c r="AV407" s="13" t="s">
        <v>83</v>
      </c>
      <c r="AW407" s="13" t="s">
        <v>37</v>
      </c>
      <c r="AX407" s="13" t="s">
        <v>75</v>
      </c>
      <c r="AY407" s="233" t="s">
        <v>159</v>
      </c>
    </row>
    <row r="408" spans="1:51" s="14" customFormat="1" ht="12">
      <c r="A408" s="14"/>
      <c r="B408" s="234"/>
      <c r="C408" s="235"/>
      <c r="D408" s="225" t="s">
        <v>175</v>
      </c>
      <c r="E408" s="236" t="s">
        <v>19</v>
      </c>
      <c r="F408" s="237" t="s">
        <v>2130</v>
      </c>
      <c r="G408" s="235"/>
      <c r="H408" s="238">
        <v>47.471</v>
      </c>
      <c r="I408" s="239"/>
      <c r="J408" s="235"/>
      <c r="K408" s="235"/>
      <c r="L408" s="240"/>
      <c r="M408" s="241"/>
      <c r="N408" s="242"/>
      <c r="O408" s="242"/>
      <c r="P408" s="242"/>
      <c r="Q408" s="242"/>
      <c r="R408" s="242"/>
      <c r="S408" s="242"/>
      <c r="T408" s="243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T408" s="244" t="s">
        <v>175</v>
      </c>
      <c r="AU408" s="244" t="s">
        <v>85</v>
      </c>
      <c r="AV408" s="14" t="s">
        <v>85</v>
      </c>
      <c r="AW408" s="14" t="s">
        <v>37</v>
      </c>
      <c r="AX408" s="14" t="s">
        <v>75</v>
      </c>
      <c r="AY408" s="244" t="s">
        <v>159</v>
      </c>
    </row>
    <row r="409" spans="1:51" s="13" customFormat="1" ht="12">
      <c r="A409" s="13"/>
      <c r="B409" s="223"/>
      <c r="C409" s="224"/>
      <c r="D409" s="225" t="s">
        <v>175</v>
      </c>
      <c r="E409" s="226" t="s">
        <v>19</v>
      </c>
      <c r="F409" s="227" t="s">
        <v>362</v>
      </c>
      <c r="G409" s="224"/>
      <c r="H409" s="226" t="s">
        <v>19</v>
      </c>
      <c r="I409" s="228"/>
      <c r="J409" s="224"/>
      <c r="K409" s="224"/>
      <c r="L409" s="229"/>
      <c r="M409" s="230"/>
      <c r="N409" s="231"/>
      <c r="O409" s="231"/>
      <c r="P409" s="231"/>
      <c r="Q409" s="231"/>
      <c r="R409" s="231"/>
      <c r="S409" s="231"/>
      <c r="T409" s="232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33" t="s">
        <v>175</v>
      </c>
      <c r="AU409" s="233" t="s">
        <v>85</v>
      </c>
      <c r="AV409" s="13" t="s">
        <v>83</v>
      </c>
      <c r="AW409" s="13" t="s">
        <v>37</v>
      </c>
      <c r="AX409" s="13" t="s">
        <v>75</v>
      </c>
      <c r="AY409" s="233" t="s">
        <v>159</v>
      </c>
    </row>
    <row r="410" spans="1:51" s="13" customFormat="1" ht="12">
      <c r="A410" s="13"/>
      <c r="B410" s="223"/>
      <c r="C410" s="224"/>
      <c r="D410" s="225" t="s">
        <v>175</v>
      </c>
      <c r="E410" s="226" t="s">
        <v>19</v>
      </c>
      <c r="F410" s="227" t="s">
        <v>2052</v>
      </c>
      <c r="G410" s="224"/>
      <c r="H410" s="226" t="s">
        <v>19</v>
      </c>
      <c r="I410" s="228"/>
      <c r="J410" s="224"/>
      <c r="K410" s="224"/>
      <c r="L410" s="229"/>
      <c r="M410" s="230"/>
      <c r="N410" s="231"/>
      <c r="O410" s="231"/>
      <c r="P410" s="231"/>
      <c r="Q410" s="231"/>
      <c r="R410" s="231"/>
      <c r="S410" s="231"/>
      <c r="T410" s="232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33" t="s">
        <v>175</v>
      </c>
      <c r="AU410" s="233" t="s">
        <v>85</v>
      </c>
      <c r="AV410" s="13" t="s">
        <v>83</v>
      </c>
      <c r="AW410" s="13" t="s">
        <v>37</v>
      </c>
      <c r="AX410" s="13" t="s">
        <v>75</v>
      </c>
      <c r="AY410" s="233" t="s">
        <v>159</v>
      </c>
    </row>
    <row r="411" spans="1:51" s="14" customFormat="1" ht="12">
      <c r="A411" s="14"/>
      <c r="B411" s="234"/>
      <c r="C411" s="235"/>
      <c r="D411" s="225" t="s">
        <v>175</v>
      </c>
      <c r="E411" s="236" t="s">
        <v>19</v>
      </c>
      <c r="F411" s="237" t="s">
        <v>2131</v>
      </c>
      <c r="G411" s="235"/>
      <c r="H411" s="238">
        <v>4.014</v>
      </c>
      <c r="I411" s="239"/>
      <c r="J411" s="235"/>
      <c r="K411" s="235"/>
      <c r="L411" s="240"/>
      <c r="M411" s="241"/>
      <c r="N411" s="242"/>
      <c r="O411" s="242"/>
      <c r="P411" s="242"/>
      <c r="Q411" s="242"/>
      <c r="R411" s="242"/>
      <c r="S411" s="242"/>
      <c r="T411" s="243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244" t="s">
        <v>175</v>
      </c>
      <c r="AU411" s="244" t="s">
        <v>85</v>
      </c>
      <c r="AV411" s="14" t="s">
        <v>85</v>
      </c>
      <c r="AW411" s="14" t="s">
        <v>37</v>
      </c>
      <c r="AX411" s="14" t="s">
        <v>75</v>
      </c>
      <c r="AY411" s="244" t="s">
        <v>159</v>
      </c>
    </row>
    <row r="412" spans="1:51" s="15" customFormat="1" ht="12">
      <c r="A412" s="15"/>
      <c r="B412" s="245"/>
      <c r="C412" s="246"/>
      <c r="D412" s="225" t="s">
        <v>175</v>
      </c>
      <c r="E412" s="247" t="s">
        <v>19</v>
      </c>
      <c r="F412" s="248" t="s">
        <v>179</v>
      </c>
      <c r="G412" s="246"/>
      <c r="H412" s="249">
        <v>51.485</v>
      </c>
      <c r="I412" s="250"/>
      <c r="J412" s="246"/>
      <c r="K412" s="246"/>
      <c r="L412" s="251"/>
      <c r="M412" s="252"/>
      <c r="N412" s="253"/>
      <c r="O412" s="253"/>
      <c r="P412" s="253"/>
      <c r="Q412" s="253"/>
      <c r="R412" s="253"/>
      <c r="S412" s="253"/>
      <c r="T412" s="254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T412" s="255" t="s">
        <v>175</v>
      </c>
      <c r="AU412" s="255" t="s">
        <v>85</v>
      </c>
      <c r="AV412" s="15" t="s">
        <v>167</v>
      </c>
      <c r="AW412" s="15" t="s">
        <v>37</v>
      </c>
      <c r="AX412" s="15" t="s">
        <v>83</v>
      </c>
      <c r="AY412" s="255" t="s">
        <v>159</v>
      </c>
    </row>
    <row r="413" spans="1:65" s="2" customFormat="1" ht="21.75" customHeight="1">
      <c r="A413" s="39"/>
      <c r="B413" s="40"/>
      <c r="C413" s="257" t="s">
        <v>549</v>
      </c>
      <c r="D413" s="257" t="s">
        <v>255</v>
      </c>
      <c r="E413" s="258" t="s">
        <v>608</v>
      </c>
      <c r="F413" s="259" t="s">
        <v>609</v>
      </c>
      <c r="G413" s="260" t="s">
        <v>165</v>
      </c>
      <c r="H413" s="261">
        <v>56.634</v>
      </c>
      <c r="I413" s="262"/>
      <c r="J413" s="263">
        <f>ROUND(I413*H413,2)</f>
        <v>0</v>
      </c>
      <c r="K413" s="259" t="s">
        <v>166</v>
      </c>
      <c r="L413" s="264"/>
      <c r="M413" s="265" t="s">
        <v>19</v>
      </c>
      <c r="N413" s="266" t="s">
        <v>46</v>
      </c>
      <c r="O413" s="85"/>
      <c r="P413" s="214">
        <f>O413*H413</f>
        <v>0</v>
      </c>
      <c r="Q413" s="214">
        <v>0.0149</v>
      </c>
      <c r="R413" s="214">
        <f>Q413*H413</f>
        <v>0.8438466</v>
      </c>
      <c r="S413" s="214">
        <v>0</v>
      </c>
      <c r="T413" s="215">
        <f>S413*H413</f>
        <v>0</v>
      </c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R413" s="216" t="s">
        <v>259</v>
      </c>
      <c r="AT413" s="216" t="s">
        <v>255</v>
      </c>
      <c r="AU413" s="216" t="s">
        <v>85</v>
      </c>
      <c r="AY413" s="18" t="s">
        <v>159</v>
      </c>
      <c r="BE413" s="217">
        <f>IF(N413="základní",J413,0)</f>
        <v>0</v>
      </c>
      <c r="BF413" s="217">
        <f>IF(N413="snížená",J413,0)</f>
        <v>0</v>
      </c>
      <c r="BG413" s="217">
        <f>IF(N413="zákl. přenesená",J413,0)</f>
        <v>0</v>
      </c>
      <c r="BH413" s="217">
        <f>IF(N413="sníž. přenesená",J413,0)</f>
        <v>0</v>
      </c>
      <c r="BI413" s="217">
        <f>IF(N413="nulová",J413,0)</f>
        <v>0</v>
      </c>
      <c r="BJ413" s="18" t="s">
        <v>83</v>
      </c>
      <c r="BK413" s="217">
        <f>ROUND(I413*H413,2)</f>
        <v>0</v>
      </c>
      <c r="BL413" s="18" t="s">
        <v>238</v>
      </c>
      <c r="BM413" s="216" t="s">
        <v>2132</v>
      </c>
    </row>
    <row r="414" spans="1:51" s="14" customFormat="1" ht="12">
      <c r="A414" s="14"/>
      <c r="B414" s="234"/>
      <c r="C414" s="235"/>
      <c r="D414" s="225" t="s">
        <v>175</v>
      </c>
      <c r="E414" s="235"/>
      <c r="F414" s="237" t="s">
        <v>2133</v>
      </c>
      <c r="G414" s="235"/>
      <c r="H414" s="238">
        <v>56.634</v>
      </c>
      <c r="I414" s="239"/>
      <c r="J414" s="235"/>
      <c r="K414" s="235"/>
      <c r="L414" s="240"/>
      <c r="M414" s="241"/>
      <c r="N414" s="242"/>
      <c r="O414" s="242"/>
      <c r="P414" s="242"/>
      <c r="Q414" s="242"/>
      <c r="R414" s="242"/>
      <c r="S414" s="242"/>
      <c r="T414" s="243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T414" s="244" t="s">
        <v>175</v>
      </c>
      <c r="AU414" s="244" t="s">
        <v>85</v>
      </c>
      <c r="AV414" s="14" t="s">
        <v>85</v>
      </c>
      <c r="AW414" s="14" t="s">
        <v>4</v>
      </c>
      <c r="AX414" s="14" t="s">
        <v>83</v>
      </c>
      <c r="AY414" s="244" t="s">
        <v>159</v>
      </c>
    </row>
    <row r="415" spans="1:65" s="2" customFormat="1" ht="37.8" customHeight="1">
      <c r="A415" s="39"/>
      <c r="B415" s="40"/>
      <c r="C415" s="205" t="s">
        <v>556</v>
      </c>
      <c r="D415" s="205" t="s">
        <v>162</v>
      </c>
      <c r="E415" s="206" t="s">
        <v>613</v>
      </c>
      <c r="F415" s="207" t="s">
        <v>614</v>
      </c>
      <c r="G415" s="208" t="s">
        <v>438</v>
      </c>
      <c r="H415" s="209">
        <v>1.081</v>
      </c>
      <c r="I415" s="210"/>
      <c r="J415" s="211">
        <f>ROUND(I415*H415,2)</f>
        <v>0</v>
      </c>
      <c r="K415" s="207" t="s">
        <v>166</v>
      </c>
      <c r="L415" s="45"/>
      <c r="M415" s="212" t="s">
        <v>19</v>
      </c>
      <c r="N415" s="213" t="s">
        <v>46</v>
      </c>
      <c r="O415" s="85"/>
      <c r="P415" s="214">
        <f>O415*H415</f>
        <v>0</v>
      </c>
      <c r="Q415" s="214">
        <v>0.0233</v>
      </c>
      <c r="R415" s="214">
        <f>Q415*H415</f>
        <v>0.0251873</v>
      </c>
      <c r="S415" s="214">
        <v>0</v>
      </c>
      <c r="T415" s="215">
        <f>S415*H415</f>
        <v>0</v>
      </c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R415" s="216" t="s">
        <v>238</v>
      </c>
      <c r="AT415" s="216" t="s">
        <v>162</v>
      </c>
      <c r="AU415" s="216" t="s">
        <v>85</v>
      </c>
      <c r="AY415" s="18" t="s">
        <v>159</v>
      </c>
      <c r="BE415" s="217">
        <f>IF(N415="základní",J415,0)</f>
        <v>0</v>
      </c>
      <c r="BF415" s="217">
        <f>IF(N415="snížená",J415,0)</f>
        <v>0</v>
      </c>
      <c r="BG415" s="217">
        <f>IF(N415="zákl. přenesená",J415,0)</f>
        <v>0</v>
      </c>
      <c r="BH415" s="217">
        <f>IF(N415="sníž. přenesená",J415,0)</f>
        <v>0</v>
      </c>
      <c r="BI415" s="217">
        <f>IF(N415="nulová",J415,0)</f>
        <v>0</v>
      </c>
      <c r="BJ415" s="18" t="s">
        <v>83</v>
      </c>
      <c r="BK415" s="217">
        <f>ROUND(I415*H415,2)</f>
        <v>0</v>
      </c>
      <c r="BL415" s="18" t="s">
        <v>238</v>
      </c>
      <c r="BM415" s="216" t="s">
        <v>2134</v>
      </c>
    </row>
    <row r="416" spans="1:47" s="2" customFormat="1" ht="12">
      <c r="A416" s="39"/>
      <c r="B416" s="40"/>
      <c r="C416" s="41"/>
      <c r="D416" s="218" t="s">
        <v>169</v>
      </c>
      <c r="E416" s="41"/>
      <c r="F416" s="219" t="s">
        <v>616</v>
      </c>
      <c r="G416" s="41"/>
      <c r="H416" s="41"/>
      <c r="I416" s="220"/>
      <c r="J416" s="41"/>
      <c r="K416" s="41"/>
      <c r="L416" s="45"/>
      <c r="M416" s="221"/>
      <c r="N416" s="222"/>
      <c r="O416" s="85"/>
      <c r="P416" s="85"/>
      <c r="Q416" s="85"/>
      <c r="R416" s="85"/>
      <c r="S416" s="85"/>
      <c r="T416" s="86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T416" s="18" t="s">
        <v>169</v>
      </c>
      <c r="AU416" s="18" t="s">
        <v>85</v>
      </c>
    </row>
    <row r="417" spans="1:51" s="14" customFormat="1" ht="12">
      <c r="A417" s="14"/>
      <c r="B417" s="234"/>
      <c r="C417" s="235"/>
      <c r="D417" s="225" t="s">
        <v>175</v>
      </c>
      <c r="E417" s="236" t="s">
        <v>19</v>
      </c>
      <c r="F417" s="237" t="s">
        <v>2135</v>
      </c>
      <c r="G417" s="235"/>
      <c r="H417" s="238">
        <v>51.485</v>
      </c>
      <c r="I417" s="239"/>
      <c r="J417" s="235"/>
      <c r="K417" s="235"/>
      <c r="L417" s="240"/>
      <c r="M417" s="241"/>
      <c r="N417" s="242"/>
      <c r="O417" s="242"/>
      <c r="P417" s="242"/>
      <c r="Q417" s="242"/>
      <c r="R417" s="242"/>
      <c r="S417" s="242"/>
      <c r="T417" s="243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T417" s="244" t="s">
        <v>175</v>
      </c>
      <c r="AU417" s="244" t="s">
        <v>85</v>
      </c>
      <c r="AV417" s="14" t="s">
        <v>85</v>
      </c>
      <c r="AW417" s="14" t="s">
        <v>37</v>
      </c>
      <c r="AX417" s="14" t="s">
        <v>83</v>
      </c>
      <c r="AY417" s="244" t="s">
        <v>159</v>
      </c>
    </row>
    <row r="418" spans="1:51" s="14" customFormat="1" ht="12">
      <c r="A418" s="14"/>
      <c r="B418" s="234"/>
      <c r="C418" s="235"/>
      <c r="D418" s="225" t="s">
        <v>175</v>
      </c>
      <c r="E418" s="235"/>
      <c r="F418" s="237" t="s">
        <v>2136</v>
      </c>
      <c r="G418" s="235"/>
      <c r="H418" s="238">
        <v>1.081</v>
      </c>
      <c r="I418" s="239"/>
      <c r="J418" s="235"/>
      <c r="K418" s="235"/>
      <c r="L418" s="240"/>
      <c r="M418" s="241"/>
      <c r="N418" s="242"/>
      <c r="O418" s="242"/>
      <c r="P418" s="242"/>
      <c r="Q418" s="242"/>
      <c r="R418" s="242"/>
      <c r="S418" s="242"/>
      <c r="T418" s="243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T418" s="244" t="s">
        <v>175</v>
      </c>
      <c r="AU418" s="244" t="s">
        <v>85</v>
      </c>
      <c r="AV418" s="14" t="s">
        <v>85</v>
      </c>
      <c r="AW418" s="14" t="s">
        <v>4</v>
      </c>
      <c r="AX418" s="14" t="s">
        <v>83</v>
      </c>
      <c r="AY418" s="244" t="s">
        <v>159</v>
      </c>
    </row>
    <row r="419" spans="1:65" s="2" customFormat="1" ht="49.05" customHeight="1">
      <c r="A419" s="39"/>
      <c r="B419" s="40"/>
      <c r="C419" s="205" t="s">
        <v>564</v>
      </c>
      <c r="D419" s="205" t="s">
        <v>162</v>
      </c>
      <c r="E419" s="206" t="s">
        <v>620</v>
      </c>
      <c r="F419" s="207" t="s">
        <v>621</v>
      </c>
      <c r="G419" s="208" t="s">
        <v>191</v>
      </c>
      <c r="H419" s="209">
        <v>0.869</v>
      </c>
      <c r="I419" s="210"/>
      <c r="J419" s="211">
        <f>ROUND(I419*H419,2)</f>
        <v>0</v>
      </c>
      <c r="K419" s="207" t="s">
        <v>166</v>
      </c>
      <c r="L419" s="45"/>
      <c r="M419" s="212" t="s">
        <v>19</v>
      </c>
      <c r="N419" s="213" t="s">
        <v>46</v>
      </c>
      <c r="O419" s="85"/>
      <c r="P419" s="214">
        <f>O419*H419</f>
        <v>0</v>
      </c>
      <c r="Q419" s="214">
        <v>0</v>
      </c>
      <c r="R419" s="214">
        <f>Q419*H419</f>
        <v>0</v>
      </c>
      <c r="S419" s="214">
        <v>0</v>
      </c>
      <c r="T419" s="215">
        <f>S419*H419</f>
        <v>0</v>
      </c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R419" s="216" t="s">
        <v>238</v>
      </c>
      <c r="AT419" s="216" t="s">
        <v>162</v>
      </c>
      <c r="AU419" s="216" t="s">
        <v>85</v>
      </c>
      <c r="AY419" s="18" t="s">
        <v>159</v>
      </c>
      <c r="BE419" s="217">
        <f>IF(N419="základní",J419,0)</f>
        <v>0</v>
      </c>
      <c r="BF419" s="217">
        <f>IF(N419="snížená",J419,0)</f>
        <v>0</v>
      </c>
      <c r="BG419" s="217">
        <f>IF(N419="zákl. přenesená",J419,0)</f>
        <v>0</v>
      </c>
      <c r="BH419" s="217">
        <f>IF(N419="sníž. přenesená",J419,0)</f>
        <v>0</v>
      </c>
      <c r="BI419" s="217">
        <f>IF(N419="nulová",J419,0)</f>
        <v>0</v>
      </c>
      <c r="BJ419" s="18" t="s">
        <v>83</v>
      </c>
      <c r="BK419" s="217">
        <f>ROUND(I419*H419,2)</f>
        <v>0</v>
      </c>
      <c r="BL419" s="18" t="s">
        <v>238</v>
      </c>
      <c r="BM419" s="216" t="s">
        <v>2137</v>
      </c>
    </row>
    <row r="420" spans="1:47" s="2" customFormat="1" ht="12">
      <c r="A420" s="39"/>
      <c r="B420" s="40"/>
      <c r="C420" s="41"/>
      <c r="D420" s="218" t="s">
        <v>169</v>
      </c>
      <c r="E420" s="41"/>
      <c r="F420" s="219" t="s">
        <v>623</v>
      </c>
      <c r="G420" s="41"/>
      <c r="H420" s="41"/>
      <c r="I420" s="220"/>
      <c r="J420" s="41"/>
      <c r="K420" s="41"/>
      <c r="L420" s="45"/>
      <c r="M420" s="221"/>
      <c r="N420" s="222"/>
      <c r="O420" s="85"/>
      <c r="P420" s="85"/>
      <c r="Q420" s="85"/>
      <c r="R420" s="85"/>
      <c r="S420" s="85"/>
      <c r="T420" s="86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T420" s="18" t="s">
        <v>169</v>
      </c>
      <c r="AU420" s="18" t="s">
        <v>85</v>
      </c>
    </row>
    <row r="421" spans="1:63" s="12" customFormat="1" ht="22.8" customHeight="1">
      <c r="A421" s="12"/>
      <c r="B421" s="189"/>
      <c r="C421" s="190"/>
      <c r="D421" s="191" t="s">
        <v>74</v>
      </c>
      <c r="E421" s="203" t="s">
        <v>624</v>
      </c>
      <c r="F421" s="203" t="s">
        <v>625</v>
      </c>
      <c r="G421" s="190"/>
      <c r="H421" s="190"/>
      <c r="I421" s="193"/>
      <c r="J421" s="204">
        <f>BK421</f>
        <v>0</v>
      </c>
      <c r="K421" s="190"/>
      <c r="L421" s="195"/>
      <c r="M421" s="196"/>
      <c r="N421" s="197"/>
      <c r="O421" s="197"/>
      <c r="P421" s="198">
        <f>SUM(P422:P485)</f>
        <v>0</v>
      </c>
      <c r="Q421" s="197"/>
      <c r="R421" s="198">
        <f>SUM(R422:R485)</f>
        <v>0.42285522</v>
      </c>
      <c r="S421" s="197"/>
      <c r="T421" s="199">
        <f>SUM(T422:T485)</f>
        <v>0.26514224000000003</v>
      </c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R421" s="200" t="s">
        <v>85</v>
      </c>
      <c r="AT421" s="201" t="s">
        <v>74</v>
      </c>
      <c r="AU421" s="201" t="s">
        <v>83</v>
      </c>
      <c r="AY421" s="200" t="s">
        <v>159</v>
      </c>
      <c r="BK421" s="202">
        <f>SUM(BK422:BK485)</f>
        <v>0</v>
      </c>
    </row>
    <row r="422" spans="1:65" s="2" customFormat="1" ht="24.15" customHeight="1">
      <c r="A422" s="39"/>
      <c r="B422" s="40"/>
      <c r="C422" s="205" t="s">
        <v>571</v>
      </c>
      <c r="D422" s="205" t="s">
        <v>162</v>
      </c>
      <c r="E422" s="206" t="s">
        <v>627</v>
      </c>
      <c r="F422" s="207" t="s">
        <v>628</v>
      </c>
      <c r="G422" s="208" t="s">
        <v>461</v>
      </c>
      <c r="H422" s="209">
        <v>55.848</v>
      </c>
      <c r="I422" s="210"/>
      <c r="J422" s="211">
        <f>ROUND(I422*H422,2)</f>
        <v>0</v>
      </c>
      <c r="K422" s="207" t="s">
        <v>166</v>
      </c>
      <c r="L422" s="45"/>
      <c r="M422" s="212" t="s">
        <v>19</v>
      </c>
      <c r="N422" s="213" t="s">
        <v>46</v>
      </c>
      <c r="O422" s="85"/>
      <c r="P422" s="214">
        <f>O422*H422</f>
        <v>0</v>
      </c>
      <c r="Q422" s="214">
        <v>0</v>
      </c>
      <c r="R422" s="214">
        <f>Q422*H422</f>
        <v>0</v>
      </c>
      <c r="S422" s="214">
        <v>0.00191</v>
      </c>
      <c r="T422" s="215">
        <f>S422*H422</f>
        <v>0.10666968</v>
      </c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R422" s="216" t="s">
        <v>238</v>
      </c>
      <c r="AT422" s="216" t="s">
        <v>162</v>
      </c>
      <c r="AU422" s="216" t="s">
        <v>85</v>
      </c>
      <c r="AY422" s="18" t="s">
        <v>159</v>
      </c>
      <c r="BE422" s="217">
        <f>IF(N422="základní",J422,0)</f>
        <v>0</v>
      </c>
      <c r="BF422" s="217">
        <f>IF(N422="snížená",J422,0)</f>
        <v>0</v>
      </c>
      <c r="BG422" s="217">
        <f>IF(N422="zákl. přenesená",J422,0)</f>
        <v>0</v>
      </c>
      <c r="BH422" s="217">
        <f>IF(N422="sníž. přenesená",J422,0)</f>
        <v>0</v>
      </c>
      <c r="BI422" s="217">
        <f>IF(N422="nulová",J422,0)</f>
        <v>0</v>
      </c>
      <c r="BJ422" s="18" t="s">
        <v>83</v>
      </c>
      <c r="BK422" s="217">
        <f>ROUND(I422*H422,2)</f>
        <v>0</v>
      </c>
      <c r="BL422" s="18" t="s">
        <v>238</v>
      </c>
      <c r="BM422" s="216" t="s">
        <v>2138</v>
      </c>
    </row>
    <row r="423" spans="1:47" s="2" customFormat="1" ht="12">
      <c r="A423" s="39"/>
      <c r="B423" s="40"/>
      <c r="C423" s="41"/>
      <c r="D423" s="218" t="s">
        <v>169</v>
      </c>
      <c r="E423" s="41"/>
      <c r="F423" s="219" t="s">
        <v>630</v>
      </c>
      <c r="G423" s="41"/>
      <c r="H423" s="41"/>
      <c r="I423" s="220"/>
      <c r="J423" s="41"/>
      <c r="K423" s="41"/>
      <c r="L423" s="45"/>
      <c r="M423" s="221"/>
      <c r="N423" s="222"/>
      <c r="O423" s="85"/>
      <c r="P423" s="85"/>
      <c r="Q423" s="85"/>
      <c r="R423" s="85"/>
      <c r="S423" s="85"/>
      <c r="T423" s="86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T423" s="18" t="s">
        <v>169</v>
      </c>
      <c r="AU423" s="18" t="s">
        <v>85</v>
      </c>
    </row>
    <row r="424" spans="1:51" s="13" customFormat="1" ht="12">
      <c r="A424" s="13"/>
      <c r="B424" s="223"/>
      <c r="C424" s="224"/>
      <c r="D424" s="225" t="s">
        <v>175</v>
      </c>
      <c r="E424" s="226" t="s">
        <v>19</v>
      </c>
      <c r="F424" s="227" t="s">
        <v>478</v>
      </c>
      <c r="G424" s="224"/>
      <c r="H424" s="226" t="s">
        <v>19</v>
      </c>
      <c r="I424" s="228"/>
      <c r="J424" s="224"/>
      <c r="K424" s="224"/>
      <c r="L424" s="229"/>
      <c r="M424" s="230"/>
      <c r="N424" s="231"/>
      <c r="O424" s="231"/>
      <c r="P424" s="231"/>
      <c r="Q424" s="231"/>
      <c r="R424" s="231"/>
      <c r="S424" s="231"/>
      <c r="T424" s="232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33" t="s">
        <v>175</v>
      </c>
      <c r="AU424" s="233" t="s">
        <v>85</v>
      </c>
      <c r="AV424" s="13" t="s">
        <v>83</v>
      </c>
      <c r="AW424" s="13" t="s">
        <v>37</v>
      </c>
      <c r="AX424" s="13" t="s">
        <v>75</v>
      </c>
      <c r="AY424" s="233" t="s">
        <v>159</v>
      </c>
    </row>
    <row r="425" spans="1:51" s="13" customFormat="1" ht="12">
      <c r="A425" s="13"/>
      <c r="B425" s="223"/>
      <c r="C425" s="224"/>
      <c r="D425" s="225" t="s">
        <v>175</v>
      </c>
      <c r="E425" s="226" t="s">
        <v>19</v>
      </c>
      <c r="F425" s="227" t="s">
        <v>2052</v>
      </c>
      <c r="G425" s="224"/>
      <c r="H425" s="226" t="s">
        <v>19</v>
      </c>
      <c r="I425" s="228"/>
      <c r="J425" s="224"/>
      <c r="K425" s="224"/>
      <c r="L425" s="229"/>
      <c r="M425" s="230"/>
      <c r="N425" s="231"/>
      <c r="O425" s="231"/>
      <c r="P425" s="231"/>
      <c r="Q425" s="231"/>
      <c r="R425" s="231"/>
      <c r="S425" s="231"/>
      <c r="T425" s="232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33" t="s">
        <v>175</v>
      </c>
      <c r="AU425" s="233" t="s">
        <v>85</v>
      </c>
      <c r="AV425" s="13" t="s">
        <v>83</v>
      </c>
      <c r="AW425" s="13" t="s">
        <v>37</v>
      </c>
      <c r="AX425" s="13" t="s">
        <v>75</v>
      </c>
      <c r="AY425" s="233" t="s">
        <v>159</v>
      </c>
    </row>
    <row r="426" spans="1:51" s="14" customFormat="1" ht="12">
      <c r="A426" s="14"/>
      <c r="B426" s="234"/>
      <c r="C426" s="235"/>
      <c r="D426" s="225" t="s">
        <v>175</v>
      </c>
      <c r="E426" s="236" t="s">
        <v>19</v>
      </c>
      <c r="F426" s="237" t="s">
        <v>2139</v>
      </c>
      <c r="G426" s="235"/>
      <c r="H426" s="238">
        <v>55.848</v>
      </c>
      <c r="I426" s="239"/>
      <c r="J426" s="235"/>
      <c r="K426" s="235"/>
      <c r="L426" s="240"/>
      <c r="M426" s="241"/>
      <c r="N426" s="242"/>
      <c r="O426" s="242"/>
      <c r="P426" s="242"/>
      <c r="Q426" s="242"/>
      <c r="R426" s="242"/>
      <c r="S426" s="242"/>
      <c r="T426" s="243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T426" s="244" t="s">
        <v>175</v>
      </c>
      <c r="AU426" s="244" t="s">
        <v>85</v>
      </c>
      <c r="AV426" s="14" t="s">
        <v>85</v>
      </c>
      <c r="AW426" s="14" t="s">
        <v>37</v>
      </c>
      <c r="AX426" s="14" t="s">
        <v>83</v>
      </c>
      <c r="AY426" s="244" t="s">
        <v>159</v>
      </c>
    </row>
    <row r="427" spans="1:65" s="2" customFormat="1" ht="24.15" customHeight="1">
      <c r="A427" s="39"/>
      <c r="B427" s="40"/>
      <c r="C427" s="205" t="s">
        <v>577</v>
      </c>
      <c r="D427" s="205" t="s">
        <v>162</v>
      </c>
      <c r="E427" s="206" t="s">
        <v>633</v>
      </c>
      <c r="F427" s="207" t="s">
        <v>634</v>
      </c>
      <c r="G427" s="208" t="s">
        <v>461</v>
      </c>
      <c r="H427" s="209">
        <v>55.848</v>
      </c>
      <c r="I427" s="210"/>
      <c r="J427" s="211">
        <f>ROUND(I427*H427,2)</f>
        <v>0</v>
      </c>
      <c r="K427" s="207" t="s">
        <v>166</v>
      </c>
      <c r="L427" s="45"/>
      <c r="M427" s="212" t="s">
        <v>19</v>
      </c>
      <c r="N427" s="213" t="s">
        <v>46</v>
      </c>
      <c r="O427" s="85"/>
      <c r="P427" s="214">
        <f>O427*H427</f>
        <v>0</v>
      </c>
      <c r="Q427" s="214">
        <v>0</v>
      </c>
      <c r="R427" s="214">
        <f>Q427*H427</f>
        <v>0</v>
      </c>
      <c r="S427" s="214">
        <v>0.00223</v>
      </c>
      <c r="T427" s="215">
        <f>S427*H427</f>
        <v>0.12454104</v>
      </c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R427" s="216" t="s">
        <v>238</v>
      </c>
      <c r="AT427" s="216" t="s">
        <v>162</v>
      </c>
      <c r="AU427" s="216" t="s">
        <v>85</v>
      </c>
      <c r="AY427" s="18" t="s">
        <v>159</v>
      </c>
      <c r="BE427" s="217">
        <f>IF(N427="základní",J427,0)</f>
        <v>0</v>
      </c>
      <c r="BF427" s="217">
        <f>IF(N427="snížená",J427,0)</f>
        <v>0</v>
      </c>
      <c r="BG427" s="217">
        <f>IF(N427="zákl. přenesená",J427,0)</f>
        <v>0</v>
      </c>
      <c r="BH427" s="217">
        <f>IF(N427="sníž. přenesená",J427,0)</f>
        <v>0</v>
      </c>
      <c r="BI427" s="217">
        <f>IF(N427="nulová",J427,0)</f>
        <v>0</v>
      </c>
      <c r="BJ427" s="18" t="s">
        <v>83</v>
      </c>
      <c r="BK427" s="217">
        <f>ROUND(I427*H427,2)</f>
        <v>0</v>
      </c>
      <c r="BL427" s="18" t="s">
        <v>238</v>
      </c>
      <c r="BM427" s="216" t="s">
        <v>2140</v>
      </c>
    </row>
    <row r="428" spans="1:47" s="2" customFormat="1" ht="12">
      <c r="A428" s="39"/>
      <c r="B428" s="40"/>
      <c r="C428" s="41"/>
      <c r="D428" s="218" t="s">
        <v>169</v>
      </c>
      <c r="E428" s="41"/>
      <c r="F428" s="219" t="s">
        <v>636</v>
      </c>
      <c r="G428" s="41"/>
      <c r="H428" s="41"/>
      <c r="I428" s="220"/>
      <c r="J428" s="41"/>
      <c r="K428" s="41"/>
      <c r="L428" s="45"/>
      <c r="M428" s="221"/>
      <c r="N428" s="222"/>
      <c r="O428" s="85"/>
      <c r="P428" s="85"/>
      <c r="Q428" s="85"/>
      <c r="R428" s="85"/>
      <c r="S428" s="85"/>
      <c r="T428" s="86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T428" s="18" t="s">
        <v>169</v>
      </c>
      <c r="AU428" s="18" t="s">
        <v>85</v>
      </c>
    </row>
    <row r="429" spans="1:51" s="13" customFormat="1" ht="12">
      <c r="A429" s="13"/>
      <c r="B429" s="223"/>
      <c r="C429" s="224"/>
      <c r="D429" s="225" t="s">
        <v>175</v>
      </c>
      <c r="E429" s="226" t="s">
        <v>19</v>
      </c>
      <c r="F429" s="227" t="s">
        <v>478</v>
      </c>
      <c r="G429" s="224"/>
      <c r="H429" s="226" t="s">
        <v>19</v>
      </c>
      <c r="I429" s="228"/>
      <c r="J429" s="224"/>
      <c r="K429" s="224"/>
      <c r="L429" s="229"/>
      <c r="M429" s="230"/>
      <c r="N429" s="231"/>
      <c r="O429" s="231"/>
      <c r="P429" s="231"/>
      <c r="Q429" s="231"/>
      <c r="R429" s="231"/>
      <c r="S429" s="231"/>
      <c r="T429" s="232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33" t="s">
        <v>175</v>
      </c>
      <c r="AU429" s="233" t="s">
        <v>85</v>
      </c>
      <c r="AV429" s="13" t="s">
        <v>83</v>
      </c>
      <c r="AW429" s="13" t="s">
        <v>37</v>
      </c>
      <c r="AX429" s="13" t="s">
        <v>75</v>
      </c>
      <c r="AY429" s="233" t="s">
        <v>159</v>
      </c>
    </row>
    <row r="430" spans="1:51" s="13" customFormat="1" ht="12">
      <c r="A430" s="13"/>
      <c r="B430" s="223"/>
      <c r="C430" s="224"/>
      <c r="D430" s="225" t="s">
        <v>175</v>
      </c>
      <c r="E430" s="226" t="s">
        <v>19</v>
      </c>
      <c r="F430" s="227" t="s">
        <v>2052</v>
      </c>
      <c r="G430" s="224"/>
      <c r="H430" s="226" t="s">
        <v>19</v>
      </c>
      <c r="I430" s="228"/>
      <c r="J430" s="224"/>
      <c r="K430" s="224"/>
      <c r="L430" s="229"/>
      <c r="M430" s="230"/>
      <c r="N430" s="231"/>
      <c r="O430" s="231"/>
      <c r="P430" s="231"/>
      <c r="Q430" s="231"/>
      <c r="R430" s="231"/>
      <c r="S430" s="231"/>
      <c r="T430" s="232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33" t="s">
        <v>175</v>
      </c>
      <c r="AU430" s="233" t="s">
        <v>85</v>
      </c>
      <c r="AV430" s="13" t="s">
        <v>83</v>
      </c>
      <c r="AW430" s="13" t="s">
        <v>37</v>
      </c>
      <c r="AX430" s="13" t="s">
        <v>75</v>
      </c>
      <c r="AY430" s="233" t="s">
        <v>159</v>
      </c>
    </row>
    <row r="431" spans="1:51" s="14" customFormat="1" ht="12">
      <c r="A431" s="14"/>
      <c r="B431" s="234"/>
      <c r="C431" s="235"/>
      <c r="D431" s="225" t="s">
        <v>175</v>
      </c>
      <c r="E431" s="236" t="s">
        <v>19</v>
      </c>
      <c r="F431" s="237" t="s">
        <v>2139</v>
      </c>
      <c r="G431" s="235"/>
      <c r="H431" s="238">
        <v>55.848</v>
      </c>
      <c r="I431" s="239"/>
      <c r="J431" s="235"/>
      <c r="K431" s="235"/>
      <c r="L431" s="240"/>
      <c r="M431" s="241"/>
      <c r="N431" s="242"/>
      <c r="O431" s="242"/>
      <c r="P431" s="242"/>
      <c r="Q431" s="242"/>
      <c r="R431" s="242"/>
      <c r="S431" s="242"/>
      <c r="T431" s="243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T431" s="244" t="s">
        <v>175</v>
      </c>
      <c r="AU431" s="244" t="s">
        <v>85</v>
      </c>
      <c r="AV431" s="14" t="s">
        <v>85</v>
      </c>
      <c r="AW431" s="14" t="s">
        <v>37</v>
      </c>
      <c r="AX431" s="14" t="s">
        <v>83</v>
      </c>
      <c r="AY431" s="244" t="s">
        <v>159</v>
      </c>
    </row>
    <row r="432" spans="1:65" s="2" customFormat="1" ht="33" customHeight="1">
      <c r="A432" s="39"/>
      <c r="B432" s="40"/>
      <c r="C432" s="205" t="s">
        <v>582</v>
      </c>
      <c r="D432" s="205" t="s">
        <v>162</v>
      </c>
      <c r="E432" s="206" t="s">
        <v>638</v>
      </c>
      <c r="F432" s="207" t="s">
        <v>639</v>
      </c>
      <c r="G432" s="208" t="s">
        <v>461</v>
      </c>
      <c r="H432" s="209">
        <v>55.848</v>
      </c>
      <c r="I432" s="210"/>
      <c r="J432" s="211">
        <f>ROUND(I432*H432,2)</f>
        <v>0</v>
      </c>
      <c r="K432" s="207" t="s">
        <v>19</v>
      </c>
      <c r="L432" s="45"/>
      <c r="M432" s="212" t="s">
        <v>19</v>
      </c>
      <c r="N432" s="213" t="s">
        <v>46</v>
      </c>
      <c r="O432" s="85"/>
      <c r="P432" s="214">
        <f>O432*H432</f>
        <v>0</v>
      </c>
      <c r="Q432" s="214">
        <v>0.00278</v>
      </c>
      <c r="R432" s="214">
        <f>Q432*H432</f>
        <v>0.15525744</v>
      </c>
      <c r="S432" s="214">
        <v>0</v>
      </c>
      <c r="T432" s="215">
        <f>S432*H432</f>
        <v>0</v>
      </c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R432" s="216" t="s">
        <v>238</v>
      </c>
      <c r="AT432" s="216" t="s">
        <v>162</v>
      </c>
      <c r="AU432" s="216" t="s">
        <v>85</v>
      </c>
      <c r="AY432" s="18" t="s">
        <v>159</v>
      </c>
      <c r="BE432" s="217">
        <f>IF(N432="základní",J432,0)</f>
        <v>0</v>
      </c>
      <c r="BF432" s="217">
        <f>IF(N432="snížená",J432,0)</f>
        <v>0</v>
      </c>
      <c r="BG432" s="217">
        <f>IF(N432="zákl. přenesená",J432,0)</f>
        <v>0</v>
      </c>
      <c r="BH432" s="217">
        <f>IF(N432="sníž. přenesená",J432,0)</f>
        <v>0</v>
      </c>
      <c r="BI432" s="217">
        <f>IF(N432="nulová",J432,0)</f>
        <v>0</v>
      </c>
      <c r="BJ432" s="18" t="s">
        <v>83</v>
      </c>
      <c r="BK432" s="217">
        <f>ROUND(I432*H432,2)</f>
        <v>0</v>
      </c>
      <c r="BL432" s="18" t="s">
        <v>238</v>
      </c>
      <c r="BM432" s="216" t="s">
        <v>2141</v>
      </c>
    </row>
    <row r="433" spans="1:51" s="13" customFormat="1" ht="12">
      <c r="A433" s="13"/>
      <c r="B433" s="223"/>
      <c r="C433" s="224"/>
      <c r="D433" s="225" t="s">
        <v>175</v>
      </c>
      <c r="E433" s="226" t="s">
        <v>19</v>
      </c>
      <c r="F433" s="227" t="s">
        <v>358</v>
      </c>
      <c r="G433" s="224"/>
      <c r="H433" s="226" t="s">
        <v>19</v>
      </c>
      <c r="I433" s="228"/>
      <c r="J433" s="224"/>
      <c r="K433" s="224"/>
      <c r="L433" s="229"/>
      <c r="M433" s="230"/>
      <c r="N433" s="231"/>
      <c r="O433" s="231"/>
      <c r="P433" s="231"/>
      <c r="Q433" s="231"/>
      <c r="R433" s="231"/>
      <c r="S433" s="231"/>
      <c r="T433" s="232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33" t="s">
        <v>175</v>
      </c>
      <c r="AU433" s="233" t="s">
        <v>85</v>
      </c>
      <c r="AV433" s="13" t="s">
        <v>83</v>
      </c>
      <c r="AW433" s="13" t="s">
        <v>37</v>
      </c>
      <c r="AX433" s="13" t="s">
        <v>75</v>
      </c>
      <c r="AY433" s="233" t="s">
        <v>159</v>
      </c>
    </row>
    <row r="434" spans="1:51" s="13" customFormat="1" ht="12">
      <c r="A434" s="13"/>
      <c r="B434" s="223"/>
      <c r="C434" s="224"/>
      <c r="D434" s="225" t="s">
        <v>175</v>
      </c>
      <c r="E434" s="226" t="s">
        <v>19</v>
      </c>
      <c r="F434" s="227" t="s">
        <v>478</v>
      </c>
      <c r="G434" s="224"/>
      <c r="H434" s="226" t="s">
        <v>19</v>
      </c>
      <c r="I434" s="228"/>
      <c r="J434" s="224"/>
      <c r="K434" s="224"/>
      <c r="L434" s="229"/>
      <c r="M434" s="230"/>
      <c r="N434" s="231"/>
      <c r="O434" s="231"/>
      <c r="P434" s="231"/>
      <c r="Q434" s="231"/>
      <c r="R434" s="231"/>
      <c r="S434" s="231"/>
      <c r="T434" s="232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33" t="s">
        <v>175</v>
      </c>
      <c r="AU434" s="233" t="s">
        <v>85</v>
      </c>
      <c r="AV434" s="13" t="s">
        <v>83</v>
      </c>
      <c r="AW434" s="13" t="s">
        <v>37</v>
      </c>
      <c r="AX434" s="13" t="s">
        <v>75</v>
      </c>
      <c r="AY434" s="233" t="s">
        <v>159</v>
      </c>
    </row>
    <row r="435" spans="1:51" s="13" customFormat="1" ht="12">
      <c r="A435" s="13"/>
      <c r="B435" s="223"/>
      <c r="C435" s="224"/>
      <c r="D435" s="225" t="s">
        <v>175</v>
      </c>
      <c r="E435" s="226" t="s">
        <v>19</v>
      </c>
      <c r="F435" s="227" t="s">
        <v>2052</v>
      </c>
      <c r="G435" s="224"/>
      <c r="H435" s="226" t="s">
        <v>19</v>
      </c>
      <c r="I435" s="228"/>
      <c r="J435" s="224"/>
      <c r="K435" s="224"/>
      <c r="L435" s="229"/>
      <c r="M435" s="230"/>
      <c r="N435" s="231"/>
      <c r="O435" s="231"/>
      <c r="P435" s="231"/>
      <c r="Q435" s="231"/>
      <c r="R435" s="231"/>
      <c r="S435" s="231"/>
      <c r="T435" s="232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33" t="s">
        <v>175</v>
      </c>
      <c r="AU435" s="233" t="s">
        <v>85</v>
      </c>
      <c r="AV435" s="13" t="s">
        <v>83</v>
      </c>
      <c r="AW435" s="13" t="s">
        <v>37</v>
      </c>
      <c r="AX435" s="13" t="s">
        <v>75</v>
      </c>
      <c r="AY435" s="233" t="s">
        <v>159</v>
      </c>
    </row>
    <row r="436" spans="1:51" s="14" customFormat="1" ht="12">
      <c r="A436" s="14"/>
      <c r="B436" s="234"/>
      <c r="C436" s="235"/>
      <c r="D436" s="225" t="s">
        <v>175</v>
      </c>
      <c r="E436" s="236" t="s">
        <v>19</v>
      </c>
      <c r="F436" s="237" t="s">
        <v>2139</v>
      </c>
      <c r="G436" s="235"/>
      <c r="H436" s="238">
        <v>55.848</v>
      </c>
      <c r="I436" s="239"/>
      <c r="J436" s="235"/>
      <c r="K436" s="235"/>
      <c r="L436" s="240"/>
      <c r="M436" s="241"/>
      <c r="N436" s="242"/>
      <c r="O436" s="242"/>
      <c r="P436" s="242"/>
      <c r="Q436" s="242"/>
      <c r="R436" s="242"/>
      <c r="S436" s="242"/>
      <c r="T436" s="243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T436" s="244" t="s">
        <v>175</v>
      </c>
      <c r="AU436" s="244" t="s">
        <v>85</v>
      </c>
      <c r="AV436" s="14" t="s">
        <v>85</v>
      </c>
      <c r="AW436" s="14" t="s">
        <v>37</v>
      </c>
      <c r="AX436" s="14" t="s">
        <v>83</v>
      </c>
      <c r="AY436" s="244" t="s">
        <v>159</v>
      </c>
    </row>
    <row r="437" spans="1:65" s="2" customFormat="1" ht="37.8" customHeight="1">
      <c r="A437" s="39"/>
      <c r="B437" s="40"/>
      <c r="C437" s="205" t="s">
        <v>586</v>
      </c>
      <c r="D437" s="205" t="s">
        <v>162</v>
      </c>
      <c r="E437" s="206" t="s">
        <v>642</v>
      </c>
      <c r="F437" s="207" t="s">
        <v>643</v>
      </c>
      <c r="G437" s="208" t="s">
        <v>461</v>
      </c>
      <c r="H437" s="209">
        <v>55.848</v>
      </c>
      <c r="I437" s="210"/>
      <c r="J437" s="211">
        <f>ROUND(I437*H437,2)</f>
        <v>0</v>
      </c>
      <c r="K437" s="207" t="s">
        <v>19</v>
      </c>
      <c r="L437" s="45"/>
      <c r="M437" s="212" t="s">
        <v>19</v>
      </c>
      <c r="N437" s="213" t="s">
        <v>46</v>
      </c>
      <c r="O437" s="85"/>
      <c r="P437" s="214">
        <f>O437*H437</f>
        <v>0</v>
      </c>
      <c r="Q437" s="214">
        <v>0.00117</v>
      </c>
      <c r="R437" s="214">
        <f>Q437*H437</f>
        <v>0.06534216</v>
      </c>
      <c r="S437" s="214">
        <v>0</v>
      </c>
      <c r="T437" s="215">
        <f>S437*H437</f>
        <v>0</v>
      </c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R437" s="216" t="s">
        <v>238</v>
      </c>
      <c r="AT437" s="216" t="s">
        <v>162</v>
      </c>
      <c r="AU437" s="216" t="s">
        <v>85</v>
      </c>
      <c r="AY437" s="18" t="s">
        <v>159</v>
      </c>
      <c r="BE437" s="217">
        <f>IF(N437="základní",J437,0)</f>
        <v>0</v>
      </c>
      <c r="BF437" s="217">
        <f>IF(N437="snížená",J437,0)</f>
        <v>0</v>
      </c>
      <c r="BG437" s="217">
        <f>IF(N437="zákl. přenesená",J437,0)</f>
        <v>0</v>
      </c>
      <c r="BH437" s="217">
        <f>IF(N437="sníž. přenesená",J437,0)</f>
        <v>0</v>
      </c>
      <c r="BI437" s="217">
        <f>IF(N437="nulová",J437,0)</f>
        <v>0</v>
      </c>
      <c r="BJ437" s="18" t="s">
        <v>83</v>
      </c>
      <c r="BK437" s="217">
        <f>ROUND(I437*H437,2)</f>
        <v>0</v>
      </c>
      <c r="BL437" s="18" t="s">
        <v>238</v>
      </c>
      <c r="BM437" s="216" t="s">
        <v>2142</v>
      </c>
    </row>
    <row r="438" spans="1:51" s="13" customFormat="1" ht="12">
      <c r="A438" s="13"/>
      <c r="B438" s="223"/>
      <c r="C438" s="224"/>
      <c r="D438" s="225" t="s">
        <v>175</v>
      </c>
      <c r="E438" s="226" t="s">
        <v>19</v>
      </c>
      <c r="F438" s="227" t="s">
        <v>358</v>
      </c>
      <c r="G438" s="224"/>
      <c r="H438" s="226" t="s">
        <v>19</v>
      </c>
      <c r="I438" s="228"/>
      <c r="J438" s="224"/>
      <c r="K438" s="224"/>
      <c r="L438" s="229"/>
      <c r="M438" s="230"/>
      <c r="N438" s="231"/>
      <c r="O438" s="231"/>
      <c r="P438" s="231"/>
      <c r="Q438" s="231"/>
      <c r="R438" s="231"/>
      <c r="S438" s="231"/>
      <c r="T438" s="232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33" t="s">
        <v>175</v>
      </c>
      <c r="AU438" s="233" t="s">
        <v>85</v>
      </c>
      <c r="AV438" s="13" t="s">
        <v>83</v>
      </c>
      <c r="AW438" s="13" t="s">
        <v>37</v>
      </c>
      <c r="AX438" s="13" t="s">
        <v>75</v>
      </c>
      <c r="AY438" s="233" t="s">
        <v>159</v>
      </c>
    </row>
    <row r="439" spans="1:51" s="13" customFormat="1" ht="12">
      <c r="A439" s="13"/>
      <c r="B439" s="223"/>
      <c r="C439" s="224"/>
      <c r="D439" s="225" t="s">
        <v>175</v>
      </c>
      <c r="E439" s="226" t="s">
        <v>19</v>
      </c>
      <c r="F439" s="227" t="s">
        <v>478</v>
      </c>
      <c r="G439" s="224"/>
      <c r="H439" s="226" t="s">
        <v>19</v>
      </c>
      <c r="I439" s="228"/>
      <c r="J439" s="224"/>
      <c r="K439" s="224"/>
      <c r="L439" s="229"/>
      <c r="M439" s="230"/>
      <c r="N439" s="231"/>
      <c r="O439" s="231"/>
      <c r="P439" s="231"/>
      <c r="Q439" s="231"/>
      <c r="R439" s="231"/>
      <c r="S439" s="231"/>
      <c r="T439" s="232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33" t="s">
        <v>175</v>
      </c>
      <c r="AU439" s="233" t="s">
        <v>85</v>
      </c>
      <c r="AV439" s="13" t="s">
        <v>83</v>
      </c>
      <c r="AW439" s="13" t="s">
        <v>37</v>
      </c>
      <c r="AX439" s="13" t="s">
        <v>75</v>
      </c>
      <c r="AY439" s="233" t="s">
        <v>159</v>
      </c>
    </row>
    <row r="440" spans="1:51" s="13" customFormat="1" ht="12">
      <c r="A440" s="13"/>
      <c r="B440" s="223"/>
      <c r="C440" s="224"/>
      <c r="D440" s="225" t="s">
        <v>175</v>
      </c>
      <c r="E440" s="226" t="s">
        <v>19</v>
      </c>
      <c r="F440" s="227" t="s">
        <v>2052</v>
      </c>
      <c r="G440" s="224"/>
      <c r="H440" s="226" t="s">
        <v>19</v>
      </c>
      <c r="I440" s="228"/>
      <c r="J440" s="224"/>
      <c r="K440" s="224"/>
      <c r="L440" s="229"/>
      <c r="M440" s="230"/>
      <c r="N440" s="231"/>
      <c r="O440" s="231"/>
      <c r="P440" s="231"/>
      <c r="Q440" s="231"/>
      <c r="R440" s="231"/>
      <c r="S440" s="231"/>
      <c r="T440" s="232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33" t="s">
        <v>175</v>
      </c>
      <c r="AU440" s="233" t="s">
        <v>85</v>
      </c>
      <c r="AV440" s="13" t="s">
        <v>83</v>
      </c>
      <c r="AW440" s="13" t="s">
        <v>37</v>
      </c>
      <c r="AX440" s="13" t="s">
        <v>75</v>
      </c>
      <c r="AY440" s="233" t="s">
        <v>159</v>
      </c>
    </row>
    <row r="441" spans="1:51" s="14" customFormat="1" ht="12">
      <c r="A441" s="14"/>
      <c r="B441" s="234"/>
      <c r="C441" s="235"/>
      <c r="D441" s="225" t="s">
        <v>175</v>
      </c>
      <c r="E441" s="236" t="s">
        <v>19</v>
      </c>
      <c r="F441" s="237" t="s">
        <v>2139</v>
      </c>
      <c r="G441" s="235"/>
      <c r="H441" s="238">
        <v>55.848</v>
      </c>
      <c r="I441" s="239"/>
      <c r="J441" s="235"/>
      <c r="K441" s="235"/>
      <c r="L441" s="240"/>
      <c r="M441" s="241"/>
      <c r="N441" s="242"/>
      <c r="O441" s="242"/>
      <c r="P441" s="242"/>
      <c r="Q441" s="242"/>
      <c r="R441" s="242"/>
      <c r="S441" s="242"/>
      <c r="T441" s="243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T441" s="244" t="s">
        <v>175</v>
      </c>
      <c r="AU441" s="244" t="s">
        <v>85</v>
      </c>
      <c r="AV441" s="14" t="s">
        <v>85</v>
      </c>
      <c r="AW441" s="14" t="s">
        <v>37</v>
      </c>
      <c r="AX441" s="14" t="s">
        <v>83</v>
      </c>
      <c r="AY441" s="244" t="s">
        <v>159</v>
      </c>
    </row>
    <row r="442" spans="1:65" s="2" customFormat="1" ht="37.8" customHeight="1">
      <c r="A442" s="39"/>
      <c r="B442" s="40"/>
      <c r="C442" s="205" t="s">
        <v>592</v>
      </c>
      <c r="D442" s="205" t="s">
        <v>162</v>
      </c>
      <c r="E442" s="206" t="s">
        <v>646</v>
      </c>
      <c r="F442" s="207" t="s">
        <v>647</v>
      </c>
      <c r="G442" s="208" t="s">
        <v>461</v>
      </c>
      <c r="H442" s="209">
        <v>56.47</v>
      </c>
      <c r="I442" s="210"/>
      <c r="J442" s="211">
        <f>ROUND(I442*H442,2)</f>
        <v>0</v>
      </c>
      <c r="K442" s="207" t="s">
        <v>166</v>
      </c>
      <c r="L442" s="45"/>
      <c r="M442" s="212" t="s">
        <v>19</v>
      </c>
      <c r="N442" s="213" t="s">
        <v>46</v>
      </c>
      <c r="O442" s="85"/>
      <c r="P442" s="214">
        <f>O442*H442</f>
        <v>0</v>
      </c>
      <c r="Q442" s="214">
        <v>0.00117</v>
      </c>
      <c r="R442" s="214">
        <f>Q442*H442</f>
        <v>0.0660699</v>
      </c>
      <c r="S442" s="214">
        <v>0</v>
      </c>
      <c r="T442" s="215">
        <f>S442*H442</f>
        <v>0</v>
      </c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R442" s="216" t="s">
        <v>238</v>
      </c>
      <c r="AT442" s="216" t="s">
        <v>162</v>
      </c>
      <c r="AU442" s="216" t="s">
        <v>85</v>
      </c>
      <c r="AY442" s="18" t="s">
        <v>159</v>
      </c>
      <c r="BE442" s="217">
        <f>IF(N442="základní",J442,0)</f>
        <v>0</v>
      </c>
      <c r="BF442" s="217">
        <f>IF(N442="snížená",J442,0)</f>
        <v>0</v>
      </c>
      <c r="BG442" s="217">
        <f>IF(N442="zákl. přenesená",J442,0)</f>
        <v>0</v>
      </c>
      <c r="BH442" s="217">
        <f>IF(N442="sníž. přenesená",J442,0)</f>
        <v>0</v>
      </c>
      <c r="BI442" s="217">
        <f>IF(N442="nulová",J442,0)</f>
        <v>0</v>
      </c>
      <c r="BJ442" s="18" t="s">
        <v>83</v>
      </c>
      <c r="BK442" s="217">
        <f>ROUND(I442*H442,2)</f>
        <v>0</v>
      </c>
      <c r="BL442" s="18" t="s">
        <v>238</v>
      </c>
      <c r="BM442" s="216" t="s">
        <v>2143</v>
      </c>
    </row>
    <row r="443" spans="1:47" s="2" customFormat="1" ht="12">
      <c r="A443" s="39"/>
      <c r="B443" s="40"/>
      <c r="C443" s="41"/>
      <c r="D443" s="218" t="s">
        <v>169</v>
      </c>
      <c r="E443" s="41"/>
      <c r="F443" s="219" t="s">
        <v>649</v>
      </c>
      <c r="G443" s="41"/>
      <c r="H443" s="41"/>
      <c r="I443" s="220"/>
      <c r="J443" s="41"/>
      <c r="K443" s="41"/>
      <c r="L443" s="45"/>
      <c r="M443" s="221"/>
      <c r="N443" s="222"/>
      <c r="O443" s="85"/>
      <c r="P443" s="85"/>
      <c r="Q443" s="85"/>
      <c r="R443" s="85"/>
      <c r="S443" s="85"/>
      <c r="T443" s="86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T443" s="18" t="s">
        <v>169</v>
      </c>
      <c r="AU443" s="18" t="s">
        <v>85</v>
      </c>
    </row>
    <row r="444" spans="1:51" s="13" customFormat="1" ht="12">
      <c r="A444" s="13"/>
      <c r="B444" s="223"/>
      <c r="C444" s="224"/>
      <c r="D444" s="225" t="s">
        <v>175</v>
      </c>
      <c r="E444" s="226" t="s">
        <v>19</v>
      </c>
      <c r="F444" s="227" t="s">
        <v>358</v>
      </c>
      <c r="G444" s="224"/>
      <c r="H444" s="226" t="s">
        <v>19</v>
      </c>
      <c r="I444" s="228"/>
      <c r="J444" s="224"/>
      <c r="K444" s="224"/>
      <c r="L444" s="229"/>
      <c r="M444" s="230"/>
      <c r="N444" s="231"/>
      <c r="O444" s="231"/>
      <c r="P444" s="231"/>
      <c r="Q444" s="231"/>
      <c r="R444" s="231"/>
      <c r="S444" s="231"/>
      <c r="T444" s="232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33" t="s">
        <v>175</v>
      </c>
      <c r="AU444" s="233" t="s">
        <v>85</v>
      </c>
      <c r="AV444" s="13" t="s">
        <v>83</v>
      </c>
      <c r="AW444" s="13" t="s">
        <v>37</v>
      </c>
      <c r="AX444" s="13" t="s">
        <v>75</v>
      </c>
      <c r="AY444" s="233" t="s">
        <v>159</v>
      </c>
    </row>
    <row r="445" spans="1:51" s="13" customFormat="1" ht="12">
      <c r="A445" s="13"/>
      <c r="B445" s="223"/>
      <c r="C445" s="224"/>
      <c r="D445" s="225" t="s">
        <v>175</v>
      </c>
      <c r="E445" s="226" t="s">
        <v>19</v>
      </c>
      <c r="F445" s="227" t="s">
        <v>359</v>
      </c>
      <c r="G445" s="224"/>
      <c r="H445" s="226" t="s">
        <v>19</v>
      </c>
      <c r="I445" s="228"/>
      <c r="J445" s="224"/>
      <c r="K445" s="224"/>
      <c r="L445" s="229"/>
      <c r="M445" s="230"/>
      <c r="N445" s="231"/>
      <c r="O445" s="231"/>
      <c r="P445" s="231"/>
      <c r="Q445" s="231"/>
      <c r="R445" s="231"/>
      <c r="S445" s="231"/>
      <c r="T445" s="232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33" t="s">
        <v>175</v>
      </c>
      <c r="AU445" s="233" t="s">
        <v>85</v>
      </c>
      <c r="AV445" s="13" t="s">
        <v>83</v>
      </c>
      <c r="AW445" s="13" t="s">
        <v>37</v>
      </c>
      <c r="AX445" s="13" t="s">
        <v>75</v>
      </c>
      <c r="AY445" s="233" t="s">
        <v>159</v>
      </c>
    </row>
    <row r="446" spans="1:51" s="13" customFormat="1" ht="12">
      <c r="A446" s="13"/>
      <c r="B446" s="223"/>
      <c r="C446" s="224"/>
      <c r="D446" s="225" t="s">
        <v>175</v>
      </c>
      <c r="E446" s="226" t="s">
        <v>19</v>
      </c>
      <c r="F446" s="227" t="s">
        <v>2052</v>
      </c>
      <c r="G446" s="224"/>
      <c r="H446" s="226" t="s">
        <v>19</v>
      </c>
      <c r="I446" s="228"/>
      <c r="J446" s="224"/>
      <c r="K446" s="224"/>
      <c r="L446" s="229"/>
      <c r="M446" s="230"/>
      <c r="N446" s="231"/>
      <c r="O446" s="231"/>
      <c r="P446" s="231"/>
      <c r="Q446" s="231"/>
      <c r="R446" s="231"/>
      <c r="S446" s="231"/>
      <c r="T446" s="232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33" t="s">
        <v>175</v>
      </c>
      <c r="AU446" s="233" t="s">
        <v>85</v>
      </c>
      <c r="AV446" s="13" t="s">
        <v>83</v>
      </c>
      <c r="AW446" s="13" t="s">
        <v>37</v>
      </c>
      <c r="AX446" s="13" t="s">
        <v>75</v>
      </c>
      <c r="AY446" s="233" t="s">
        <v>159</v>
      </c>
    </row>
    <row r="447" spans="1:51" s="14" customFormat="1" ht="12">
      <c r="A447" s="14"/>
      <c r="B447" s="234"/>
      <c r="C447" s="235"/>
      <c r="D447" s="225" t="s">
        <v>175</v>
      </c>
      <c r="E447" s="236" t="s">
        <v>19</v>
      </c>
      <c r="F447" s="237" t="s">
        <v>2091</v>
      </c>
      <c r="G447" s="235"/>
      <c r="H447" s="238">
        <v>56.47</v>
      </c>
      <c r="I447" s="239"/>
      <c r="J447" s="235"/>
      <c r="K447" s="235"/>
      <c r="L447" s="240"/>
      <c r="M447" s="241"/>
      <c r="N447" s="242"/>
      <c r="O447" s="242"/>
      <c r="P447" s="242"/>
      <c r="Q447" s="242"/>
      <c r="R447" s="242"/>
      <c r="S447" s="242"/>
      <c r="T447" s="243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T447" s="244" t="s">
        <v>175</v>
      </c>
      <c r="AU447" s="244" t="s">
        <v>85</v>
      </c>
      <c r="AV447" s="14" t="s">
        <v>85</v>
      </c>
      <c r="AW447" s="14" t="s">
        <v>37</v>
      </c>
      <c r="AX447" s="14" t="s">
        <v>83</v>
      </c>
      <c r="AY447" s="244" t="s">
        <v>159</v>
      </c>
    </row>
    <row r="448" spans="1:65" s="2" customFormat="1" ht="37.8" customHeight="1">
      <c r="A448" s="39"/>
      <c r="B448" s="40"/>
      <c r="C448" s="205" t="s">
        <v>600</v>
      </c>
      <c r="D448" s="205" t="s">
        <v>162</v>
      </c>
      <c r="E448" s="206" t="s">
        <v>651</v>
      </c>
      <c r="F448" s="207" t="s">
        <v>652</v>
      </c>
      <c r="G448" s="208" t="s">
        <v>461</v>
      </c>
      <c r="H448" s="209">
        <v>55.848</v>
      </c>
      <c r="I448" s="210"/>
      <c r="J448" s="211">
        <f>ROUND(I448*H448,2)</f>
        <v>0</v>
      </c>
      <c r="K448" s="207" t="s">
        <v>19</v>
      </c>
      <c r="L448" s="45"/>
      <c r="M448" s="212" t="s">
        <v>19</v>
      </c>
      <c r="N448" s="213" t="s">
        <v>46</v>
      </c>
      <c r="O448" s="85"/>
      <c r="P448" s="214">
        <f>O448*H448</f>
        <v>0</v>
      </c>
      <c r="Q448" s="214">
        <v>0.00117</v>
      </c>
      <c r="R448" s="214">
        <f>Q448*H448</f>
        <v>0.06534216</v>
      </c>
      <c r="S448" s="214">
        <v>0</v>
      </c>
      <c r="T448" s="215">
        <f>S448*H448</f>
        <v>0</v>
      </c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R448" s="216" t="s">
        <v>238</v>
      </c>
      <c r="AT448" s="216" t="s">
        <v>162</v>
      </c>
      <c r="AU448" s="216" t="s">
        <v>85</v>
      </c>
      <c r="AY448" s="18" t="s">
        <v>159</v>
      </c>
      <c r="BE448" s="217">
        <f>IF(N448="základní",J448,0)</f>
        <v>0</v>
      </c>
      <c r="BF448" s="217">
        <f>IF(N448="snížená",J448,0)</f>
        <v>0</v>
      </c>
      <c r="BG448" s="217">
        <f>IF(N448="zákl. přenesená",J448,0)</f>
        <v>0</v>
      </c>
      <c r="BH448" s="217">
        <f>IF(N448="sníž. přenesená",J448,0)</f>
        <v>0</v>
      </c>
      <c r="BI448" s="217">
        <f>IF(N448="nulová",J448,0)</f>
        <v>0</v>
      </c>
      <c r="BJ448" s="18" t="s">
        <v>83</v>
      </c>
      <c r="BK448" s="217">
        <f>ROUND(I448*H448,2)</f>
        <v>0</v>
      </c>
      <c r="BL448" s="18" t="s">
        <v>238</v>
      </c>
      <c r="BM448" s="216" t="s">
        <v>2144</v>
      </c>
    </row>
    <row r="449" spans="1:51" s="13" customFormat="1" ht="12">
      <c r="A449" s="13"/>
      <c r="B449" s="223"/>
      <c r="C449" s="224"/>
      <c r="D449" s="225" t="s">
        <v>175</v>
      </c>
      <c r="E449" s="226" t="s">
        <v>19</v>
      </c>
      <c r="F449" s="227" t="s">
        <v>358</v>
      </c>
      <c r="G449" s="224"/>
      <c r="H449" s="226" t="s">
        <v>19</v>
      </c>
      <c r="I449" s="228"/>
      <c r="J449" s="224"/>
      <c r="K449" s="224"/>
      <c r="L449" s="229"/>
      <c r="M449" s="230"/>
      <c r="N449" s="231"/>
      <c r="O449" s="231"/>
      <c r="P449" s="231"/>
      <c r="Q449" s="231"/>
      <c r="R449" s="231"/>
      <c r="S449" s="231"/>
      <c r="T449" s="232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33" t="s">
        <v>175</v>
      </c>
      <c r="AU449" s="233" t="s">
        <v>85</v>
      </c>
      <c r="AV449" s="13" t="s">
        <v>83</v>
      </c>
      <c r="AW449" s="13" t="s">
        <v>37</v>
      </c>
      <c r="AX449" s="13" t="s">
        <v>75</v>
      </c>
      <c r="AY449" s="233" t="s">
        <v>159</v>
      </c>
    </row>
    <row r="450" spans="1:51" s="13" customFormat="1" ht="12">
      <c r="A450" s="13"/>
      <c r="B450" s="223"/>
      <c r="C450" s="224"/>
      <c r="D450" s="225" t="s">
        <v>175</v>
      </c>
      <c r="E450" s="226" t="s">
        <v>19</v>
      </c>
      <c r="F450" s="227" t="s">
        <v>478</v>
      </c>
      <c r="G450" s="224"/>
      <c r="H450" s="226" t="s">
        <v>19</v>
      </c>
      <c r="I450" s="228"/>
      <c r="J450" s="224"/>
      <c r="K450" s="224"/>
      <c r="L450" s="229"/>
      <c r="M450" s="230"/>
      <c r="N450" s="231"/>
      <c r="O450" s="231"/>
      <c r="P450" s="231"/>
      <c r="Q450" s="231"/>
      <c r="R450" s="231"/>
      <c r="S450" s="231"/>
      <c r="T450" s="232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33" t="s">
        <v>175</v>
      </c>
      <c r="AU450" s="233" t="s">
        <v>85</v>
      </c>
      <c r="AV450" s="13" t="s">
        <v>83</v>
      </c>
      <c r="AW450" s="13" t="s">
        <v>37</v>
      </c>
      <c r="AX450" s="13" t="s">
        <v>75</v>
      </c>
      <c r="AY450" s="233" t="s">
        <v>159</v>
      </c>
    </row>
    <row r="451" spans="1:51" s="13" customFormat="1" ht="12">
      <c r="A451" s="13"/>
      <c r="B451" s="223"/>
      <c r="C451" s="224"/>
      <c r="D451" s="225" t="s">
        <v>175</v>
      </c>
      <c r="E451" s="226" t="s">
        <v>19</v>
      </c>
      <c r="F451" s="227" t="s">
        <v>2052</v>
      </c>
      <c r="G451" s="224"/>
      <c r="H451" s="226" t="s">
        <v>19</v>
      </c>
      <c r="I451" s="228"/>
      <c r="J451" s="224"/>
      <c r="K451" s="224"/>
      <c r="L451" s="229"/>
      <c r="M451" s="230"/>
      <c r="N451" s="231"/>
      <c r="O451" s="231"/>
      <c r="P451" s="231"/>
      <c r="Q451" s="231"/>
      <c r="R451" s="231"/>
      <c r="S451" s="231"/>
      <c r="T451" s="232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33" t="s">
        <v>175</v>
      </c>
      <c r="AU451" s="233" t="s">
        <v>85</v>
      </c>
      <c r="AV451" s="13" t="s">
        <v>83</v>
      </c>
      <c r="AW451" s="13" t="s">
        <v>37</v>
      </c>
      <c r="AX451" s="13" t="s">
        <v>75</v>
      </c>
      <c r="AY451" s="233" t="s">
        <v>159</v>
      </c>
    </row>
    <row r="452" spans="1:51" s="14" customFormat="1" ht="12">
      <c r="A452" s="14"/>
      <c r="B452" s="234"/>
      <c r="C452" s="235"/>
      <c r="D452" s="225" t="s">
        <v>175</v>
      </c>
      <c r="E452" s="236" t="s">
        <v>19</v>
      </c>
      <c r="F452" s="237" t="s">
        <v>2139</v>
      </c>
      <c r="G452" s="235"/>
      <c r="H452" s="238">
        <v>55.848</v>
      </c>
      <c r="I452" s="239"/>
      <c r="J452" s="235"/>
      <c r="K452" s="235"/>
      <c r="L452" s="240"/>
      <c r="M452" s="241"/>
      <c r="N452" s="242"/>
      <c r="O452" s="242"/>
      <c r="P452" s="242"/>
      <c r="Q452" s="242"/>
      <c r="R452" s="242"/>
      <c r="S452" s="242"/>
      <c r="T452" s="243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T452" s="244" t="s">
        <v>175</v>
      </c>
      <c r="AU452" s="244" t="s">
        <v>85</v>
      </c>
      <c r="AV452" s="14" t="s">
        <v>85</v>
      </c>
      <c r="AW452" s="14" t="s">
        <v>37</v>
      </c>
      <c r="AX452" s="14" t="s">
        <v>83</v>
      </c>
      <c r="AY452" s="244" t="s">
        <v>159</v>
      </c>
    </row>
    <row r="453" spans="1:65" s="2" customFormat="1" ht="24.15" customHeight="1">
      <c r="A453" s="39"/>
      <c r="B453" s="40"/>
      <c r="C453" s="205" t="s">
        <v>607</v>
      </c>
      <c r="D453" s="205" t="s">
        <v>162</v>
      </c>
      <c r="E453" s="206" t="s">
        <v>627</v>
      </c>
      <c r="F453" s="207" t="s">
        <v>628</v>
      </c>
      <c r="G453" s="208" t="s">
        <v>461</v>
      </c>
      <c r="H453" s="209">
        <v>6.272</v>
      </c>
      <c r="I453" s="210"/>
      <c r="J453" s="211">
        <f>ROUND(I453*H453,2)</f>
        <v>0</v>
      </c>
      <c r="K453" s="207" t="s">
        <v>166</v>
      </c>
      <c r="L453" s="45"/>
      <c r="M453" s="212" t="s">
        <v>19</v>
      </c>
      <c r="N453" s="213" t="s">
        <v>46</v>
      </c>
      <c r="O453" s="85"/>
      <c r="P453" s="214">
        <f>O453*H453</f>
        <v>0</v>
      </c>
      <c r="Q453" s="214">
        <v>0</v>
      </c>
      <c r="R453" s="214">
        <f>Q453*H453</f>
        <v>0</v>
      </c>
      <c r="S453" s="214">
        <v>0.00191</v>
      </c>
      <c r="T453" s="215">
        <f>S453*H453</f>
        <v>0.01197952</v>
      </c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R453" s="216" t="s">
        <v>238</v>
      </c>
      <c r="AT453" s="216" t="s">
        <v>162</v>
      </c>
      <c r="AU453" s="216" t="s">
        <v>85</v>
      </c>
      <c r="AY453" s="18" t="s">
        <v>159</v>
      </c>
      <c r="BE453" s="217">
        <f>IF(N453="základní",J453,0)</f>
        <v>0</v>
      </c>
      <c r="BF453" s="217">
        <f>IF(N453="snížená",J453,0)</f>
        <v>0</v>
      </c>
      <c r="BG453" s="217">
        <f>IF(N453="zákl. přenesená",J453,0)</f>
        <v>0</v>
      </c>
      <c r="BH453" s="217">
        <f>IF(N453="sníž. přenesená",J453,0)</f>
        <v>0</v>
      </c>
      <c r="BI453" s="217">
        <f>IF(N453="nulová",J453,0)</f>
        <v>0</v>
      </c>
      <c r="BJ453" s="18" t="s">
        <v>83</v>
      </c>
      <c r="BK453" s="217">
        <f>ROUND(I453*H453,2)</f>
        <v>0</v>
      </c>
      <c r="BL453" s="18" t="s">
        <v>238</v>
      </c>
      <c r="BM453" s="216" t="s">
        <v>2145</v>
      </c>
    </row>
    <row r="454" spans="1:47" s="2" customFormat="1" ht="12">
      <c r="A454" s="39"/>
      <c r="B454" s="40"/>
      <c r="C454" s="41"/>
      <c r="D454" s="218" t="s">
        <v>169</v>
      </c>
      <c r="E454" s="41"/>
      <c r="F454" s="219" t="s">
        <v>630</v>
      </c>
      <c r="G454" s="41"/>
      <c r="H454" s="41"/>
      <c r="I454" s="220"/>
      <c r="J454" s="41"/>
      <c r="K454" s="41"/>
      <c r="L454" s="45"/>
      <c r="M454" s="221"/>
      <c r="N454" s="222"/>
      <c r="O454" s="85"/>
      <c r="P454" s="85"/>
      <c r="Q454" s="85"/>
      <c r="R454" s="85"/>
      <c r="S454" s="85"/>
      <c r="T454" s="86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T454" s="18" t="s">
        <v>169</v>
      </c>
      <c r="AU454" s="18" t="s">
        <v>85</v>
      </c>
    </row>
    <row r="455" spans="1:51" s="13" customFormat="1" ht="12">
      <c r="A455" s="13"/>
      <c r="B455" s="223"/>
      <c r="C455" s="224"/>
      <c r="D455" s="225" t="s">
        <v>175</v>
      </c>
      <c r="E455" s="226" t="s">
        <v>19</v>
      </c>
      <c r="F455" s="227" t="s">
        <v>656</v>
      </c>
      <c r="G455" s="224"/>
      <c r="H455" s="226" t="s">
        <v>19</v>
      </c>
      <c r="I455" s="228"/>
      <c r="J455" s="224"/>
      <c r="K455" s="224"/>
      <c r="L455" s="229"/>
      <c r="M455" s="230"/>
      <c r="N455" s="231"/>
      <c r="O455" s="231"/>
      <c r="P455" s="231"/>
      <c r="Q455" s="231"/>
      <c r="R455" s="231"/>
      <c r="S455" s="231"/>
      <c r="T455" s="232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33" t="s">
        <v>175</v>
      </c>
      <c r="AU455" s="233" t="s">
        <v>85</v>
      </c>
      <c r="AV455" s="13" t="s">
        <v>83</v>
      </c>
      <c r="AW455" s="13" t="s">
        <v>37</v>
      </c>
      <c r="AX455" s="13" t="s">
        <v>75</v>
      </c>
      <c r="AY455" s="233" t="s">
        <v>159</v>
      </c>
    </row>
    <row r="456" spans="1:51" s="13" customFormat="1" ht="12">
      <c r="A456" s="13"/>
      <c r="B456" s="223"/>
      <c r="C456" s="224"/>
      <c r="D456" s="225" t="s">
        <v>175</v>
      </c>
      <c r="E456" s="226" t="s">
        <v>19</v>
      </c>
      <c r="F456" s="227" t="s">
        <v>657</v>
      </c>
      <c r="G456" s="224"/>
      <c r="H456" s="226" t="s">
        <v>19</v>
      </c>
      <c r="I456" s="228"/>
      <c r="J456" s="224"/>
      <c r="K456" s="224"/>
      <c r="L456" s="229"/>
      <c r="M456" s="230"/>
      <c r="N456" s="231"/>
      <c r="O456" s="231"/>
      <c r="P456" s="231"/>
      <c r="Q456" s="231"/>
      <c r="R456" s="231"/>
      <c r="S456" s="231"/>
      <c r="T456" s="232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33" t="s">
        <v>175</v>
      </c>
      <c r="AU456" s="233" t="s">
        <v>85</v>
      </c>
      <c r="AV456" s="13" t="s">
        <v>83</v>
      </c>
      <c r="AW456" s="13" t="s">
        <v>37</v>
      </c>
      <c r="AX456" s="13" t="s">
        <v>75</v>
      </c>
      <c r="AY456" s="233" t="s">
        <v>159</v>
      </c>
    </row>
    <row r="457" spans="1:51" s="13" customFormat="1" ht="12">
      <c r="A457" s="13"/>
      <c r="B457" s="223"/>
      <c r="C457" s="224"/>
      <c r="D457" s="225" t="s">
        <v>175</v>
      </c>
      <c r="E457" s="226" t="s">
        <v>19</v>
      </c>
      <c r="F457" s="227" t="s">
        <v>2052</v>
      </c>
      <c r="G457" s="224"/>
      <c r="H457" s="226" t="s">
        <v>19</v>
      </c>
      <c r="I457" s="228"/>
      <c r="J457" s="224"/>
      <c r="K457" s="224"/>
      <c r="L457" s="229"/>
      <c r="M457" s="230"/>
      <c r="N457" s="231"/>
      <c r="O457" s="231"/>
      <c r="P457" s="231"/>
      <c r="Q457" s="231"/>
      <c r="R457" s="231"/>
      <c r="S457" s="231"/>
      <c r="T457" s="232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T457" s="233" t="s">
        <v>175</v>
      </c>
      <c r="AU457" s="233" t="s">
        <v>85</v>
      </c>
      <c r="AV457" s="13" t="s">
        <v>83</v>
      </c>
      <c r="AW457" s="13" t="s">
        <v>37</v>
      </c>
      <c r="AX457" s="13" t="s">
        <v>75</v>
      </c>
      <c r="AY457" s="233" t="s">
        <v>159</v>
      </c>
    </row>
    <row r="458" spans="1:51" s="14" customFormat="1" ht="12">
      <c r="A458" s="14"/>
      <c r="B458" s="234"/>
      <c r="C458" s="235"/>
      <c r="D458" s="225" t="s">
        <v>175</v>
      </c>
      <c r="E458" s="236" t="s">
        <v>19</v>
      </c>
      <c r="F458" s="237" t="s">
        <v>2146</v>
      </c>
      <c r="G458" s="235"/>
      <c r="H458" s="238">
        <v>6.272</v>
      </c>
      <c r="I458" s="239"/>
      <c r="J458" s="235"/>
      <c r="K458" s="235"/>
      <c r="L458" s="240"/>
      <c r="M458" s="241"/>
      <c r="N458" s="242"/>
      <c r="O458" s="242"/>
      <c r="P458" s="242"/>
      <c r="Q458" s="242"/>
      <c r="R458" s="242"/>
      <c r="S458" s="242"/>
      <c r="T458" s="243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T458" s="244" t="s">
        <v>175</v>
      </c>
      <c r="AU458" s="244" t="s">
        <v>85</v>
      </c>
      <c r="AV458" s="14" t="s">
        <v>85</v>
      </c>
      <c r="AW458" s="14" t="s">
        <v>37</v>
      </c>
      <c r="AX458" s="14" t="s">
        <v>83</v>
      </c>
      <c r="AY458" s="244" t="s">
        <v>159</v>
      </c>
    </row>
    <row r="459" spans="1:65" s="2" customFormat="1" ht="37.8" customHeight="1">
      <c r="A459" s="39"/>
      <c r="B459" s="40"/>
      <c r="C459" s="205" t="s">
        <v>612</v>
      </c>
      <c r="D459" s="205" t="s">
        <v>162</v>
      </c>
      <c r="E459" s="206" t="s">
        <v>660</v>
      </c>
      <c r="F459" s="207" t="s">
        <v>661</v>
      </c>
      <c r="G459" s="208" t="s">
        <v>165</v>
      </c>
      <c r="H459" s="209">
        <v>5.268</v>
      </c>
      <c r="I459" s="210"/>
      <c r="J459" s="211">
        <f>ROUND(I459*H459,2)</f>
        <v>0</v>
      </c>
      <c r="K459" s="207" t="s">
        <v>166</v>
      </c>
      <c r="L459" s="45"/>
      <c r="M459" s="212" t="s">
        <v>19</v>
      </c>
      <c r="N459" s="213" t="s">
        <v>46</v>
      </c>
      <c r="O459" s="85"/>
      <c r="P459" s="214">
        <f>O459*H459</f>
        <v>0</v>
      </c>
      <c r="Q459" s="214">
        <v>0.00509</v>
      </c>
      <c r="R459" s="214">
        <f>Q459*H459</f>
        <v>0.026814119999999997</v>
      </c>
      <c r="S459" s="214">
        <v>0</v>
      </c>
      <c r="T459" s="215">
        <f>S459*H459</f>
        <v>0</v>
      </c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R459" s="216" t="s">
        <v>238</v>
      </c>
      <c r="AT459" s="216" t="s">
        <v>162</v>
      </c>
      <c r="AU459" s="216" t="s">
        <v>85</v>
      </c>
      <c r="AY459" s="18" t="s">
        <v>159</v>
      </c>
      <c r="BE459" s="217">
        <f>IF(N459="základní",J459,0)</f>
        <v>0</v>
      </c>
      <c r="BF459" s="217">
        <f>IF(N459="snížená",J459,0)</f>
        <v>0</v>
      </c>
      <c r="BG459" s="217">
        <f>IF(N459="zákl. přenesená",J459,0)</f>
        <v>0</v>
      </c>
      <c r="BH459" s="217">
        <f>IF(N459="sníž. přenesená",J459,0)</f>
        <v>0</v>
      </c>
      <c r="BI459" s="217">
        <f>IF(N459="nulová",J459,0)</f>
        <v>0</v>
      </c>
      <c r="BJ459" s="18" t="s">
        <v>83</v>
      </c>
      <c r="BK459" s="217">
        <f>ROUND(I459*H459,2)</f>
        <v>0</v>
      </c>
      <c r="BL459" s="18" t="s">
        <v>238</v>
      </c>
      <c r="BM459" s="216" t="s">
        <v>2147</v>
      </c>
    </row>
    <row r="460" spans="1:47" s="2" customFormat="1" ht="12">
      <c r="A460" s="39"/>
      <c r="B460" s="40"/>
      <c r="C460" s="41"/>
      <c r="D460" s="218" t="s">
        <v>169</v>
      </c>
      <c r="E460" s="41"/>
      <c r="F460" s="219" t="s">
        <v>663</v>
      </c>
      <c r="G460" s="41"/>
      <c r="H460" s="41"/>
      <c r="I460" s="220"/>
      <c r="J460" s="41"/>
      <c r="K460" s="41"/>
      <c r="L460" s="45"/>
      <c r="M460" s="221"/>
      <c r="N460" s="222"/>
      <c r="O460" s="85"/>
      <c r="P460" s="85"/>
      <c r="Q460" s="85"/>
      <c r="R460" s="85"/>
      <c r="S460" s="85"/>
      <c r="T460" s="86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T460" s="18" t="s">
        <v>169</v>
      </c>
      <c r="AU460" s="18" t="s">
        <v>85</v>
      </c>
    </row>
    <row r="461" spans="1:51" s="13" customFormat="1" ht="12">
      <c r="A461" s="13"/>
      <c r="B461" s="223"/>
      <c r="C461" s="224"/>
      <c r="D461" s="225" t="s">
        <v>175</v>
      </c>
      <c r="E461" s="226" t="s">
        <v>19</v>
      </c>
      <c r="F461" s="227" t="s">
        <v>362</v>
      </c>
      <c r="G461" s="224"/>
      <c r="H461" s="226" t="s">
        <v>19</v>
      </c>
      <c r="I461" s="228"/>
      <c r="J461" s="224"/>
      <c r="K461" s="224"/>
      <c r="L461" s="229"/>
      <c r="M461" s="230"/>
      <c r="N461" s="231"/>
      <c r="O461" s="231"/>
      <c r="P461" s="231"/>
      <c r="Q461" s="231"/>
      <c r="R461" s="231"/>
      <c r="S461" s="231"/>
      <c r="T461" s="232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33" t="s">
        <v>175</v>
      </c>
      <c r="AU461" s="233" t="s">
        <v>85</v>
      </c>
      <c r="AV461" s="13" t="s">
        <v>83</v>
      </c>
      <c r="AW461" s="13" t="s">
        <v>37</v>
      </c>
      <c r="AX461" s="13" t="s">
        <v>75</v>
      </c>
      <c r="AY461" s="233" t="s">
        <v>159</v>
      </c>
    </row>
    <row r="462" spans="1:51" s="13" customFormat="1" ht="12">
      <c r="A462" s="13"/>
      <c r="B462" s="223"/>
      <c r="C462" s="224"/>
      <c r="D462" s="225" t="s">
        <v>175</v>
      </c>
      <c r="E462" s="226" t="s">
        <v>19</v>
      </c>
      <c r="F462" s="227" t="s">
        <v>2052</v>
      </c>
      <c r="G462" s="224"/>
      <c r="H462" s="226" t="s">
        <v>19</v>
      </c>
      <c r="I462" s="228"/>
      <c r="J462" s="224"/>
      <c r="K462" s="224"/>
      <c r="L462" s="229"/>
      <c r="M462" s="230"/>
      <c r="N462" s="231"/>
      <c r="O462" s="231"/>
      <c r="P462" s="231"/>
      <c r="Q462" s="231"/>
      <c r="R462" s="231"/>
      <c r="S462" s="231"/>
      <c r="T462" s="232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33" t="s">
        <v>175</v>
      </c>
      <c r="AU462" s="233" t="s">
        <v>85</v>
      </c>
      <c r="AV462" s="13" t="s">
        <v>83</v>
      </c>
      <c r="AW462" s="13" t="s">
        <v>37</v>
      </c>
      <c r="AX462" s="13" t="s">
        <v>75</v>
      </c>
      <c r="AY462" s="233" t="s">
        <v>159</v>
      </c>
    </row>
    <row r="463" spans="1:51" s="14" customFormat="1" ht="12">
      <c r="A463" s="14"/>
      <c r="B463" s="234"/>
      <c r="C463" s="235"/>
      <c r="D463" s="225" t="s">
        <v>175</v>
      </c>
      <c r="E463" s="236" t="s">
        <v>19</v>
      </c>
      <c r="F463" s="237" t="s">
        <v>2148</v>
      </c>
      <c r="G463" s="235"/>
      <c r="H463" s="238">
        <v>5.268</v>
      </c>
      <c r="I463" s="239"/>
      <c r="J463" s="235"/>
      <c r="K463" s="235"/>
      <c r="L463" s="240"/>
      <c r="M463" s="241"/>
      <c r="N463" s="242"/>
      <c r="O463" s="242"/>
      <c r="P463" s="242"/>
      <c r="Q463" s="242"/>
      <c r="R463" s="242"/>
      <c r="S463" s="242"/>
      <c r="T463" s="243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T463" s="244" t="s">
        <v>175</v>
      </c>
      <c r="AU463" s="244" t="s">
        <v>85</v>
      </c>
      <c r="AV463" s="14" t="s">
        <v>85</v>
      </c>
      <c r="AW463" s="14" t="s">
        <v>37</v>
      </c>
      <c r="AX463" s="14" t="s">
        <v>83</v>
      </c>
      <c r="AY463" s="244" t="s">
        <v>159</v>
      </c>
    </row>
    <row r="464" spans="1:65" s="2" customFormat="1" ht="37.8" customHeight="1">
      <c r="A464" s="39"/>
      <c r="B464" s="40"/>
      <c r="C464" s="205" t="s">
        <v>619</v>
      </c>
      <c r="D464" s="205" t="s">
        <v>162</v>
      </c>
      <c r="E464" s="206" t="s">
        <v>666</v>
      </c>
      <c r="F464" s="207" t="s">
        <v>667</v>
      </c>
      <c r="G464" s="208" t="s">
        <v>461</v>
      </c>
      <c r="H464" s="209">
        <v>12.544</v>
      </c>
      <c r="I464" s="210"/>
      <c r="J464" s="211">
        <f>ROUND(I464*H464,2)</f>
        <v>0</v>
      </c>
      <c r="K464" s="207" t="s">
        <v>19</v>
      </c>
      <c r="L464" s="45"/>
      <c r="M464" s="212" t="s">
        <v>19</v>
      </c>
      <c r="N464" s="213" t="s">
        <v>46</v>
      </c>
      <c r="O464" s="85"/>
      <c r="P464" s="214">
        <f>O464*H464</f>
        <v>0</v>
      </c>
      <c r="Q464" s="214">
        <v>0.00117</v>
      </c>
      <c r="R464" s="214">
        <f>Q464*H464</f>
        <v>0.01467648</v>
      </c>
      <c r="S464" s="214">
        <v>0</v>
      </c>
      <c r="T464" s="215">
        <f>S464*H464</f>
        <v>0</v>
      </c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R464" s="216" t="s">
        <v>238</v>
      </c>
      <c r="AT464" s="216" t="s">
        <v>162</v>
      </c>
      <c r="AU464" s="216" t="s">
        <v>85</v>
      </c>
      <c r="AY464" s="18" t="s">
        <v>159</v>
      </c>
      <c r="BE464" s="217">
        <f>IF(N464="základní",J464,0)</f>
        <v>0</v>
      </c>
      <c r="BF464" s="217">
        <f>IF(N464="snížená",J464,0)</f>
        <v>0</v>
      </c>
      <c r="BG464" s="217">
        <f>IF(N464="zákl. přenesená",J464,0)</f>
        <v>0</v>
      </c>
      <c r="BH464" s="217">
        <f>IF(N464="sníž. přenesená",J464,0)</f>
        <v>0</v>
      </c>
      <c r="BI464" s="217">
        <f>IF(N464="nulová",J464,0)</f>
        <v>0</v>
      </c>
      <c r="BJ464" s="18" t="s">
        <v>83</v>
      </c>
      <c r="BK464" s="217">
        <f>ROUND(I464*H464,2)</f>
        <v>0</v>
      </c>
      <c r="BL464" s="18" t="s">
        <v>238</v>
      </c>
      <c r="BM464" s="216" t="s">
        <v>2149</v>
      </c>
    </row>
    <row r="465" spans="1:51" s="13" customFormat="1" ht="12">
      <c r="A465" s="13"/>
      <c r="B465" s="223"/>
      <c r="C465" s="224"/>
      <c r="D465" s="225" t="s">
        <v>175</v>
      </c>
      <c r="E465" s="226" t="s">
        <v>19</v>
      </c>
      <c r="F465" s="227" t="s">
        <v>362</v>
      </c>
      <c r="G465" s="224"/>
      <c r="H465" s="226" t="s">
        <v>19</v>
      </c>
      <c r="I465" s="228"/>
      <c r="J465" s="224"/>
      <c r="K465" s="224"/>
      <c r="L465" s="229"/>
      <c r="M465" s="230"/>
      <c r="N465" s="231"/>
      <c r="O465" s="231"/>
      <c r="P465" s="231"/>
      <c r="Q465" s="231"/>
      <c r="R465" s="231"/>
      <c r="S465" s="231"/>
      <c r="T465" s="232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33" t="s">
        <v>175</v>
      </c>
      <c r="AU465" s="233" t="s">
        <v>85</v>
      </c>
      <c r="AV465" s="13" t="s">
        <v>83</v>
      </c>
      <c r="AW465" s="13" t="s">
        <v>37</v>
      </c>
      <c r="AX465" s="13" t="s">
        <v>75</v>
      </c>
      <c r="AY465" s="233" t="s">
        <v>159</v>
      </c>
    </row>
    <row r="466" spans="1:51" s="13" customFormat="1" ht="12">
      <c r="A466" s="13"/>
      <c r="B466" s="223"/>
      <c r="C466" s="224"/>
      <c r="D466" s="225" t="s">
        <v>175</v>
      </c>
      <c r="E466" s="226" t="s">
        <v>19</v>
      </c>
      <c r="F466" s="227" t="s">
        <v>2052</v>
      </c>
      <c r="G466" s="224"/>
      <c r="H466" s="226" t="s">
        <v>19</v>
      </c>
      <c r="I466" s="228"/>
      <c r="J466" s="224"/>
      <c r="K466" s="224"/>
      <c r="L466" s="229"/>
      <c r="M466" s="230"/>
      <c r="N466" s="231"/>
      <c r="O466" s="231"/>
      <c r="P466" s="231"/>
      <c r="Q466" s="231"/>
      <c r="R466" s="231"/>
      <c r="S466" s="231"/>
      <c r="T466" s="232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33" t="s">
        <v>175</v>
      </c>
      <c r="AU466" s="233" t="s">
        <v>85</v>
      </c>
      <c r="AV466" s="13" t="s">
        <v>83</v>
      </c>
      <c r="AW466" s="13" t="s">
        <v>37</v>
      </c>
      <c r="AX466" s="13" t="s">
        <v>75</v>
      </c>
      <c r="AY466" s="233" t="s">
        <v>159</v>
      </c>
    </row>
    <row r="467" spans="1:51" s="14" customFormat="1" ht="12">
      <c r="A467" s="14"/>
      <c r="B467" s="234"/>
      <c r="C467" s="235"/>
      <c r="D467" s="225" t="s">
        <v>175</v>
      </c>
      <c r="E467" s="236" t="s">
        <v>19</v>
      </c>
      <c r="F467" s="237" t="s">
        <v>2092</v>
      </c>
      <c r="G467" s="235"/>
      <c r="H467" s="238">
        <v>12.544</v>
      </c>
      <c r="I467" s="239"/>
      <c r="J467" s="235"/>
      <c r="K467" s="235"/>
      <c r="L467" s="240"/>
      <c r="M467" s="241"/>
      <c r="N467" s="242"/>
      <c r="O467" s="242"/>
      <c r="P467" s="242"/>
      <c r="Q467" s="242"/>
      <c r="R467" s="242"/>
      <c r="S467" s="242"/>
      <c r="T467" s="243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T467" s="244" t="s">
        <v>175</v>
      </c>
      <c r="AU467" s="244" t="s">
        <v>85</v>
      </c>
      <c r="AV467" s="14" t="s">
        <v>85</v>
      </c>
      <c r="AW467" s="14" t="s">
        <v>37</v>
      </c>
      <c r="AX467" s="14" t="s">
        <v>83</v>
      </c>
      <c r="AY467" s="244" t="s">
        <v>159</v>
      </c>
    </row>
    <row r="468" spans="1:65" s="2" customFormat="1" ht="21.75" customHeight="1">
      <c r="A468" s="39"/>
      <c r="B468" s="40"/>
      <c r="C468" s="205" t="s">
        <v>626</v>
      </c>
      <c r="D468" s="205" t="s">
        <v>162</v>
      </c>
      <c r="E468" s="206" t="s">
        <v>670</v>
      </c>
      <c r="F468" s="207" t="s">
        <v>671</v>
      </c>
      <c r="G468" s="208" t="s">
        <v>461</v>
      </c>
      <c r="H468" s="209">
        <v>12.544</v>
      </c>
      <c r="I468" s="210"/>
      <c r="J468" s="211">
        <f>ROUND(I468*H468,2)</f>
        <v>0</v>
      </c>
      <c r="K468" s="207" t="s">
        <v>166</v>
      </c>
      <c r="L468" s="45"/>
      <c r="M468" s="212" t="s">
        <v>19</v>
      </c>
      <c r="N468" s="213" t="s">
        <v>46</v>
      </c>
      <c r="O468" s="85"/>
      <c r="P468" s="214">
        <f>O468*H468</f>
        <v>0</v>
      </c>
      <c r="Q468" s="214">
        <v>0</v>
      </c>
      <c r="R468" s="214">
        <f>Q468*H468</f>
        <v>0</v>
      </c>
      <c r="S468" s="214">
        <v>0.00175</v>
      </c>
      <c r="T468" s="215">
        <f>S468*H468</f>
        <v>0.021952000000000003</v>
      </c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R468" s="216" t="s">
        <v>238</v>
      </c>
      <c r="AT468" s="216" t="s">
        <v>162</v>
      </c>
      <c r="AU468" s="216" t="s">
        <v>85</v>
      </c>
      <c r="AY468" s="18" t="s">
        <v>159</v>
      </c>
      <c r="BE468" s="217">
        <f>IF(N468="základní",J468,0)</f>
        <v>0</v>
      </c>
      <c r="BF468" s="217">
        <f>IF(N468="snížená",J468,0)</f>
        <v>0</v>
      </c>
      <c r="BG468" s="217">
        <f>IF(N468="zákl. přenesená",J468,0)</f>
        <v>0</v>
      </c>
      <c r="BH468" s="217">
        <f>IF(N468="sníž. přenesená",J468,0)</f>
        <v>0</v>
      </c>
      <c r="BI468" s="217">
        <f>IF(N468="nulová",J468,0)</f>
        <v>0</v>
      </c>
      <c r="BJ468" s="18" t="s">
        <v>83</v>
      </c>
      <c r="BK468" s="217">
        <f>ROUND(I468*H468,2)</f>
        <v>0</v>
      </c>
      <c r="BL468" s="18" t="s">
        <v>238</v>
      </c>
      <c r="BM468" s="216" t="s">
        <v>2150</v>
      </c>
    </row>
    <row r="469" spans="1:47" s="2" customFormat="1" ht="12">
      <c r="A469" s="39"/>
      <c r="B469" s="40"/>
      <c r="C469" s="41"/>
      <c r="D469" s="218" t="s">
        <v>169</v>
      </c>
      <c r="E469" s="41"/>
      <c r="F469" s="219" t="s">
        <v>673</v>
      </c>
      <c r="G469" s="41"/>
      <c r="H469" s="41"/>
      <c r="I469" s="220"/>
      <c r="J469" s="41"/>
      <c r="K469" s="41"/>
      <c r="L469" s="45"/>
      <c r="M469" s="221"/>
      <c r="N469" s="222"/>
      <c r="O469" s="85"/>
      <c r="P469" s="85"/>
      <c r="Q469" s="85"/>
      <c r="R469" s="85"/>
      <c r="S469" s="85"/>
      <c r="T469" s="86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T469" s="18" t="s">
        <v>169</v>
      </c>
      <c r="AU469" s="18" t="s">
        <v>85</v>
      </c>
    </row>
    <row r="470" spans="1:51" s="13" customFormat="1" ht="12">
      <c r="A470" s="13"/>
      <c r="B470" s="223"/>
      <c r="C470" s="224"/>
      <c r="D470" s="225" t="s">
        <v>175</v>
      </c>
      <c r="E470" s="226" t="s">
        <v>19</v>
      </c>
      <c r="F470" s="227" t="s">
        <v>674</v>
      </c>
      <c r="G470" s="224"/>
      <c r="H470" s="226" t="s">
        <v>19</v>
      </c>
      <c r="I470" s="228"/>
      <c r="J470" s="224"/>
      <c r="K470" s="224"/>
      <c r="L470" s="229"/>
      <c r="M470" s="230"/>
      <c r="N470" s="231"/>
      <c r="O470" s="231"/>
      <c r="P470" s="231"/>
      <c r="Q470" s="231"/>
      <c r="R470" s="231"/>
      <c r="S470" s="231"/>
      <c r="T470" s="232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33" t="s">
        <v>175</v>
      </c>
      <c r="AU470" s="233" t="s">
        <v>85</v>
      </c>
      <c r="AV470" s="13" t="s">
        <v>83</v>
      </c>
      <c r="AW470" s="13" t="s">
        <v>37</v>
      </c>
      <c r="AX470" s="13" t="s">
        <v>75</v>
      </c>
      <c r="AY470" s="233" t="s">
        <v>159</v>
      </c>
    </row>
    <row r="471" spans="1:51" s="13" customFormat="1" ht="12">
      <c r="A471" s="13"/>
      <c r="B471" s="223"/>
      <c r="C471" s="224"/>
      <c r="D471" s="225" t="s">
        <v>175</v>
      </c>
      <c r="E471" s="226" t="s">
        <v>19</v>
      </c>
      <c r="F471" s="227" t="s">
        <v>2052</v>
      </c>
      <c r="G471" s="224"/>
      <c r="H471" s="226" t="s">
        <v>19</v>
      </c>
      <c r="I471" s="228"/>
      <c r="J471" s="224"/>
      <c r="K471" s="224"/>
      <c r="L471" s="229"/>
      <c r="M471" s="230"/>
      <c r="N471" s="231"/>
      <c r="O471" s="231"/>
      <c r="P471" s="231"/>
      <c r="Q471" s="231"/>
      <c r="R471" s="231"/>
      <c r="S471" s="231"/>
      <c r="T471" s="232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233" t="s">
        <v>175</v>
      </c>
      <c r="AU471" s="233" t="s">
        <v>85</v>
      </c>
      <c r="AV471" s="13" t="s">
        <v>83</v>
      </c>
      <c r="AW471" s="13" t="s">
        <v>37</v>
      </c>
      <c r="AX471" s="13" t="s">
        <v>75</v>
      </c>
      <c r="AY471" s="233" t="s">
        <v>159</v>
      </c>
    </row>
    <row r="472" spans="1:51" s="13" customFormat="1" ht="12">
      <c r="A472" s="13"/>
      <c r="B472" s="223"/>
      <c r="C472" s="224"/>
      <c r="D472" s="225" t="s">
        <v>175</v>
      </c>
      <c r="E472" s="226" t="s">
        <v>19</v>
      </c>
      <c r="F472" s="227" t="s">
        <v>1889</v>
      </c>
      <c r="G472" s="224"/>
      <c r="H472" s="226" t="s">
        <v>19</v>
      </c>
      <c r="I472" s="228"/>
      <c r="J472" s="224"/>
      <c r="K472" s="224"/>
      <c r="L472" s="229"/>
      <c r="M472" s="230"/>
      <c r="N472" s="231"/>
      <c r="O472" s="231"/>
      <c r="P472" s="231"/>
      <c r="Q472" s="231"/>
      <c r="R472" s="231"/>
      <c r="S472" s="231"/>
      <c r="T472" s="232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33" t="s">
        <v>175</v>
      </c>
      <c r="AU472" s="233" t="s">
        <v>85</v>
      </c>
      <c r="AV472" s="13" t="s">
        <v>83</v>
      </c>
      <c r="AW472" s="13" t="s">
        <v>37</v>
      </c>
      <c r="AX472" s="13" t="s">
        <v>75</v>
      </c>
      <c r="AY472" s="233" t="s">
        <v>159</v>
      </c>
    </row>
    <row r="473" spans="1:51" s="14" customFormat="1" ht="12">
      <c r="A473" s="14"/>
      <c r="B473" s="234"/>
      <c r="C473" s="235"/>
      <c r="D473" s="225" t="s">
        <v>175</v>
      </c>
      <c r="E473" s="236" t="s">
        <v>19</v>
      </c>
      <c r="F473" s="237" t="s">
        <v>2092</v>
      </c>
      <c r="G473" s="235"/>
      <c r="H473" s="238">
        <v>12.544</v>
      </c>
      <c r="I473" s="239"/>
      <c r="J473" s="235"/>
      <c r="K473" s="235"/>
      <c r="L473" s="240"/>
      <c r="M473" s="241"/>
      <c r="N473" s="242"/>
      <c r="O473" s="242"/>
      <c r="P473" s="242"/>
      <c r="Q473" s="242"/>
      <c r="R473" s="242"/>
      <c r="S473" s="242"/>
      <c r="T473" s="243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T473" s="244" t="s">
        <v>175</v>
      </c>
      <c r="AU473" s="244" t="s">
        <v>85</v>
      </c>
      <c r="AV473" s="14" t="s">
        <v>85</v>
      </c>
      <c r="AW473" s="14" t="s">
        <v>37</v>
      </c>
      <c r="AX473" s="14" t="s">
        <v>83</v>
      </c>
      <c r="AY473" s="244" t="s">
        <v>159</v>
      </c>
    </row>
    <row r="474" spans="1:65" s="2" customFormat="1" ht="24.15" customHeight="1">
      <c r="A474" s="39"/>
      <c r="B474" s="40"/>
      <c r="C474" s="205" t="s">
        <v>632</v>
      </c>
      <c r="D474" s="205" t="s">
        <v>162</v>
      </c>
      <c r="E474" s="206" t="s">
        <v>676</v>
      </c>
      <c r="F474" s="207" t="s">
        <v>677</v>
      </c>
      <c r="G474" s="208" t="s">
        <v>461</v>
      </c>
      <c r="H474" s="209">
        <v>12.544</v>
      </c>
      <c r="I474" s="210"/>
      <c r="J474" s="211">
        <f>ROUND(I474*H474,2)</f>
        <v>0</v>
      </c>
      <c r="K474" s="207" t="s">
        <v>19</v>
      </c>
      <c r="L474" s="45"/>
      <c r="M474" s="212" t="s">
        <v>19</v>
      </c>
      <c r="N474" s="213" t="s">
        <v>46</v>
      </c>
      <c r="O474" s="85"/>
      <c r="P474" s="214">
        <f>O474*H474</f>
        <v>0</v>
      </c>
      <c r="Q474" s="214">
        <v>0.00117</v>
      </c>
      <c r="R474" s="214">
        <f>Q474*H474</f>
        <v>0.01467648</v>
      </c>
      <c r="S474" s="214">
        <v>0</v>
      </c>
      <c r="T474" s="215">
        <f>S474*H474</f>
        <v>0</v>
      </c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R474" s="216" t="s">
        <v>238</v>
      </c>
      <c r="AT474" s="216" t="s">
        <v>162</v>
      </c>
      <c r="AU474" s="216" t="s">
        <v>85</v>
      </c>
      <c r="AY474" s="18" t="s">
        <v>159</v>
      </c>
      <c r="BE474" s="217">
        <f>IF(N474="základní",J474,0)</f>
        <v>0</v>
      </c>
      <c r="BF474" s="217">
        <f>IF(N474="snížená",J474,0)</f>
        <v>0</v>
      </c>
      <c r="BG474" s="217">
        <f>IF(N474="zákl. přenesená",J474,0)</f>
        <v>0</v>
      </c>
      <c r="BH474" s="217">
        <f>IF(N474="sníž. přenesená",J474,0)</f>
        <v>0</v>
      </c>
      <c r="BI474" s="217">
        <f>IF(N474="nulová",J474,0)</f>
        <v>0</v>
      </c>
      <c r="BJ474" s="18" t="s">
        <v>83</v>
      </c>
      <c r="BK474" s="217">
        <f>ROUND(I474*H474,2)</f>
        <v>0</v>
      </c>
      <c r="BL474" s="18" t="s">
        <v>238</v>
      </c>
      <c r="BM474" s="216" t="s">
        <v>2151</v>
      </c>
    </row>
    <row r="475" spans="1:51" s="13" customFormat="1" ht="12">
      <c r="A475" s="13"/>
      <c r="B475" s="223"/>
      <c r="C475" s="224"/>
      <c r="D475" s="225" t="s">
        <v>175</v>
      </c>
      <c r="E475" s="226" t="s">
        <v>19</v>
      </c>
      <c r="F475" s="227" t="s">
        <v>364</v>
      </c>
      <c r="G475" s="224"/>
      <c r="H475" s="226" t="s">
        <v>19</v>
      </c>
      <c r="I475" s="228"/>
      <c r="J475" s="224"/>
      <c r="K475" s="224"/>
      <c r="L475" s="229"/>
      <c r="M475" s="230"/>
      <c r="N475" s="231"/>
      <c r="O475" s="231"/>
      <c r="P475" s="231"/>
      <c r="Q475" s="231"/>
      <c r="R475" s="231"/>
      <c r="S475" s="231"/>
      <c r="T475" s="232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233" t="s">
        <v>175</v>
      </c>
      <c r="AU475" s="233" t="s">
        <v>85</v>
      </c>
      <c r="AV475" s="13" t="s">
        <v>83</v>
      </c>
      <c r="AW475" s="13" t="s">
        <v>37</v>
      </c>
      <c r="AX475" s="13" t="s">
        <v>75</v>
      </c>
      <c r="AY475" s="233" t="s">
        <v>159</v>
      </c>
    </row>
    <row r="476" spans="1:51" s="13" customFormat="1" ht="12">
      <c r="A476" s="13"/>
      <c r="B476" s="223"/>
      <c r="C476" s="224"/>
      <c r="D476" s="225" t="s">
        <v>175</v>
      </c>
      <c r="E476" s="226" t="s">
        <v>19</v>
      </c>
      <c r="F476" s="227" t="s">
        <v>2052</v>
      </c>
      <c r="G476" s="224"/>
      <c r="H476" s="226" t="s">
        <v>19</v>
      </c>
      <c r="I476" s="228"/>
      <c r="J476" s="224"/>
      <c r="K476" s="224"/>
      <c r="L476" s="229"/>
      <c r="M476" s="230"/>
      <c r="N476" s="231"/>
      <c r="O476" s="231"/>
      <c r="P476" s="231"/>
      <c r="Q476" s="231"/>
      <c r="R476" s="231"/>
      <c r="S476" s="231"/>
      <c r="T476" s="232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33" t="s">
        <v>175</v>
      </c>
      <c r="AU476" s="233" t="s">
        <v>85</v>
      </c>
      <c r="AV476" s="13" t="s">
        <v>83</v>
      </c>
      <c r="AW476" s="13" t="s">
        <v>37</v>
      </c>
      <c r="AX476" s="13" t="s">
        <v>75</v>
      </c>
      <c r="AY476" s="233" t="s">
        <v>159</v>
      </c>
    </row>
    <row r="477" spans="1:51" s="13" customFormat="1" ht="12">
      <c r="A477" s="13"/>
      <c r="B477" s="223"/>
      <c r="C477" s="224"/>
      <c r="D477" s="225" t="s">
        <v>175</v>
      </c>
      <c r="E477" s="226" t="s">
        <v>19</v>
      </c>
      <c r="F477" s="227" t="s">
        <v>1889</v>
      </c>
      <c r="G477" s="224"/>
      <c r="H477" s="226" t="s">
        <v>19</v>
      </c>
      <c r="I477" s="228"/>
      <c r="J477" s="224"/>
      <c r="K477" s="224"/>
      <c r="L477" s="229"/>
      <c r="M477" s="230"/>
      <c r="N477" s="231"/>
      <c r="O477" s="231"/>
      <c r="P477" s="231"/>
      <c r="Q477" s="231"/>
      <c r="R477" s="231"/>
      <c r="S477" s="231"/>
      <c r="T477" s="232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33" t="s">
        <v>175</v>
      </c>
      <c r="AU477" s="233" t="s">
        <v>85</v>
      </c>
      <c r="AV477" s="13" t="s">
        <v>83</v>
      </c>
      <c r="AW477" s="13" t="s">
        <v>37</v>
      </c>
      <c r="AX477" s="13" t="s">
        <v>75</v>
      </c>
      <c r="AY477" s="233" t="s">
        <v>159</v>
      </c>
    </row>
    <row r="478" spans="1:51" s="14" customFormat="1" ht="12">
      <c r="A478" s="14"/>
      <c r="B478" s="234"/>
      <c r="C478" s="235"/>
      <c r="D478" s="225" t="s">
        <v>175</v>
      </c>
      <c r="E478" s="236" t="s">
        <v>19</v>
      </c>
      <c r="F478" s="237" t="s">
        <v>2092</v>
      </c>
      <c r="G478" s="235"/>
      <c r="H478" s="238">
        <v>12.544</v>
      </c>
      <c r="I478" s="239"/>
      <c r="J478" s="235"/>
      <c r="K478" s="235"/>
      <c r="L478" s="240"/>
      <c r="M478" s="241"/>
      <c r="N478" s="242"/>
      <c r="O478" s="242"/>
      <c r="P478" s="242"/>
      <c r="Q478" s="242"/>
      <c r="R478" s="242"/>
      <c r="S478" s="242"/>
      <c r="T478" s="243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T478" s="244" t="s">
        <v>175</v>
      </c>
      <c r="AU478" s="244" t="s">
        <v>85</v>
      </c>
      <c r="AV478" s="14" t="s">
        <v>85</v>
      </c>
      <c r="AW478" s="14" t="s">
        <v>37</v>
      </c>
      <c r="AX478" s="14" t="s">
        <v>83</v>
      </c>
      <c r="AY478" s="244" t="s">
        <v>159</v>
      </c>
    </row>
    <row r="479" spans="1:65" s="2" customFormat="1" ht="24.15" customHeight="1">
      <c r="A479" s="39"/>
      <c r="B479" s="40"/>
      <c r="C479" s="205" t="s">
        <v>637</v>
      </c>
      <c r="D479" s="205" t="s">
        <v>162</v>
      </c>
      <c r="E479" s="206" t="s">
        <v>680</v>
      </c>
      <c r="F479" s="207" t="s">
        <v>681</v>
      </c>
      <c r="G479" s="208" t="s">
        <v>461</v>
      </c>
      <c r="H479" s="209">
        <v>12.544</v>
      </c>
      <c r="I479" s="210"/>
      <c r="J479" s="211">
        <f>ROUND(I479*H479,2)</f>
        <v>0</v>
      </c>
      <c r="K479" s="207" t="s">
        <v>19</v>
      </c>
      <c r="L479" s="45"/>
      <c r="M479" s="212" t="s">
        <v>19</v>
      </c>
      <c r="N479" s="213" t="s">
        <v>46</v>
      </c>
      <c r="O479" s="85"/>
      <c r="P479" s="214">
        <f>O479*H479</f>
        <v>0</v>
      </c>
      <c r="Q479" s="214">
        <v>0.00117</v>
      </c>
      <c r="R479" s="214">
        <f>Q479*H479</f>
        <v>0.01467648</v>
      </c>
      <c r="S479" s="214">
        <v>0</v>
      </c>
      <c r="T479" s="215">
        <f>S479*H479</f>
        <v>0</v>
      </c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R479" s="216" t="s">
        <v>238</v>
      </c>
      <c r="AT479" s="216" t="s">
        <v>162</v>
      </c>
      <c r="AU479" s="216" t="s">
        <v>85</v>
      </c>
      <c r="AY479" s="18" t="s">
        <v>159</v>
      </c>
      <c r="BE479" s="217">
        <f>IF(N479="základní",J479,0)</f>
        <v>0</v>
      </c>
      <c r="BF479" s="217">
        <f>IF(N479="snížená",J479,0)</f>
        <v>0</v>
      </c>
      <c r="BG479" s="217">
        <f>IF(N479="zákl. přenesená",J479,0)</f>
        <v>0</v>
      </c>
      <c r="BH479" s="217">
        <f>IF(N479="sníž. přenesená",J479,0)</f>
        <v>0</v>
      </c>
      <c r="BI479" s="217">
        <f>IF(N479="nulová",J479,0)</f>
        <v>0</v>
      </c>
      <c r="BJ479" s="18" t="s">
        <v>83</v>
      </c>
      <c r="BK479" s="217">
        <f>ROUND(I479*H479,2)</f>
        <v>0</v>
      </c>
      <c r="BL479" s="18" t="s">
        <v>238</v>
      </c>
      <c r="BM479" s="216" t="s">
        <v>2152</v>
      </c>
    </row>
    <row r="480" spans="1:51" s="13" customFormat="1" ht="12">
      <c r="A480" s="13"/>
      <c r="B480" s="223"/>
      <c r="C480" s="224"/>
      <c r="D480" s="225" t="s">
        <v>175</v>
      </c>
      <c r="E480" s="226" t="s">
        <v>19</v>
      </c>
      <c r="F480" s="227" t="s">
        <v>364</v>
      </c>
      <c r="G480" s="224"/>
      <c r="H480" s="226" t="s">
        <v>19</v>
      </c>
      <c r="I480" s="228"/>
      <c r="J480" s="224"/>
      <c r="K480" s="224"/>
      <c r="L480" s="229"/>
      <c r="M480" s="230"/>
      <c r="N480" s="231"/>
      <c r="O480" s="231"/>
      <c r="P480" s="231"/>
      <c r="Q480" s="231"/>
      <c r="R480" s="231"/>
      <c r="S480" s="231"/>
      <c r="T480" s="232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33" t="s">
        <v>175</v>
      </c>
      <c r="AU480" s="233" t="s">
        <v>85</v>
      </c>
      <c r="AV480" s="13" t="s">
        <v>83</v>
      </c>
      <c r="AW480" s="13" t="s">
        <v>37</v>
      </c>
      <c r="AX480" s="13" t="s">
        <v>75</v>
      </c>
      <c r="AY480" s="233" t="s">
        <v>159</v>
      </c>
    </row>
    <row r="481" spans="1:51" s="13" customFormat="1" ht="12">
      <c r="A481" s="13"/>
      <c r="B481" s="223"/>
      <c r="C481" s="224"/>
      <c r="D481" s="225" t="s">
        <v>175</v>
      </c>
      <c r="E481" s="226" t="s">
        <v>19</v>
      </c>
      <c r="F481" s="227" t="s">
        <v>2052</v>
      </c>
      <c r="G481" s="224"/>
      <c r="H481" s="226" t="s">
        <v>19</v>
      </c>
      <c r="I481" s="228"/>
      <c r="J481" s="224"/>
      <c r="K481" s="224"/>
      <c r="L481" s="229"/>
      <c r="M481" s="230"/>
      <c r="N481" s="231"/>
      <c r="O481" s="231"/>
      <c r="P481" s="231"/>
      <c r="Q481" s="231"/>
      <c r="R481" s="231"/>
      <c r="S481" s="231"/>
      <c r="T481" s="232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233" t="s">
        <v>175</v>
      </c>
      <c r="AU481" s="233" t="s">
        <v>85</v>
      </c>
      <c r="AV481" s="13" t="s">
        <v>83</v>
      </c>
      <c r="AW481" s="13" t="s">
        <v>37</v>
      </c>
      <c r="AX481" s="13" t="s">
        <v>75</v>
      </c>
      <c r="AY481" s="233" t="s">
        <v>159</v>
      </c>
    </row>
    <row r="482" spans="1:51" s="13" customFormat="1" ht="12">
      <c r="A482" s="13"/>
      <c r="B482" s="223"/>
      <c r="C482" s="224"/>
      <c r="D482" s="225" t="s">
        <v>175</v>
      </c>
      <c r="E482" s="226" t="s">
        <v>19</v>
      </c>
      <c r="F482" s="227" t="s">
        <v>1889</v>
      </c>
      <c r="G482" s="224"/>
      <c r="H482" s="226" t="s">
        <v>19</v>
      </c>
      <c r="I482" s="228"/>
      <c r="J482" s="224"/>
      <c r="K482" s="224"/>
      <c r="L482" s="229"/>
      <c r="M482" s="230"/>
      <c r="N482" s="231"/>
      <c r="O482" s="231"/>
      <c r="P482" s="231"/>
      <c r="Q482" s="231"/>
      <c r="R482" s="231"/>
      <c r="S482" s="231"/>
      <c r="T482" s="232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33" t="s">
        <v>175</v>
      </c>
      <c r="AU482" s="233" t="s">
        <v>85</v>
      </c>
      <c r="AV482" s="13" t="s">
        <v>83</v>
      </c>
      <c r="AW482" s="13" t="s">
        <v>37</v>
      </c>
      <c r="AX482" s="13" t="s">
        <v>75</v>
      </c>
      <c r="AY482" s="233" t="s">
        <v>159</v>
      </c>
    </row>
    <row r="483" spans="1:51" s="14" customFormat="1" ht="12">
      <c r="A483" s="14"/>
      <c r="B483" s="234"/>
      <c r="C483" s="235"/>
      <c r="D483" s="225" t="s">
        <v>175</v>
      </c>
      <c r="E483" s="236" t="s">
        <v>19</v>
      </c>
      <c r="F483" s="237" t="s">
        <v>2092</v>
      </c>
      <c r="G483" s="235"/>
      <c r="H483" s="238">
        <v>12.544</v>
      </c>
      <c r="I483" s="239"/>
      <c r="J483" s="235"/>
      <c r="K483" s="235"/>
      <c r="L483" s="240"/>
      <c r="M483" s="241"/>
      <c r="N483" s="242"/>
      <c r="O483" s="242"/>
      <c r="P483" s="242"/>
      <c r="Q483" s="242"/>
      <c r="R483" s="242"/>
      <c r="S483" s="242"/>
      <c r="T483" s="243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T483" s="244" t="s">
        <v>175</v>
      </c>
      <c r="AU483" s="244" t="s">
        <v>85</v>
      </c>
      <c r="AV483" s="14" t="s">
        <v>85</v>
      </c>
      <c r="AW483" s="14" t="s">
        <v>37</v>
      </c>
      <c r="AX483" s="14" t="s">
        <v>83</v>
      </c>
      <c r="AY483" s="244" t="s">
        <v>159</v>
      </c>
    </row>
    <row r="484" spans="1:65" s="2" customFormat="1" ht="44.25" customHeight="1">
      <c r="A484" s="39"/>
      <c r="B484" s="40"/>
      <c r="C484" s="205" t="s">
        <v>641</v>
      </c>
      <c r="D484" s="205" t="s">
        <v>162</v>
      </c>
      <c r="E484" s="206" t="s">
        <v>684</v>
      </c>
      <c r="F484" s="207" t="s">
        <v>685</v>
      </c>
      <c r="G484" s="208" t="s">
        <v>595</v>
      </c>
      <c r="H484" s="267"/>
      <c r="I484" s="210"/>
      <c r="J484" s="211">
        <f>ROUND(I484*H484,2)</f>
        <v>0</v>
      </c>
      <c r="K484" s="207" t="s">
        <v>166</v>
      </c>
      <c r="L484" s="45"/>
      <c r="M484" s="212" t="s">
        <v>19</v>
      </c>
      <c r="N484" s="213" t="s">
        <v>46</v>
      </c>
      <c r="O484" s="85"/>
      <c r="P484" s="214">
        <f>O484*H484</f>
        <v>0</v>
      </c>
      <c r="Q484" s="214">
        <v>0</v>
      </c>
      <c r="R484" s="214">
        <f>Q484*H484</f>
        <v>0</v>
      </c>
      <c r="S484" s="214">
        <v>0</v>
      </c>
      <c r="T484" s="215">
        <f>S484*H484</f>
        <v>0</v>
      </c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R484" s="216" t="s">
        <v>238</v>
      </c>
      <c r="AT484" s="216" t="s">
        <v>162</v>
      </c>
      <c r="AU484" s="216" t="s">
        <v>85</v>
      </c>
      <c r="AY484" s="18" t="s">
        <v>159</v>
      </c>
      <c r="BE484" s="217">
        <f>IF(N484="základní",J484,0)</f>
        <v>0</v>
      </c>
      <c r="BF484" s="217">
        <f>IF(N484="snížená",J484,0)</f>
        <v>0</v>
      </c>
      <c r="BG484" s="217">
        <f>IF(N484="zákl. přenesená",J484,0)</f>
        <v>0</v>
      </c>
      <c r="BH484" s="217">
        <f>IF(N484="sníž. přenesená",J484,0)</f>
        <v>0</v>
      </c>
      <c r="BI484" s="217">
        <f>IF(N484="nulová",J484,0)</f>
        <v>0</v>
      </c>
      <c r="BJ484" s="18" t="s">
        <v>83</v>
      </c>
      <c r="BK484" s="217">
        <f>ROUND(I484*H484,2)</f>
        <v>0</v>
      </c>
      <c r="BL484" s="18" t="s">
        <v>238</v>
      </c>
      <c r="BM484" s="216" t="s">
        <v>2153</v>
      </c>
    </row>
    <row r="485" spans="1:47" s="2" customFormat="1" ht="12">
      <c r="A485" s="39"/>
      <c r="B485" s="40"/>
      <c r="C485" s="41"/>
      <c r="D485" s="218" t="s">
        <v>169</v>
      </c>
      <c r="E485" s="41"/>
      <c r="F485" s="219" t="s">
        <v>687</v>
      </c>
      <c r="G485" s="41"/>
      <c r="H485" s="41"/>
      <c r="I485" s="220"/>
      <c r="J485" s="41"/>
      <c r="K485" s="41"/>
      <c r="L485" s="45"/>
      <c r="M485" s="221"/>
      <c r="N485" s="222"/>
      <c r="O485" s="85"/>
      <c r="P485" s="85"/>
      <c r="Q485" s="85"/>
      <c r="R485" s="85"/>
      <c r="S485" s="85"/>
      <c r="T485" s="86"/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T485" s="18" t="s">
        <v>169</v>
      </c>
      <c r="AU485" s="18" t="s">
        <v>85</v>
      </c>
    </row>
    <row r="486" spans="1:63" s="12" customFormat="1" ht="22.8" customHeight="1">
      <c r="A486" s="12"/>
      <c r="B486" s="189"/>
      <c r="C486" s="190"/>
      <c r="D486" s="191" t="s">
        <v>74</v>
      </c>
      <c r="E486" s="203" t="s">
        <v>688</v>
      </c>
      <c r="F486" s="203" t="s">
        <v>689</v>
      </c>
      <c r="G486" s="190"/>
      <c r="H486" s="190"/>
      <c r="I486" s="193"/>
      <c r="J486" s="204">
        <f>BK486</f>
        <v>0</v>
      </c>
      <c r="K486" s="190"/>
      <c r="L486" s="195"/>
      <c r="M486" s="196"/>
      <c r="N486" s="197"/>
      <c r="O486" s="197"/>
      <c r="P486" s="198">
        <f>SUM(P487:P492)</f>
        <v>0</v>
      </c>
      <c r="Q486" s="197"/>
      <c r="R486" s="198">
        <f>SUM(R487:R492)</f>
        <v>0.0996</v>
      </c>
      <c r="S486" s="197"/>
      <c r="T486" s="199">
        <f>SUM(T487:T492)</f>
        <v>0</v>
      </c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R486" s="200" t="s">
        <v>85</v>
      </c>
      <c r="AT486" s="201" t="s">
        <v>74</v>
      </c>
      <c r="AU486" s="201" t="s">
        <v>83</v>
      </c>
      <c r="AY486" s="200" t="s">
        <v>159</v>
      </c>
      <c r="BK486" s="202">
        <f>SUM(BK487:BK492)</f>
        <v>0</v>
      </c>
    </row>
    <row r="487" spans="1:65" s="2" customFormat="1" ht="44.25" customHeight="1">
      <c r="A487" s="39"/>
      <c r="B487" s="40"/>
      <c r="C487" s="205" t="s">
        <v>645</v>
      </c>
      <c r="D487" s="205" t="s">
        <v>162</v>
      </c>
      <c r="E487" s="206" t="s">
        <v>691</v>
      </c>
      <c r="F487" s="207" t="s">
        <v>692</v>
      </c>
      <c r="G487" s="208" t="s">
        <v>237</v>
      </c>
      <c r="H487" s="209">
        <v>10</v>
      </c>
      <c r="I487" s="210"/>
      <c r="J487" s="211">
        <f>ROUND(I487*H487,2)</f>
        <v>0</v>
      </c>
      <c r="K487" s="207" t="s">
        <v>166</v>
      </c>
      <c r="L487" s="45"/>
      <c r="M487" s="212" t="s">
        <v>19</v>
      </c>
      <c r="N487" s="213" t="s">
        <v>46</v>
      </c>
      <c r="O487" s="85"/>
      <c r="P487" s="214">
        <f>O487*H487</f>
        <v>0</v>
      </c>
      <c r="Q487" s="214">
        <v>0</v>
      </c>
      <c r="R487" s="214">
        <f>Q487*H487</f>
        <v>0</v>
      </c>
      <c r="S487" s="214">
        <v>0</v>
      </c>
      <c r="T487" s="215">
        <f>S487*H487</f>
        <v>0</v>
      </c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R487" s="216" t="s">
        <v>167</v>
      </c>
      <c r="AT487" s="216" t="s">
        <v>162</v>
      </c>
      <c r="AU487" s="216" t="s">
        <v>85</v>
      </c>
      <c r="AY487" s="18" t="s">
        <v>159</v>
      </c>
      <c r="BE487" s="217">
        <f>IF(N487="základní",J487,0)</f>
        <v>0</v>
      </c>
      <c r="BF487" s="217">
        <f>IF(N487="snížená",J487,0)</f>
        <v>0</v>
      </c>
      <c r="BG487" s="217">
        <f>IF(N487="zákl. přenesená",J487,0)</f>
        <v>0</v>
      </c>
      <c r="BH487" s="217">
        <f>IF(N487="sníž. přenesená",J487,0)</f>
        <v>0</v>
      </c>
      <c r="BI487" s="217">
        <f>IF(N487="nulová",J487,0)</f>
        <v>0</v>
      </c>
      <c r="BJ487" s="18" t="s">
        <v>83</v>
      </c>
      <c r="BK487" s="217">
        <f>ROUND(I487*H487,2)</f>
        <v>0</v>
      </c>
      <c r="BL487" s="18" t="s">
        <v>167</v>
      </c>
      <c r="BM487" s="216" t="s">
        <v>2154</v>
      </c>
    </row>
    <row r="488" spans="1:47" s="2" customFormat="1" ht="12">
      <c r="A488" s="39"/>
      <c r="B488" s="40"/>
      <c r="C488" s="41"/>
      <c r="D488" s="218" t="s">
        <v>169</v>
      </c>
      <c r="E488" s="41"/>
      <c r="F488" s="219" t="s">
        <v>694</v>
      </c>
      <c r="G488" s="41"/>
      <c r="H488" s="41"/>
      <c r="I488" s="220"/>
      <c r="J488" s="41"/>
      <c r="K488" s="41"/>
      <c r="L488" s="45"/>
      <c r="M488" s="221"/>
      <c r="N488" s="222"/>
      <c r="O488" s="85"/>
      <c r="P488" s="85"/>
      <c r="Q488" s="85"/>
      <c r="R488" s="85"/>
      <c r="S488" s="85"/>
      <c r="T488" s="86"/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T488" s="18" t="s">
        <v>169</v>
      </c>
      <c r="AU488" s="18" t="s">
        <v>85</v>
      </c>
    </row>
    <row r="489" spans="1:65" s="2" customFormat="1" ht="24.15" customHeight="1">
      <c r="A489" s="39"/>
      <c r="B489" s="40"/>
      <c r="C489" s="257" t="s">
        <v>650</v>
      </c>
      <c r="D489" s="257" t="s">
        <v>255</v>
      </c>
      <c r="E489" s="258" t="s">
        <v>696</v>
      </c>
      <c r="F489" s="259" t="s">
        <v>697</v>
      </c>
      <c r="G489" s="260" t="s">
        <v>237</v>
      </c>
      <c r="H489" s="261">
        <v>10</v>
      </c>
      <c r="I489" s="262"/>
      <c r="J489" s="263">
        <f>ROUND(I489*H489,2)</f>
        <v>0</v>
      </c>
      <c r="K489" s="259" t="s">
        <v>166</v>
      </c>
      <c r="L489" s="264"/>
      <c r="M489" s="265" t="s">
        <v>19</v>
      </c>
      <c r="N489" s="266" t="s">
        <v>46</v>
      </c>
      <c r="O489" s="85"/>
      <c r="P489" s="214">
        <f>O489*H489</f>
        <v>0</v>
      </c>
      <c r="Q489" s="214">
        <v>0.00996</v>
      </c>
      <c r="R489" s="214">
        <f>Q489*H489</f>
        <v>0.0996</v>
      </c>
      <c r="S489" s="214">
        <v>0</v>
      </c>
      <c r="T489" s="215">
        <f>S489*H489</f>
        <v>0</v>
      </c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R489" s="216" t="s">
        <v>212</v>
      </c>
      <c r="AT489" s="216" t="s">
        <v>255</v>
      </c>
      <c r="AU489" s="216" t="s">
        <v>85</v>
      </c>
      <c r="AY489" s="18" t="s">
        <v>159</v>
      </c>
      <c r="BE489" s="217">
        <f>IF(N489="základní",J489,0)</f>
        <v>0</v>
      </c>
      <c r="BF489" s="217">
        <f>IF(N489="snížená",J489,0)</f>
        <v>0</v>
      </c>
      <c r="BG489" s="217">
        <f>IF(N489="zákl. přenesená",J489,0)</f>
        <v>0</v>
      </c>
      <c r="BH489" s="217">
        <f>IF(N489="sníž. přenesená",J489,0)</f>
        <v>0</v>
      </c>
      <c r="BI489" s="217">
        <f>IF(N489="nulová",J489,0)</f>
        <v>0</v>
      </c>
      <c r="BJ489" s="18" t="s">
        <v>83</v>
      </c>
      <c r="BK489" s="217">
        <f>ROUND(I489*H489,2)</f>
        <v>0</v>
      </c>
      <c r="BL489" s="18" t="s">
        <v>167</v>
      </c>
      <c r="BM489" s="216" t="s">
        <v>2155</v>
      </c>
    </row>
    <row r="490" spans="1:65" s="2" customFormat="1" ht="33" customHeight="1">
      <c r="A490" s="39"/>
      <c r="B490" s="40"/>
      <c r="C490" s="205" t="s">
        <v>654</v>
      </c>
      <c r="D490" s="205" t="s">
        <v>162</v>
      </c>
      <c r="E490" s="206" t="s">
        <v>700</v>
      </c>
      <c r="F490" s="207" t="s">
        <v>701</v>
      </c>
      <c r="G490" s="208" t="s">
        <v>702</v>
      </c>
      <c r="H490" s="209">
        <v>1</v>
      </c>
      <c r="I490" s="210"/>
      <c r="J490" s="211">
        <f>ROUND(I490*H490,2)</f>
        <v>0</v>
      </c>
      <c r="K490" s="207" t="s">
        <v>19</v>
      </c>
      <c r="L490" s="45"/>
      <c r="M490" s="212" t="s">
        <v>19</v>
      </c>
      <c r="N490" s="213" t="s">
        <v>46</v>
      </c>
      <c r="O490" s="85"/>
      <c r="P490" s="214">
        <f>O490*H490</f>
        <v>0</v>
      </c>
      <c r="Q490" s="214">
        <v>0</v>
      </c>
      <c r="R490" s="214">
        <f>Q490*H490</f>
        <v>0</v>
      </c>
      <c r="S490" s="214">
        <v>0</v>
      </c>
      <c r="T490" s="215">
        <f>S490*H490</f>
        <v>0</v>
      </c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R490" s="216" t="s">
        <v>167</v>
      </c>
      <c r="AT490" s="216" t="s">
        <v>162</v>
      </c>
      <c r="AU490" s="216" t="s">
        <v>85</v>
      </c>
      <c r="AY490" s="18" t="s">
        <v>159</v>
      </c>
      <c r="BE490" s="217">
        <f>IF(N490="základní",J490,0)</f>
        <v>0</v>
      </c>
      <c r="BF490" s="217">
        <f>IF(N490="snížená",J490,0)</f>
        <v>0</v>
      </c>
      <c r="BG490" s="217">
        <f>IF(N490="zákl. přenesená",J490,0)</f>
        <v>0</v>
      </c>
      <c r="BH490" s="217">
        <f>IF(N490="sníž. přenesená",J490,0)</f>
        <v>0</v>
      </c>
      <c r="BI490" s="217">
        <f>IF(N490="nulová",J490,0)</f>
        <v>0</v>
      </c>
      <c r="BJ490" s="18" t="s">
        <v>83</v>
      </c>
      <c r="BK490" s="217">
        <f>ROUND(I490*H490,2)</f>
        <v>0</v>
      </c>
      <c r="BL490" s="18" t="s">
        <v>167</v>
      </c>
      <c r="BM490" s="216" t="s">
        <v>2156</v>
      </c>
    </row>
    <row r="491" spans="1:65" s="2" customFormat="1" ht="44.25" customHeight="1">
      <c r="A491" s="39"/>
      <c r="B491" s="40"/>
      <c r="C491" s="205" t="s">
        <v>659</v>
      </c>
      <c r="D491" s="205" t="s">
        <v>162</v>
      </c>
      <c r="E491" s="206" t="s">
        <v>705</v>
      </c>
      <c r="F491" s="207" t="s">
        <v>706</v>
      </c>
      <c r="G491" s="208" t="s">
        <v>595</v>
      </c>
      <c r="H491" s="267"/>
      <c r="I491" s="210"/>
      <c r="J491" s="211">
        <f>ROUND(I491*H491,2)</f>
        <v>0</v>
      </c>
      <c r="K491" s="207" t="s">
        <v>166</v>
      </c>
      <c r="L491" s="45"/>
      <c r="M491" s="212" t="s">
        <v>19</v>
      </c>
      <c r="N491" s="213" t="s">
        <v>46</v>
      </c>
      <c r="O491" s="85"/>
      <c r="P491" s="214">
        <f>O491*H491</f>
        <v>0</v>
      </c>
      <c r="Q491" s="214">
        <v>0</v>
      </c>
      <c r="R491" s="214">
        <f>Q491*H491</f>
        <v>0</v>
      </c>
      <c r="S491" s="214">
        <v>0</v>
      </c>
      <c r="T491" s="215">
        <f>S491*H491</f>
        <v>0</v>
      </c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R491" s="216" t="s">
        <v>238</v>
      </c>
      <c r="AT491" s="216" t="s">
        <v>162</v>
      </c>
      <c r="AU491" s="216" t="s">
        <v>85</v>
      </c>
      <c r="AY491" s="18" t="s">
        <v>159</v>
      </c>
      <c r="BE491" s="217">
        <f>IF(N491="základní",J491,0)</f>
        <v>0</v>
      </c>
      <c r="BF491" s="217">
        <f>IF(N491="snížená",J491,0)</f>
        <v>0</v>
      </c>
      <c r="BG491" s="217">
        <f>IF(N491="zákl. přenesená",J491,0)</f>
        <v>0</v>
      </c>
      <c r="BH491" s="217">
        <f>IF(N491="sníž. přenesená",J491,0)</f>
        <v>0</v>
      </c>
      <c r="BI491" s="217">
        <f>IF(N491="nulová",J491,0)</f>
        <v>0</v>
      </c>
      <c r="BJ491" s="18" t="s">
        <v>83</v>
      </c>
      <c r="BK491" s="217">
        <f>ROUND(I491*H491,2)</f>
        <v>0</v>
      </c>
      <c r="BL491" s="18" t="s">
        <v>238</v>
      </c>
      <c r="BM491" s="216" t="s">
        <v>2157</v>
      </c>
    </row>
    <row r="492" spans="1:47" s="2" customFormat="1" ht="12">
      <c r="A492" s="39"/>
      <c r="B492" s="40"/>
      <c r="C492" s="41"/>
      <c r="D492" s="218" t="s">
        <v>169</v>
      </c>
      <c r="E492" s="41"/>
      <c r="F492" s="219" t="s">
        <v>708</v>
      </c>
      <c r="G492" s="41"/>
      <c r="H492" s="41"/>
      <c r="I492" s="220"/>
      <c r="J492" s="41"/>
      <c r="K492" s="41"/>
      <c r="L492" s="45"/>
      <c r="M492" s="221"/>
      <c r="N492" s="222"/>
      <c r="O492" s="85"/>
      <c r="P492" s="85"/>
      <c r="Q492" s="85"/>
      <c r="R492" s="85"/>
      <c r="S492" s="85"/>
      <c r="T492" s="86"/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T492" s="18" t="s">
        <v>169</v>
      </c>
      <c r="AU492" s="18" t="s">
        <v>85</v>
      </c>
    </row>
    <row r="493" spans="1:63" s="12" customFormat="1" ht="25.9" customHeight="1">
      <c r="A493" s="12"/>
      <c r="B493" s="189"/>
      <c r="C493" s="190"/>
      <c r="D493" s="191" t="s">
        <v>74</v>
      </c>
      <c r="E493" s="192" t="s">
        <v>733</v>
      </c>
      <c r="F493" s="192" t="s">
        <v>734</v>
      </c>
      <c r="G493" s="190"/>
      <c r="H493" s="190"/>
      <c r="I493" s="193"/>
      <c r="J493" s="194">
        <f>BK493</f>
        <v>0</v>
      </c>
      <c r="K493" s="190"/>
      <c r="L493" s="195"/>
      <c r="M493" s="196"/>
      <c r="N493" s="197"/>
      <c r="O493" s="197"/>
      <c r="P493" s="198">
        <f>P494+P498+P504</f>
        <v>0</v>
      </c>
      <c r="Q493" s="197"/>
      <c r="R493" s="198">
        <f>R494+R498+R504</f>
        <v>0</v>
      </c>
      <c r="S493" s="197"/>
      <c r="T493" s="199">
        <f>T494+T498+T504</f>
        <v>0</v>
      </c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R493" s="200" t="s">
        <v>194</v>
      </c>
      <c r="AT493" s="201" t="s">
        <v>74</v>
      </c>
      <c r="AU493" s="201" t="s">
        <v>75</v>
      </c>
      <c r="AY493" s="200" t="s">
        <v>159</v>
      </c>
      <c r="BK493" s="202">
        <f>BK494+BK498+BK504</f>
        <v>0</v>
      </c>
    </row>
    <row r="494" spans="1:63" s="12" customFormat="1" ht="22.8" customHeight="1">
      <c r="A494" s="12"/>
      <c r="B494" s="189"/>
      <c r="C494" s="190"/>
      <c r="D494" s="191" t="s">
        <v>74</v>
      </c>
      <c r="E494" s="203" t="s">
        <v>735</v>
      </c>
      <c r="F494" s="203" t="s">
        <v>736</v>
      </c>
      <c r="G494" s="190"/>
      <c r="H494" s="190"/>
      <c r="I494" s="193"/>
      <c r="J494" s="204">
        <f>BK494</f>
        <v>0</v>
      </c>
      <c r="K494" s="190"/>
      <c r="L494" s="195"/>
      <c r="M494" s="196"/>
      <c r="N494" s="197"/>
      <c r="O494" s="197"/>
      <c r="P494" s="198">
        <f>SUM(P495:P497)</f>
        <v>0</v>
      </c>
      <c r="Q494" s="197"/>
      <c r="R494" s="198">
        <f>SUM(R495:R497)</f>
        <v>0</v>
      </c>
      <c r="S494" s="197"/>
      <c r="T494" s="199">
        <f>SUM(T495:T497)</f>
        <v>0</v>
      </c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R494" s="200" t="s">
        <v>194</v>
      </c>
      <c r="AT494" s="201" t="s">
        <v>74</v>
      </c>
      <c r="AU494" s="201" t="s">
        <v>83</v>
      </c>
      <c r="AY494" s="200" t="s">
        <v>159</v>
      </c>
      <c r="BK494" s="202">
        <f>SUM(BK495:BK497)</f>
        <v>0</v>
      </c>
    </row>
    <row r="495" spans="1:65" s="2" customFormat="1" ht="16.5" customHeight="1">
      <c r="A495" s="39"/>
      <c r="B495" s="40"/>
      <c r="C495" s="205" t="s">
        <v>665</v>
      </c>
      <c r="D495" s="205" t="s">
        <v>162</v>
      </c>
      <c r="E495" s="206" t="s">
        <v>738</v>
      </c>
      <c r="F495" s="207" t="s">
        <v>736</v>
      </c>
      <c r="G495" s="208" t="s">
        <v>702</v>
      </c>
      <c r="H495" s="209">
        <v>1</v>
      </c>
      <c r="I495" s="210"/>
      <c r="J495" s="211">
        <f>ROUND(I495*H495,2)</f>
        <v>0</v>
      </c>
      <c r="K495" s="207" t="s">
        <v>166</v>
      </c>
      <c r="L495" s="45"/>
      <c r="M495" s="212" t="s">
        <v>19</v>
      </c>
      <c r="N495" s="213" t="s">
        <v>46</v>
      </c>
      <c r="O495" s="85"/>
      <c r="P495" s="214">
        <f>O495*H495</f>
        <v>0</v>
      </c>
      <c r="Q495" s="214">
        <v>0</v>
      </c>
      <c r="R495" s="214">
        <f>Q495*H495</f>
        <v>0</v>
      </c>
      <c r="S495" s="214">
        <v>0</v>
      </c>
      <c r="T495" s="215">
        <f>S495*H495</f>
        <v>0</v>
      </c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R495" s="216" t="s">
        <v>739</v>
      </c>
      <c r="AT495" s="216" t="s">
        <v>162</v>
      </c>
      <c r="AU495" s="216" t="s">
        <v>85</v>
      </c>
      <c r="AY495" s="18" t="s">
        <v>159</v>
      </c>
      <c r="BE495" s="217">
        <f>IF(N495="základní",J495,0)</f>
        <v>0</v>
      </c>
      <c r="BF495" s="217">
        <f>IF(N495="snížená",J495,0)</f>
        <v>0</v>
      </c>
      <c r="BG495" s="217">
        <f>IF(N495="zákl. přenesená",J495,0)</f>
        <v>0</v>
      </c>
      <c r="BH495" s="217">
        <f>IF(N495="sníž. přenesená",J495,0)</f>
        <v>0</v>
      </c>
      <c r="BI495" s="217">
        <f>IF(N495="nulová",J495,0)</f>
        <v>0</v>
      </c>
      <c r="BJ495" s="18" t="s">
        <v>83</v>
      </c>
      <c r="BK495" s="217">
        <f>ROUND(I495*H495,2)</f>
        <v>0</v>
      </c>
      <c r="BL495" s="18" t="s">
        <v>739</v>
      </c>
      <c r="BM495" s="216" t="s">
        <v>2158</v>
      </c>
    </row>
    <row r="496" spans="1:47" s="2" customFormat="1" ht="12">
      <c r="A496" s="39"/>
      <c r="B496" s="40"/>
      <c r="C496" s="41"/>
      <c r="D496" s="218" t="s">
        <v>169</v>
      </c>
      <c r="E496" s="41"/>
      <c r="F496" s="219" t="s">
        <v>741</v>
      </c>
      <c r="G496" s="41"/>
      <c r="H496" s="41"/>
      <c r="I496" s="220"/>
      <c r="J496" s="41"/>
      <c r="K496" s="41"/>
      <c r="L496" s="45"/>
      <c r="M496" s="221"/>
      <c r="N496" s="222"/>
      <c r="O496" s="85"/>
      <c r="P496" s="85"/>
      <c r="Q496" s="85"/>
      <c r="R496" s="85"/>
      <c r="S496" s="85"/>
      <c r="T496" s="86"/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T496" s="18" t="s">
        <v>169</v>
      </c>
      <c r="AU496" s="18" t="s">
        <v>85</v>
      </c>
    </row>
    <row r="497" spans="1:47" s="2" customFormat="1" ht="12">
      <c r="A497" s="39"/>
      <c r="B497" s="40"/>
      <c r="C497" s="41"/>
      <c r="D497" s="225" t="s">
        <v>203</v>
      </c>
      <c r="E497" s="41"/>
      <c r="F497" s="256" t="s">
        <v>742</v>
      </c>
      <c r="G497" s="41"/>
      <c r="H497" s="41"/>
      <c r="I497" s="220"/>
      <c r="J497" s="41"/>
      <c r="K497" s="41"/>
      <c r="L497" s="45"/>
      <c r="M497" s="221"/>
      <c r="N497" s="222"/>
      <c r="O497" s="85"/>
      <c r="P497" s="85"/>
      <c r="Q497" s="85"/>
      <c r="R497" s="85"/>
      <c r="S497" s="85"/>
      <c r="T497" s="86"/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T497" s="18" t="s">
        <v>203</v>
      </c>
      <c r="AU497" s="18" t="s">
        <v>85</v>
      </c>
    </row>
    <row r="498" spans="1:63" s="12" customFormat="1" ht="22.8" customHeight="1">
      <c r="A498" s="12"/>
      <c r="B498" s="189"/>
      <c r="C498" s="190"/>
      <c r="D498" s="191" t="s">
        <v>74</v>
      </c>
      <c r="E498" s="203" t="s">
        <v>743</v>
      </c>
      <c r="F498" s="203" t="s">
        <v>744</v>
      </c>
      <c r="G498" s="190"/>
      <c r="H498" s="190"/>
      <c r="I498" s="193"/>
      <c r="J498" s="204">
        <f>BK498</f>
        <v>0</v>
      </c>
      <c r="K498" s="190"/>
      <c r="L498" s="195"/>
      <c r="M498" s="196"/>
      <c r="N498" s="197"/>
      <c r="O498" s="197"/>
      <c r="P498" s="198">
        <f>SUM(P499:P503)</f>
        <v>0</v>
      </c>
      <c r="Q498" s="197"/>
      <c r="R498" s="198">
        <f>SUM(R499:R503)</f>
        <v>0</v>
      </c>
      <c r="S498" s="197"/>
      <c r="T498" s="199">
        <f>SUM(T499:T503)</f>
        <v>0</v>
      </c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R498" s="200" t="s">
        <v>194</v>
      </c>
      <c r="AT498" s="201" t="s">
        <v>74</v>
      </c>
      <c r="AU498" s="201" t="s">
        <v>83</v>
      </c>
      <c r="AY498" s="200" t="s">
        <v>159</v>
      </c>
      <c r="BK498" s="202">
        <f>SUM(BK499:BK503)</f>
        <v>0</v>
      </c>
    </row>
    <row r="499" spans="1:65" s="2" customFormat="1" ht="16.5" customHeight="1">
      <c r="A499" s="39"/>
      <c r="B499" s="40"/>
      <c r="C499" s="205" t="s">
        <v>669</v>
      </c>
      <c r="D499" s="205" t="s">
        <v>162</v>
      </c>
      <c r="E499" s="206" t="s">
        <v>746</v>
      </c>
      <c r="F499" s="207" t="s">
        <v>747</v>
      </c>
      <c r="G499" s="208" t="s">
        <v>702</v>
      </c>
      <c r="H499" s="209">
        <v>1</v>
      </c>
      <c r="I499" s="210"/>
      <c r="J499" s="211">
        <f>ROUND(I499*H499,2)</f>
        <v>0</v>
      </c>
      <c r="K499" s="207" t="s">
        <v>166</v>
      </c>
      <c r="L499" s="45"/>
      <c r="M499" s="212" t="s">
        <v>19</v>
      </c>
      <c r="N499" s="213" t="s">
        <v>46</v>
      </c>
      <c r="O499" s="85"/>
      <c r="P499" s="214">
        <f>O499*H499</f>
        <v>0</v>
      </c>
      <c r="Q499" s="214">
        <v>0</v>
      </c>
      <c r="R499" s="214">
        <f>Q499*H499</f>
        <v>0</v>
      </c>
      <c r="S499" s="214">
        <v>0</v>
      </c>
      <c r="T499" s="215">
        <f>S499*H499</f>
        <v>0</v>
      </c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R499" s="216" t="s">
        <v>739</v>
      </c>
      <c r="AT499" s="216" t="s">
        <v>162</v>
      </c>
      <c r="AU499" s="216" t="s">
        <v>85</v>
      </c>
      <c r="AY499" s="18" t="s">
        <v>159</v>
      </c>
      <c r="BE499" s="217">
        <f>IF(N499="základní",J499,0)</f>
        <v>0</v>
      </c>
      <c r="BF499" s="217">
        <f>IF(N499="snížená",J499,0)</f>
        <v>0</v>
      </c>
      <c r="BG499" s="217">
        <f>IF(N499="zákl. přenesená",J499,0)</f>
        <v>0</v>
      </c>
      <c r="BH499" s="217">
        <f>IF(N499="sníž. přenesená",J499,0)</f>
        <v>0</v>
      </c>
      <c r="BI499" s="217">
        <f>IF(N499="nulová",J499,0)</f>
        <v>0</v>
      </c>
      <c r="BJ499" s="18" t="s">
        <v>83</v>
      </c>
      <c r="BK499" s="217">
        <f>ROUND(I499*H499,2)</f>
        <v>0</v>
      </c>
      <c r="BL499" s="18" t="s">
        <v>739</v>
      </c>
      <c r="BM499" s="216" t="s">
        <v>2159</v>
      </c>
    </row>
    <row r="500" spans="1:47" s="2" customFormat="1" ht="12">
      <c r="A500" s="39"/>
      <c r="B500" s="40"/>
      <c r="C500" s="41"/>
      <c r="D500" s="218" t="s">
        <v>169</v>
      </c>
      <c r="E500" s="41"/>
      <c r="F500" s="219" t="s">
        <v>749</v>
      </c>
      <c r="G500" s="41"/>
      <c r="H500" s="41"/>
      <c r="I500" s="220"/>
      <c r="J500" s="41"/>
      <c r="K500" s="41"/>
      <c r="L500" s="45"/>
      <c r="M500" s="221"/>
      <c r="N500" s="222"/>
      <c r="O500" s="85"/>
      <c r="P500" s="85"/>
      <c r="Q500" s="85"/>
      <c r="R500" s="85"/>
      <c r="S500" s="85"/>
      <c r="T500" s="86"/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T500" s="18" t="s">
        <v>169</v>
      </c>
      <c r="AU500" s="18" t="s">
        <v>85</v>
      </c>
    </row>
    <row r="501" spans="1:65" s="2" customFormat="1" ht="16.5" customHeight="1">
      <c r="A501" s="39"/>
      <c r="B501" s="40"/>
      <c r="C501" s="205" t="s">
        <v>675</v>
      </c>
      <c r="D501" s="205" t="s">
        <v>162</v>
      </c>
      <c r="E501" s="206" t="s">
        <v>751</v>
      </c>
      <c r="F501" s="207" t="s">
        <v>752</v>
      </c>
      <c r="G501" s="208" t="s">
        <v>702</v>
      </c>
      <c r="H501" s="209">
        <v>1</v>
      </c>
      <c r="I501" s="210"/>
      <c r="J501" s="211">
        <f>ROUND(I501*H501,2)</f>
        <v>0</v>
      </c>
      <c r="K501" s="207" t="s">
        <v>166</v>
      </c>
      <c r="L501" s="45"/>
      <c r="M501" s="212" t="s">
        <v>19</v>
      </c>
      <c r="N501" s="213" t="s">
        <v>46</v>
      </c>
      <c r="O501" s="85"/>
      <c r="P501" s="214">
        <f>O501*H501</f>
        <v>0</v>
      </c>
      <c r="Q501" s="214">
        <v>0</v>
      </c>
      <c r="R501" s="214">
        <f>Q501*H501</f>
        <v>0</v>
      </c>
      <c r="S501" s="214">
        <v>0</v>
      </c>
      <c r="T501" s="215">
        <f>S501*H501</f>
        <v>0</v>
      </c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R501" s="216" t="s">
        <v>739</v>
      </c>
      <c r="AT501" s="216" t="s">
        <v>162</v>
      </c>
      <c r="AU501" s="216" t="s">
        <v>85</v>
      </c>
      <c r="AY501" s="18" t="s">
        <v>159</v>
      </c>
      <c r="BE501" s="217">
        <f>IF(N501="základní",J501,0)</f>
        <v>0</v>
      </c>
      <c r="BF501" s="217">
        <f>IF(N501="snížená",J501,0)</f>
        <v>0</v>
      </c>
      <c r="BG501" s="217">
        <f>IF(N501="zákl. přenesená",J501,0)</f>
        <v>0</v>
      </c>
      <c r="BH501" s="217">
        <f>IF(N501="sníž. přenesená",J501,0)</f>
        <v>0</v>
      </c>
      <c r="BI501" s="217">
        <f>IF(N501="nulová",J501,0)</f>
        <v>0</v>
      </c>
      <c r="BJ501" s="18" t="s">
        <v>83</v>
      </c>
      <c r="BK501" s="217">
        <f>ROUND(I501*H501,2)</f>
        <v>0</v>
      </c>
      <c r="BL501" s="18" t="s">
        <v>739</v>
      </c>
      <c r="BM501" s="216" t="s">
        <v>2160</v>
      </c>
    </row>
    <row r="502" spans="1:47" s="2" customFormat="1" ht="12">
      <c r="A502" s="39"/>
      <c r="B502" s="40"/>
      <c r="C502" s="41"/>
      <c r="D502" s="218" t="s">
        <v>169</v>
      </c>
      <c r="E502" s="41"/>
      <c r="F502" s="219" t="s">
        <v>754</v>
      </c>
      <c r="G502" s="41"/>
      <c r="H502" s="41"/>
      <c r="I502" s="220"/>
      <c r="J502" s="41"/>
      <c r="K502" s="41"/>
      <c r="L502" s="45"/>
      <c r="M502" s="221"/>
      <c r="N502" s="222"/>
      <c r="O502" s="85"/>
      <c r="P502" s="85"/>
      <c r="Q502" s="85"/>
      <c r="R502" s="85"/>
      <c r="S502" s="85"/>
      <c r="T502" s="86"/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T502" s="18" t="s">
        <v>169</v>
      </c>
      <c r="AU502" s="18" t="s">
        <v>85</v>
      </c>
    </row>
    <row r="503" spans="1:47" s="2" customFormat="1" ht="12">
      <c r="A503" s="39"/>
      <c r="B503" s="40"/>
      <c r="C503" s="41"/>
      <c r="D503" s="225" t="s">
        <v>203</v>
      </c>
      <c r="E503" s="41"/>
      <c r="F503" s="256" t="s">
        <v>930</v>
      </c>
      <c r="G503" s="41"/>
      <c r="H503" s="41"/>
      <c r="I503" s="220"/>
      <c r="J503" s="41"/>
      <c r="K503" s="41"/>
      <c r="L503" s="45"/>
      <c r="M503" s="221"/>
      <c r="N503" s="222"/>
      <c r="O503" s="85"/>
      <c r="P503" s="85"/>
      <c r="Q503" s="85"/>
      <c r="R503" s="85"/>
      <c r="S503" s="85"/>
      <c r="T503" s="86"/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T503" s="18" t="s">
        <v>203</v>
      </c>
      <c r="AU503" s="18" t="s">
        <v>85</v>
      </c>
    </row>
    <row r="504" spans="1:63" s="12" customFormat="1" ht="22.8" customHeight="1">
      <c r="A504" s="12"/>
      <c r="B504" s="189"/>
      <c r="C504" s="190"/>
      <c r="D504" s="191" t="s">
        <v>74</v>
      </c>
      <c r="E504" s="203" t="s">
        <v>756</v>
      </c>
      <c r="F504" s="203" t="s">
        <v>757</v>
      </c>
      <c r="G504" s="190"/>
      <c r="H504" s="190"/>
      <c r="I504" s="193"/>
      <c r="J504" s="204">
        <f>BK504</f>
        <v>0</v>
      </c>
      <c r="K504" s="190"/>
      <c r="L504" s="195"/>
      <c r="M504" s="196"/>
      <c r="N504" s="197"/>
      <c r="O504" s="197"/>
      <c r="P504" s="198">
        <f>SUM(P505:P509)</f>
        <v>0</v>
      </c>
      <c r="Q504" s="197"/>
      <c r="R504" s="198">
        <f>SUM(R505:R509)</f>
        <v>0</v>
      </c>
      <c r="S504" s="197"/>
      <c r="T504" s="199">
        <f>SUM(T505:T509)</f>
        <v>0</v>
      </c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R504" s="200" t="s">
        <v>194</v>
      </c>
      <c r="AT504" s="201" t="s">
        <v>74</v>
      </c>
      <c r="AU504" s="201" t="s">
        <v>83</v>
      </c>
      <c r="AY504" s="200" t="s">
        <v>159</v>
      </c>
      <c r="BK504" s="202">
        <f>SUM(BK505:BK509)</f>
        <v>0</v>
      </c>
    </row>
    <row r="505" spans="1:65" s="2" customFormat="1" ht="16.5" customHeight="1">
      <c r="A505" s="39"/>
      <c r="B505" s="40"/>
      <c r="C505" s="205" t="s">
        <v>679</v>
      </c>
      <c r="D505" s="205" t="s">
        <v>162</v>
      </c>
      <c r="E505" s="206" t="s">
        <v>759</v>
      </c>
      <c r="F505" s="207" t="s">
        <v>760</v>
      </c>
      <c r="G505" s="208" t="s">
        <v>702</v>
      </c>
      <c r="H505" s="209">
        <v>1</v>
      </c>
      <c r="I505" s="210"/>
      <c r="J505" s="211">
        <f>ROUND(I505*H505,2)</f>
        <v>0</v>
      </c>
      <c r="K505" s="207" t="s">
        <v>166</v>
      </c>
      <c r="L505" s="45"/>
      <c r="M505" s="212" t="s">
        <v>19</v>
      </c>
      <c r="N505" s="213" t="s">
        <v>46</v>
      </c>
      <c r="O505" s="85"/>
      <c r="P505" s="214">
        <f>O505*H505</f>
        <v>0</v>
      </c>
      <c r="Q505" s="214">
        <v>0</v>
      </c>
      <c r="R505" s="214">
        <f>Q505*H505</f>
        <v>0</v>
      </c>
      <c r="S505" s="214">
        <v>0</v>
      </c>
      <c r="T505" s="215">
        <f>S505*H505</f>
        <v>0</v>
      </c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R505" s="216" t="s">
        <v>739</v>
      </c>
      <c r="AT505" s="216" t="s">
        <v>162</v>
      </c>
      <c r="AU505" s="216" t="s">
        <v>85</v>
      </c>
      <c r="AY505" s="18" t="s">
        <v>159</v>
      </c>
      <c r="BE505" s="217">
        <f>IF(N505="základní",J505,0)</f>
        <v>0</v>
      </c>
      <c r="BF505" s="217">
        <f>IF(N505="snížená",J505,0)</f>
        <v>0</v>
      </c>
      <c r="BG505" s="217">
        <f>IF(N505="zákl. přenesená",J505,0)</f>
        <v>0</v>
      </c>
      <c r="BH505" s="217">
        <f>IF(N505="sníž. přenesená",J505,0)</f>
        <v>0</v>
      </c>
      <c r="BI505" s="217">
        <f>IF(N505="nulová",J505,0)</f>
        <v>0</v>
      </c>
      <c r="BJ505" s="18" t="s">
        <v>83</v>
      </c>
      <c r="BK505" s="217">
        <f>ROUND(I505*H505,2)</f>
        <v>0</v>
      </c>
      <c r="BL505" s="18" t="s">
        <v>739</v>
      </c>
      <c r="BM505" s="216" t="s">
        <v>2161</v>
      </c>
    </row>
    <row r="506" spans="1:47" s="2" customFormat="1" ht="12">
      <c r="A506" s="39"/>
      <c r="B506" s="40"/>
      <c r="C506" s="41"/>
      <c r="D506" s="218" t="s">
        <v>169</v>
      </c>
      <c r="E506" s="41"/>
      <c r="F506" s="219" t="s">
        <v>762</v>
      </c>
      <c r="G506" s="41"/>
      <c r="H506" s="41"/>
      <c r="I506" s="220"/>
      <c r="J506" s="41"/>
      <c r="K506" s="41"/>
      <c r="L506" s="45"/>
      <c r="M506" s="221"/>
      <c r="N506" s="222"/>
      <c r="O506" s="85"/>
      <c r="P506" s="85"/>
      <c r="Q506" s="85"/>
      <c r="R506" s="85"/>
      <c r="S506" s="85"/>
      <c r="T506" s="86"/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T506" s="18" t="s">
        <v>169</v>
      </c>
      <c r="AU506" s="18" t="s">
        <v>85</v>
      </c>
    </row>
    <row r="507" spans="1:47" s="2" customFormat="1" ht="12">
      <c r="A507" s="39"/>
      <c r="B507" s="40"/>
      <c r="C507" s="41"/>
      <c r="D507" s="225" t="s">
        <v>203</v>
      </c>
      <c r="E507" s="41"/>
      <c r="F507" s="256" t="s">
        <v>763</v>
      </c>
      <c r="G507" s="41"/>
      <c r="H507" s="41"/>
      <c r="I507" s="220"/>
      <c r="J507" s="41"/>
      <c r="K507" s="41"/>
      <c r="L507" s="45"/>
      <c r="M507" s="221"/>
      <c r="N507" s="222"/>
      <c r="O507" s="85"/>
      <c r="P507" s="85"/>
      <c r="Q507" s="85"/>
      <c r="R507" s="85"/>
      <c r="S507" s="85"/>
      <c r="T507" s="86"/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T507" s="18" t="s">
        <v>203</v>
      </c>
      <c r="AU507" s="18" t="s">
        <v>85</v>
      </c>
    </row>
    <row r="508" spans="1:65" s="2" customFormat="1" ht="16.5" customHeight="1">
      <c r="A508" s="39"/>
      <c r="B508" s="40"/>
      <c r="C508" s="205" t="s">
        <v>683</v>
      </c>
      <c r="D508" s="205" t="s">
        <v>162</v>
      </c>
      <c r="E508" s="206" t="s">
        <v>765</v>
      </c>
      <c r="F508" s="207" t="s">
        <v>766</v>
      </c>
      <c r="G508" s="208" t="s">
        <v>702</v>
      </c>
      <c r="H508" s="209">
        <v>1</v>
      </c>
      <c r="I508" s="210"/>
      <c r="J508" s="211">
        <f>ROUND(I508*H508,2)</f>
        <v>0</v>
      </c>
      <c r="K508" s="207" t="s">
        <v>166</v>
      </c>
      <c r="L508" s="45"/>
      <c r="M508" s="212" t="s">
        <v>19</v>
      </c>
      <c r="N508" s="213" t="s">
        <v>46</v>
      </c>
      <c r="O508" s="85"/>
      <c r="P508" s="214">
        <f>O508*H508</f>
        <v>0</v>
      </c>
      <c r="Q508" s="214">
        <v>0</v>
      </c>
      <c r="R508" s="214">
        <f>Q508*H508</f>
        <v>0</v>
      </c>
      <c r="S508" s="214">
        <v>0</v>
      </c>
      <c r="T508" s="215">
        <f>S508*H508</f>
        <v>0</v>
      </c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R508" s="216" t="s">
        <v>739</v>
      </c>
      <c r="AT508" s="216" t="s">
        <v>162</v>
      </c>
      <c r="AU508" s="216" t="s">
        <v>85</v>
      </c>
      <c r="AY508" s="18" t="s">
        <v>159</v>
      </c>
      <c r="BE508" s="217">
        <f>IF(N508="základní",J508,0)</f>
        <v>0</v>
      </c>
      <c r="BF508" s="217">
        <f>IF(N508="snížená",J508,0)</f>
        <v>0</v>
      </c>
      <c r="BG508" s="217">
        <f>IF(N508="zákl. přenesená",J508,0)</f>
        <v>0</v>
      </c>
      <c r="BH508" s="217">
        <f>IF(N508="sníž. přenesená",J508,0)</f>
        <v>0</v>
      </c>
      <c r="BI508" s="217">
        <f>IF(N508="nulová",J508,0)</f>
        <v>0</v>
      </c>
      <c r="BJ508" s="18" t="s">
        <v>83</v>
      </c>
      <c r="BK508" s="217">
        <f>ROUND(I508*H508,2)</f>
        <v>0</v>
      </c>
      <c r="BL508" s="18" t="s">
        <v>739</v>
      </c>
      <c r="BM508" s="216" t="s">
        <v>2162</v>
      </c>
    </row>
    <row r="509" spans="1:47" s="2" customFormat="1" ht="12">
      <c r="A509" s="39"/>
      <c r="B509" s="40"/>
      <c r="C509" s="41"/>
      <c r="D509" s="218" t="s">
        <v>169</v>
      </c>
      <c r="E509" s="41"/>
      <c r="F509" s="219" t="s">
        <v>768</v>
      </c>
      <c r="G509" s="41"/>
      <c r="H509" s="41"/>
      <c r="I509" s="220"/>
      <c r="J509" s="41"/>
      <c r="K509" s="41"/>
      <c r="L509" s="45"/>
      <c r="M509" s="268"/>
      <c r="N509" s="269"/>
      <c r="O509" s="270"/>
      <c r="P509" s="270"/>
      <c r="Q509" s="270"/>
      <c r="R509" s="270"/>
      <c r="S509" s="270"/>
      <c r="T509" s="271"/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T509" s="18" t="s">
        <v>169</v>
      </c>
      <c r="AU509" s="18" t="s">
        <v>85</v>
      </c>
    </row>
    <row r="510" spans="1:31" s="2" customFormat="1" ht="6.95" customHeight="1">
      <c r="A510" s="39"/>
      <c r="B510" s="60"/>
      <c r="C510" s="61"/>
      <c r="D510" s="61"/>
      <c r="E510" s="61"/>
      <c r="F510" s="61"/>
      <c r="G510" s="61"/>
      <c r="H510" s="61"/>
      <c r="I510" s="61"/>
      <c r="J510" s="61"/>
      <c r="K510" s="61"/>
      <c r="L510" s="45"/>
      <c r="M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</row>
  </sheetData>
  <sheetProtection password="CC35" sheet="1" objects="1" scenarios="1" formatColumns="0" formatRows="0" autoFilter="0"/>
  <autoFilter ref="C93:K509"/>
  <mergeCells count="9">
    <mergeCell ref="E7:H7"/>
    <mergeCell ref="E9:H9"/>
    <mergeCell ref="E18:H18"/>
    <mergeCell ref="E27:H27"/>
    <mergeCell ref="E48:H48"/>
    <mergeCell ref="E50:H50"/>
    <mergeCell ref="E84:H84"/>
    <mergeCell ref="E86:H86"/>
    <mergeCell ref="L2:V2"/>
  </mergeCells>
  <hyperlinks>
    <hyperlink ref="F98" r:id="rId1" display="https://podminky.urs.cz/item/CS_URS_2023_02/952902501"/>
    <hyperlink ref="F101" r:id="rId2" display="https://podminky.urs.cz/item/CS_URS_2023_02/997013152"/>
    <hyperlink ref="F103" r:id="rId3" display="https://podminky.urs.cz/item/CS_URS_2023_02/997013501"/>
    <hyperlink ref="F105" r:id="rId4" display="https://podminky.urs.cz/item/CS_URS_2023_02/997013509"/>
    <hyperlink ref="F109" r:id="rId5" display="https://podminky.urs.cz/item/CS_URS_2023_02/997013645"/>
    <hyperlink ref="F112" r:id="rId6" display="https://podminky.urs.cz/item/CS_URS_2023_02/997013814"/>
    <hyperlink ref="F115" r:id="rId7" display="https://podminky.urs.cz/item/CS_URS_2023_02/997013631"/>
    <hyperlink ref="F120" r:id="rId8" display="https://podminky.urs.cz/item/CS_URS_2023_02/712300921"/>
    <hyperlink ref="F127" r:id="rId9" display="https://podminky.urs.cz/item/CS_URS_2023_02/712311101"/>
    <hyperlink ref="F134" r:id="rId10" display="https://podminky.urs.cz/item/CS_URS_2023_02/712341559"/>
    <hyperlink ref="F138" r:id="rId11" display="https://podminky.urs.cz/item/CS_URS_2023_02/712331111"/>
    <hyperlink ref="F142" r:id="rId12" display="https://podminky.urs.cz/item/CS_URS_2023_02/712341559"/>
    <hyperlink ref="F146" r:id="rId13" display="https://podminky.urs.cz/item/CS_URS_2023_02/712391176"/>
    <hyperlink ref="F160" r:id="rId14" display="https://podminky.urs.cz/item/CS_URS_2023_02/712340832"/>
    <hyperlink ref="F166" r:id="rId15" display="https://podminky.urs.cz/item/CS_URS_2023_02/712311101"/>
    <hyperlink ref="F173" r:id="rId16" display="https://podminky.urs.cz/item/CS_URS_2023_02/712341559"/>
    <hyperlink ref="F180" r:id="rId17" display="https://podminky.urs.cz/item/CS_URS_2023_02/712811101"/>
    <hyperlink ref="F199" r:id="rId18" display="https://podminky.urs.cz/item/CS_URS_2023_02/712841559"/>
    <hyperlink ref="F218" r:id="rId19" display="https://podminky.urs.cz/item/CS_URS_2023_02/712831101"/>
    <hyperlink ref="F237" r:id="rId20" display="https://podminky.urs.cz/item/CS_URS_2023_02/712841559"/>
    <hyperlink ref="F256" r:id="rId21" display="https://podminky.urs.cz/item/CS_URS_2023_02/998712102"/>
    <hyperlink ref="F259" r:id="rId22" display="https://podminky.urs.cz/item/CS_URS_2023_02/713141136"/>
    <hyperlink ref="F269" r:id="rId23" display="https://podminky.urs.cz/item/CS_URS_2023_02/713141151"/>
    <hyperlink ref="F273" r:id="rId24" display="https://podminky.urs.cz/item/CS_URS_2023_02/713141264"/>
    <hyperlink ref="F276" r:id="rId25" display="https://podminky.urs.cz/item/CS_URS_2023_02/713141336"/>
    <hyperlink ref="F282" r:id="rId26" display="https://podminky.urs.cz/item/CS_URS_2023_02/713141414"/>
    <hyperlink ref="F285" r:id="rId27" display="https://podminky.urs.cz/item/CS_URS_2023_02/713140841"/>
    <hyperlink ref="F291" r:id="rId28" display="https://podminky.urs.cz/item/CS_URS_2023_02/713141212"/>
    <hyperlink ref="F310" r:id="rId29" display="https://podminky.urs.cz/item/CS_URS_2023_02/713141358"/>
    <hyperlink ref="F319" r:id="rId30" display="https://podminky.urs.cz/item/CS_URS_2023_02/713141358"/>
    <hyperlink ref="F327" r:id="rId31" display="https://podminky.urs.cz/item/CS_URS_2023_02/713141396"/>
    <hyperlink ref="F339" r:id="rId32" display="https://podminky.urs.cz/item/CS_URS_2023_02/713141396"/>
    <hyperlink ref="F347" r:id="rId33" display="https://podminky.urs.cz/item/CS_URS_2023_02/998713102"/>
    <hyperlink ref="F350" r:id="rId34" display="https://podminky.urs.cz/item/CS_URS_2023_02/721210822"/>
    <hyperlink ref="F352" r:id="rId35" display="https://podminky.urs.cz/item/CS_URS_2023_02/721239114"/>
    <hyperlink ref="F358" r:id="rId36" display="https://podminky.urs.cz/item/CS_URS_2023_02/721110802"/>
    <hyperlink ref="F360" r:id="rId37" display="https://podminky.urs.cz/item/CS_URS_2023_02/721173315"/>
    <hyperlink ref="F363" r:id="rId38" display="https://podminky.urs.cz/item/CS_URS_2023_02/877260320"/>
    <hyperlink ref="F366" r:id="rId39" display="https://podminky.urs.cz/item/CS_URS_2023_02/998721102"/>
    <hyperlink ref="F369" r:id="rId40" display="https://podminky.urs.cz/item/CS_URS_2023_02/741421823"/>
    <hyperlink ref="F374" r:id="rId41" display="https://podminky.urs.cz/item/CS_URS_2023_02/741421841"/>
    <hyperlink ref="F383" r:id="rId42" display="https://podminky.urs.cz/item/CS_URS_2023_02/741420001"/>
    <hyperlink ref="F388" r:id="rId43" display="https://podminky.urs.cz/item/CS_URS_2023_02/741420020"/>
    <hyperlink ref="F398" r:id="rId44" display="https://podminky.urs.cz/item/CS_URS_2023_02/741810001"/>
    <hyperlink ref="F401" r:id="rId45" display="https://podminky.urs.cz/item/CS_URS_2023_02/998741202"/>
    <hyperlink ref="F404" r:id="rId46" display="https://podminky.urs.cz/item/CS_URS_2023_02/762341670"/>
    <hyperlink ref="F416" r:id="rId47" display="https://podminky.urs.cz/item/CS_URS_2023_02/762395000"/>
    <hyperlink ref="F420" r:id="rId48" display="https://podminky.urs.cz/item/CS_URS_2023_02/998762102"/>
    <hyperlink ref="F423" r:id="rId49" display="https://podminky.urs.cz/item/CS_URS_2023_02/764002841"/>
    <hyperlink ref="F428" r:id="rId50" display="https://podminky.urs.cz/item/CS_URS_2023_02/764002861"/>
    <hyperlink ref="F443" r:id="rId51" display="https://podminky.urs.cz/item/CS_URS_2023_02/764.Rpol.150"/>
    <hyperlink ref="F454" r:id="rId52" display="https://podminky.urs.cz/item/CS_URS_2023_02/764002841"/>
    <hyperlink ref="F460" r:id="rId53" display="https://podminky.urs.cz/item/CS_URS_2023_02/764214411"/>
    <hyperlink ref="F469" r:id="rId54" display="https://podminky.urs.cz/item/CS_URS_2023_02/764002871"/>
    <hyperlink ref="F485" r:id="rId55" display="https://podminky.urs.cz/item/CS_URS_2023_02/998764202"/>
    <hyperlink ref="F488" r:id="rId56" display="https://podminky.urs.cz/item/CS_URS_2023_02/767881135"/>
    <hyperlink ref="F492" r:id="rId57" display="https://podminky.urs.cz/item/CS_URS_2023_02/998767202"/>
    <hyperlink ref="F496" r:id="rId58" display="https://podminky.urs.cz/item/CS_URS_2023_02/030001000"/>
    <hyperlink ref="F500" r:id="rId59" display="https://podminky.urs.cz/item/CS_URS_2023_02/041103000"/>
    <hyperlink ref="F502" r:id="rId60" display="https://podminky.urs.cz/item/CS_URS_2023_02/043194000"/>
    <hyperlink ref="F506" r:id="rId61" display="https://podminky.urs.cz/item/CS_URS_2023_02/061002000"/>
    <hyperlink ref="F509" r:id="rId62" display="https://podminky.urs.cz/item/CS_URS_2023_02/065002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63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50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112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85</v>
      </c>
    </row>
    <row r="4" spans="2:46" s="1" customFormat="1" ht="24.95" customHeight="1">
      <c r="B4" s="21"/>
      <c r="D4" s="131" t="s">
        <v>119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Rekonstrukce střechy Základní školy Za Chlumem 824 v Bílině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120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2163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14. 9. 2023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27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28</v>
      </c>
      <c r="F15" s="39"/>
      <c r="G15" s="39"/>
      <c r="H15" s="39"/>
      <c r="I15" s="133" t="s">
        <v>29</v>
      </c>
      <c r="J15" s="137" t="s">
        <v>30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31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29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33</v>
      </c>
      <c r="E20" s="39"/>
      <c r="F20" s="39"/>
      <c r="G20" s="39"/>
      <c r="H20" s="39"/>
      <c r="I20" s="133" t="s">
        <v>26</v>
      </c>
      <c r="J20" s="137" t="s">
        <v>34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35</v>
      </c>
      <c r="F21" s="39"/>
      <c r="G21" s="39"/>
      <c r="H21" s="39"/>
      <c r="I21" s="133" t="s">
        <v>29</v>
      </c>
      <c r="J21" s="137" t="s">
        <v>36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38</v>
      </c>
      <c r="E23" s="39"/>
      <c r="F23" s="39"/>
      <c r="G23" s="39"/>
      <c r="H23" s="39"/>
      <c r="I23" s="133" t="s">
        <v>26</v>
      </c>
      <c r="J23" s="137" t="s">
        <v>34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">
        <v>35</v>
      </c>
      <c r="F24" s="39"/>
      <c r="G24" s="39"/>
      <c r="H24" s="39"/>
      <c r="I24" s="133" t="s">
        <v>29</v>
      </c>
      <c r="J24" s="137" t="s">
        <v>36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39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71.25" customHeight="1">
      <c r="A27" s="139"/>
      <c r="B27" s="140"/>
      <c r="C27" s="139"/>
      <c r="D27" s="139"/>
      <c r="E27" s="141" t="s">
        <v>40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41</v>
      </c>
      <c r="E30" s="39"/>
      <c r="F30" s="39"/>
      <c r="G30" s="39"/>
      <c r="H30" s="39"/>
      <c r="I30" s="39"/>
      <c r="J30" s="145">
        <f>ROUND(J94,2)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43</v>
      </c>
      <c r="G32" s="39"/>
      <c r="H32" s="39"/>
      <c r="I32" s="146" t="s">
        <v>42</v>
      </c>
      <c r="J32" s="146" t="s">
        <v>44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45</v>
      </c>
      <c r="E33" s="133" t="s">
        <v>46</v>
      </c>
      <c r="F33" s="148">
        <f>ROUND((SUM(BE94:BE505)),2)</f>
        <v>0</v>
      </c>
      <c r="G33" s="39"/>
      <c r="H33" s="39"/>
      <c r="I33" s="149">
        <v>0.21</v>
      </c>
      <c r="J33" s="148">
        <f>ROUND(((SUM(BE94:BE505))*I33),2)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47</v>
      </c>
      <c r="F34" s="148">
        <f>ROUND((SUM(BF94:BF505)),2)</f>
        <v>0</v>
      </c>
      <c r="G34" s="39"/>
      <c r="H34" s="39"/>
      <c r="I34" s="149">
        <v>0.15</v>
      </c>
      <c r="J34" s="148">
        <f>ROUND(((SUM(BF94:BF505))*I34),2)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48</v>
      </c>
      <c r="F35" s="148">
        <f>ROUND((SUM(BG94:BG505)),2)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49</v>
      </c>
      <c r="F36" s="148">
        <f>ROUND((SUM(BH94:BH505)),2)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50</v>
      </c>
      <c r="F37" s="148">
        <f>ROUND((SUM(BI94:BI505)),2)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51</v>
      </c>
      <c r="E39" s="152"/>
      <c r="F39" s="152"/>
      <c r="G39" s="153" t="s">
        <v>52</v>
      </c>
      <c r="H39" s="154" t="s">
        <v>53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122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Rekonstrukce střechy Základní školy Za Chlumem 824 v Bílině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120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SO-10 - D2 - střecha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Za Chlumem 824</v>
      </c>
      <c r="G52" s="41"/>
      <c r="H52" s="41"/>
      <c r="I52" s="33" t="s">
        <v>23</v>
      </c>
      <c r="J52" s="73" t="str">
        <f>IF(J12="","",J12)</f>
        <v>14. 9. 2023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Město Bílina</v>
      </c>
      <c r="G54" s="41"/>
      <c r="H54" s="41"/>
      <c r="I54" s="33" t="s">
        <v>33</v>
      </c>
      <c r="J54" s="37" t="str">
        <f>E21</f>
        <v>DEKPROJEKT s.r.o.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31</v>
      </c>
      <c r="D55" s="41"/>
      <c r="E55" s="41"/>
      <c r="F55" s="28" t="str">
        <f>IF(E18="","",E18)</f>
        <v>Vyplň údaj</v>
      </c>
      <c r="G55" s="41"/>
      <c r="H55" s="41"/>
      <c r="I55" s="33" t="s">
        <v>38</v>
      </c>
      <c r="J55" s="37" t="str">
        <f>E24</f>
        <v>DEKPROJEKT s.r.o.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123</v>
      </c>
      <c r="D57" s="163"/>
      <c r="E57" s="163"/>
      <c r="F57" s="163"/>
      <c r="G57" s="163"/>
      <c r="H57" s="163"/>
      <c r="I57" s="163"/>
      <c r="J57" s="164" t="s">
        <v>124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73</v>
      </c>
      <c r="D59" s="41"/>
      <c r="E59" s="41"/>
      <c r="F59" s="41"/>
      <c r="G59" s="41"/>
      <c r="H59" s="41"/>
      <c r="I59" s="41"/>
      <c r="J59" s="103">
        <f>J94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125</v>
      </c>
    </row>
    <row r="60" spans="1:31" s="9" customFormat="1" ht="24.95" customHeight="1">
      <c r="A60" s="9"/>
      <c r="B60" s="166"/>
      <c r="C60" s="167"/>
      <c r="D60" s="168" t="s">
        <v>126</v>
      </c>
      <c r="E60" s="169"/>
      <c r="F60" s="169"/>
      <c r="G60" s="169"/>
      <c r="H60" s="169"/>
      <c r="I60" s="169"/>
      <c r="J60" s="170">
        <f>J95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128</v>
      </c>
      <c r="E61" s="175"/>
      <c r="F61" s="175"/>
      <c r="G61" s="175"/>
      <c r="H61" s="175"/>
      <c r="I61" s="175"/>
      <c r="J61" s="176">
        <f>J96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129</v>
      </c>
      <c r="E62" s="175"/>
      <c r="F62" s="175"/>
      <c r="G62" s="175"/>
      <c r="H62" s="175"/>
      <c r="I62" s="175"/>
      <c r="J62" s="176">
        <f>J99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9" customFormat="1" ht="24.95" customHeight="1">
      <c r="A63" s="9"/>
      <c r="B63" s="166"/>
      <c r="C63" s="167"/>
      <c r="D63" s="168" t="s">
        <v>131</v>
      </c>
      <c r="E63" s="169"/>
      <c r="F63" s="169"/>
      <c r="G63" s="169"/>
      <c r="H63" s="169"/>
      <c r="I63" s="169"/>
      <c r="J63" s="170">
        <f>J117</f>
        <v>0</v>
      </c>
      <c r="K63" s="167"/>
      <c r="L63" s="171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10" customFormat="1" ht="19.9" customHeight="1">
      <c r="A64" s="10"/>
      <c r="B64" s="172"/>
      <c r="C64" s="173"/>
      <c r="D64" s="174" t="s">
        <v>132</v>
      </c>
      <c r="E64" s="175"/>
      <c r="F64" s="175"/>
      <c r="G64" s="175"/>
      <c r="H64" s="175"/>
      <c r="I64" s="175"/>
      <c r="J64" s="176">
        <f>J118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2"/>
      <c r="C65" s="173"/>
      <c r="D65" s="174" t="s">
        <v>133</v>
      </c>
      <c r="E65" s="175"/>
      <c r="F65" s="175"/>
      <c r="G65" s="175"/>
      <c r="H65" s="175"/>
      <c r="I65" s="175"/>
      <c r="J65" s="176">
        <f>J253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2"/>
      <c r="C66" s="173"/>
      <c r="D66" s="174" t="s">
        <v>134</v>
      </c>
      <c r="E66" s="175"/>
      <c r="F66" s="175"/>
      <c r="G66" s="175"/>
      <c r="H66" s="175"/>
      <c r="I66" s="175"/>
      <c r="J66" s="176">
        <f>J344</f>
        <v>0</v>
      </c>
      <c r="K66" s="173"/>
      <c r="L66" s="17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2"/>
      <c r="C67" s="173"/>
      <c r="D67" s="174" t="s">
        <v>135</v>
      </c>
      <c r="E67" s="175"/>
      <c r="F67" s="175"/>
      <c r="G67" s="175"/>
      <c r="H67" s="175"/>
      <c r="I67" s="175"/>
      <c r="J67" s="176">
        <f>J363</f>
        <v>0</v>
      </c>
      <c r="K67" s="173"/>
      <c r="L67" s="17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2"/>
      <c r="C68" s="173"/>
      <c r="D68" s="174" t="s">
        <v>136</v>
      </c>
      <c r="E68" s="175"/>
      <c r="F68" s="175"/>
      <c r="G68" s="175"/>
      <c r="H68" s="175"/>
      <c r="I68" s="175"/>
      <c r="J68" s="176">
        <f>J398</f>
        <v>0</v>
      </c>
      <c r="K68" s="173"/>
      <c r="L68" s="17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2"/>
      <c r="C69" s="173"/>
      <c r="D69" s="174" t="s">
        <v>137</v>
      </c>
      <c r="E69" s="175"/>
      <c r="F69" s="175"/>
      <c r="G69" s="175"/>
      <c r="H69" s="175"/>
      <c r="I69" s="175"/>
      <c r="J69" s="176">
        <f>J417</f>
        <v>0</v>
      </c>
      <c r="K69" s="173"/>
      <c r="L69" s="17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2"/>
      <c r="C70" s="173"/>
      <c r="D70" s="174" t="s">
        <v>138</v>
      </c>
      <c r="E70" s="175"/>
      <c r="F70" s="175"/>
      <c r="G70" s="175"/>
      <c r="H70" s="175"/>
      <c r="I70" s="175"/>
      <c r="J70" s="176">
        <f>J482</f>
        <v>0</v>
      </c>
      <c r="K70" s="173"/>
      <c r="L70" s="177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9" customFormat="1" ht="24.95" customHeight="1">
      <c r="A71" s="9"/>
      <c r="B71" s="166"/>
      <c r="C71" s="167"/>
      <c r="D71" s="168" t="s">
        <v>140</v>
      </c>
      <c r="E71" s="169"/>
      <c r="F71" s="169"/>
      <c r="G71" s="169"/>
      <c r="H71" s="169"/>
      <c r="I71" s="169"/>
      <c r="J71" s="170">
        <f>J489</f>
        <v>0</v>
      </c>
      <c r="K71" s="167"/>
      <c r="L71" s="171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s="10" customFormat="1" ht="19.9" customHeight="1">
      <c r="A72" s="10"/>
      <c r="B72" s="172"/>
      <c r="C72" s="173"/>
      <c r="D72" s="174" t="s">
        <v>141</v>
      </c>
      <c r="E72" s="175"/>
      <c r="F72" s="175"/>
      <c r="G72" s="175"/>
      <c r="H72" s="175"/>
      <c r="I72" s="175"/>
      <c r="J72" s="176">
        <f>J490</f>
        <v>0</v>
      </c>
      <c r="K72" s="173"/>
      <c r="L72" s="177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72"/>
      <c r="C73" s="173"/>
      <c r="D73" s="174" t="s">
        <v>142</v>
      </c>
      <c r="E73" s="175"/>
      <c r="F73" s="175"/>
      <c r="G73" s="175"/>
      <c r="H73" s="175"/>
      <c r="I73" s="175"/>
      <c r="J73" s="176">
        <f>J494</f>
        <v>0</v>
      </c>
      <c r="K73" s="173"/>
      <c r="L73" s="177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72"/>
      <c r="C74" s="173"/>
      <c r="D74" s="174" t="s">
        <v>143</v>
      </c>
      <c r="E74" s="175"/>
      <c r="F74" s="175"/>
      <c r="G74" s="175"/>
      <c r="H74" s="175"/>
      <c r="I74" s="175"/>
      <c r="J74" s="176">
        <f>J500</f>
        <v>0</v>
      </c>
      <c r="K74" s="173"/>
      <c r="L74" s="177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2" customFormat="1" ht="21.8" customHeight="1">
      <c r="A75" s="39"/>
      <c r="B75" s="40"/>
      <c r="C75" s="41"/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60"/>
      <c r="C76" s="61"/>
      <c r="D76" s="61"/>
      <c r="E76" s="61"/>
      <c r="F76" s="61"/>
      <c r="G76" s="61"/>
      <c r="H76" s="61"/>
      <c r="I76" s="61"/>
      <c r="J76" s="61"/>
      <c r="K76" s="6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80" spans="1:31" s="2" customFormat="1" ht="6.95" customHeight="1">
      <c r="A80" s="39"/>
      <c r="B80" s="62"/>
      <c r="C80" s="63"/>
      <c r="D80" s="63"/>
      <c r="E80" s="63"/>
      <c r="F80" s="63"/>
      <c r="G80" s="63"/>
      <c r="H80" s="63"/>
      <c r="I80" s="63"/>
      <c r="J80" s="63"/>
      <c r="K80" s="63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24.95" customHeight="1">
      <c r="A81" s="39"/>
      <c r="B81" s="40"/>
      <c r="C81" s="24" t="s">
        <v>144</v>
      </c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6.95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2" customHeight="1">
      <c r="A83" s="39"/>
      <c r="B83" s="40"/>
      <c r="C83" s="33" t="s">
        <v>16</v>
      </c>
      <c r="D83" s="41"/>
      <c r="E83" s="41"/>
      <c r="F83" s="41"/>
      <c r="G83" s="41"/>
      <c r="H83" s="41"/>
      <c r="I83" s="41"/>
      <c r="J83" s="41"/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6.5" customHeight="1">
      <c r="A84" s="39"/>
      <c r="B84" s="40"/>
      <c r="C84" s="41"/>
      <c r="D84" s="41"/>
      <c r="E84" s="161" t="str">
        <f>E7</f>
        <v>Rekonstrukce střechy Základní školy Za Chlumem 824 v Bílině</v>
      </c>
      <c r="F84" s="33"/>
      <c r="G84" s="33"/>
      <c r="H84" s="33"/>
      <c r="I84" s="41"/>
      <c r="J84" s="41"/>
      <c r="K84" s="41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2" customHeight="1">
      <c r="A85" s="39"/>
      <c r="B85" s="40"/>
      <c r="C85" s="33" t="s">
        <v>120</v>
      </c>
      <c r="D85" s="41"/>
      <c r="E85" s="41"/>
      <c r="F85" s="41"/>
      <c r="G85" s="41"/>
      <c r="H85" s="41"/>
      <c r="I85" s="41"/>
      <c r="J85" s="41"/>
      <c r="K85" s="41"/>
      <c r="L85" s="13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6.5" customHeight="1">
      <c r="A86" s="39"/>
      <c r="B86" s="40"/>
      <c r="C86" s="41"/>
      <c r="D86" s="41"/>
      <c r="E86" s="70" t="str">
        <f>E9</f>
        <v>SO-10 - D2 - střecha</v>
      </c>
      <c r="F86" s="41"/>
      <c r="G86" s="41"/>
      <c r="H86" s="41"/>
      <c r="I86" s="41"/>
      <c r="J86" s="41"/>
      <c r="K86" s="41"/>
      <c r="L86" s="13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6.95" customHeight="1">
      <c r="A87" s="39"/>
      <c r="B87" s="40"/>
      <c r="C87" s="41"/>
      <c r="D87" s="41"/>
      <c r="E87" s="41"/>
      <c r="F87" s="41"/>
      <c r="G87" s="41"/>
      <c r="H87" s="41"/>
      <c r="I87" s="41"/>
      <c r="J87" s="41"/>
      <c r="K87" s="41"/>
      <c r="L87" s="13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21</v>
      </c>
      <c r="D88" s="41"/>
      <c r="E88" s="41"/>
      <c r="F88" s="28" t="str">
        <f>F12</f>
        <v>Za Chlumem 824</v>
      </c>
      <c r="G88" s="41"/>
      <c r="H88" s="41"/>
      <c r="I88" s="33" t="s">
        <v>23</v>
      </c>
      <c r="J88" s="73" t="str">
        <f>IF(J12="","",J12)</f>
        <v>14. 9. 2023</v>
      </c>
      <c r="K88" s="41"/>
      <c r="L88" s="13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6.95" customHeight="1">
      <c r="A89" s="39"/>
      <c r="B89" s="40"/>
      <c r="C89" s="41"/>
      <c r="D89" s="41"/>
      <c r="E89" s="41"/>
      <c r="F89" s="41"/>
      <c r="G89" s="41"/>
      <c r="H89" s="41"/>
      <c r="I89" s="41"/>
      <c r="J89" s="41"/>
      <c r="K89" s="41"/>
      <c r="L89" s="13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5.15" customHeight="1">
      <c r="A90" s="39"/>
      <c r="B90" s="40"/>
      <c r="C90" s="33" t="s">
        <v>25</v>
      </c>
      <c r="D90" s="41"/>
      <c r="E90" s="41"/>
      <c r="F90" s="28" t="str">
        <f>E15</f>
        <v>Město Bílina</v>
      </c>
      <c r="G90" s="41"/>
      <c r="H90" s="41"/>
      <c r="I90" s="33" t="s">
        <v>33</v>
      </c>
      <c r="J90" s="37" t="str">
        <f>E21</f>
        <v>DEKPROJEKT s.r.o.</v>
      </c>
      <c r="K90" s="41"/>
      <c r="L90" s="135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31</v>
      </c>
      <c r="D91" s="41"/>
      <c r="E91" s="41"/>
      <c r="F91" s="28" t="str">
        <f>IF(E18="","",E18)</f>
        <v>Vyplň údaj</v>
      </c>
      <c r="G91" s="41"/>
      <c r="H91" s="41"/>
      <c r="I91" s="33" t="s">
        <v>38</v>
      </c>
      <c r="J91" s="37" t="str">
        <f>E24</f>
        <v>DEKPROJEKT s.r.o.</v>
      </c>
      <c r="K91" s="41"/>
      <c r="L91" s="135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0.3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135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11" customFormat="1" ht="29.25" customHeight="1">
      <c r="A93" s="178"/>
      <c r="B93" s="179"/>
      <c r="C93" s="180" t="s">
        <v>145</v>
      </c>
      <c r="D93" s="181" t="s">
        <v>60</v>
      </c>
      <c r="E93" s="181" t="s">
        <v>56</v>
      </c>
      <c r="F93" s="181" t="s">
        <v>57</v>
      </c>
      <c r="G93" s="181" t="s">
        <v>146</v>
      </c>
      <c r="H93" s="181" t="s">
        <v>147</v>
      </c>
      <c r="I93" s="181" t="s">
        <v>148</v>
      </c>
      <c r="J93" s="181" t="s">
        <v>124</v>
      </c>
      <c r="K93" s="182" t="s">
        <v>149</v>
      </c>
      <c r="L93" s="183"/>
      <c r="M93" s="93" t="s">
        <v>19</v>
      </c>
      <c r="N93" s="94" t="s">
        <v>45</v>
      </c>
      <c r="O93" s="94" t="s">
        <v>150</v>
      </c>
      <c r="P93" s="94" t="s">
        <v>151</v>
      </c>
      <c r="Q93" s="94" t="s">
        <v>152</v>
      </c>
      <c r="R93" s="94" t="s">
        <v>153</v>
      </c>
      <c r="S93" s="94" t="s">
        <v>154</v>
      </c>
      <c r="T93" s="95" t="s">
        <v>155</v>
      </c>
      <c r="U93" s="178"/>
      <c r="V93" s="178"/>
      <c r="W93" s="178"/>
      <c r="X93" s="178"/>
      <c r="Y93" s="178"/>
      <c r="Z93" s="178"/>
      <c r="AA93" s="178"/>
      <c r="AB93" s="178"/>
      <c r="AC93" s="178"/>
      <c r="AD93" s="178"/>
      <c r="AE93" s="178"/>
    </row>
    <row r="94" spans="1:63" s="2" customFormat="1" ht="22.8" customHeight="1">
      <c r="A94" s="39"/>
      <c r="B94" s="40"/>
      <c r="C94" s="100" t="s">
        <v>156</v>
      </c>
      <c r="D94" s="41"/>
      <c r="E94" s="41"/>
      <c r="F94" s="41"/>
      <c r="G94" s="41"/>
      <c r="H94" s="41"/>
      <c r="I94" s="41"/>
      <c r="J94" s="184">
        <f>BK94</f>
        <v>0</v>
      </c>
      <c r="K94" s="41"/>
      <c r="L94" s="45"/>
      <c r="M94" s="96"/>
      <c r="N94" s="185"/>
      <c r="O94" s="97"/>
      <c r="P94" s="186">
        <f>P95+P117+P489</f>
        <v>0</v>
      </c>
      <c r="Q94" s="97"/>
      <c r="R94" s="186">
        <f>R95+R117+R489</f>
        <v>6.80399765</v>
      </c>
      <c r="S94" s="97"/>
      <c r="T94" s="187">
        <f>T95+T117+T489</f>
        <v>0.71197894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74</v>
      </c>
      <c r="AU94" s="18" t="s">
        <v>125</v>
      </c>
      <c r="BK94" s="188">
        <f>BK95+BK117+BK489</f>
        <v>0</v>
      </c>
    </row>
    <row r="95" spans="1:63" s="12" customFormat="1" ht="25.9" customHeight="1">
      <c r="A95" s="12"/>
      <c r="B95" s="189"/>
      <c r="C95" s="190"/>
      <c r="D95" s="191" t="s">
        <v>74</v>
      </c>
      <c r="E95" s="192" t="s">
        <v>157</v>
      </c>
      <c r="F95" s="192" t="s">
        <v>158</v>
      </c>
      <c r="G95" s="190"/>
      <c r="H95" s="190"/>
      <c r="I95" s="193"/>
      <c r="J95" s="194">
        <f>BK95</f>
        <v>0</v>
      </c>
      <c r="K95" s="190"/>
      <c r="L95" s="195"/>
      <c r="M95" s="196"/>
      <c r="N95" s="197"/>
      <c r="O95" s="197"/>
      <c r="P95" s="198">
        <f>P96+P99</f>
        <v>0</v>
      </c>
      <c r="Q95" s="197"/>
      <c r="R95" s="198">
        <f>R96+R99</f>
        <v>0</v>
      </c>
      <c r="S95" s="197"/>
      <c r="T95" s="199">
        <f>T96+T99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0" t="s">
        <v>83</v>
      </c>
      <c r="AT95" s="201" t="s">
        <v>74</v>
      </c>
      <c r="AU95" s="201" t="s">
        <v>75</v>
      </c>
      <c r="AY95" s="200" t="s">
        <v>159</v>
      </c>
      <c r="BK95" s="202">
        <f>BK96+BK99</f>
        <v>0</v>
      </c>
    </row>
    <row r="96" spans="1:63" s="12" customFormat="1" ht="22.8" customHeight="1">
      <c r="A96" s="12"/>
      <c r="B96" s="189"/>
      <c r="C96" s="190"/>
      <c r="D96" s="191" t="s">
        <v>74</v>
      </c>
      <c r="E96" s="203" t="s">
        <v>180</v>
      </c>
      <c r="F96" s="203" t="s">
        <v>181</v>
      </c>
      <c r="G96" s="190"/>
      <c r="H96" s="190"/>
      <c r="I96" s="193"/>
      <c r="J96" s="204">
        <f>BK96</f>
        <v>0</v>
      </c>
      <c r="K96" s="190"/>
      <c r="L96" s="195"/>
      <c r="M96" s="196"/>
      <c r="N96" s="197"/>
      <c r="O96" s="197"/>
      <c r="P96" s="198">
        <f>SUM(P97:P98)</f>
        <v>0</v>
      </c>
      <c r="Q96" s="197"/>
      <c r="R96" s="198">
        <f>SUM(R97:R98)</f>
        <v>0</v>
      </c>
      <c r="S96" s="197"/>
      <c r="T96" s="199">
        <f>SUM(T97:T98)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0" t="s">
        <v>83</v>
      </c>
      <c r="AT96" s="201" t="s">
        <v>74</v>
      </c>
      <c r="AU96" s="201" t="s">
        <v>83</v>
      </c>
      <c r="AY96" s="200" t="s">
        <v>159</v>
      </c>
      <c r="BK96" s="202">
        <f>SUM(BK97:BK98)</f>
        <v>0</v>
      </c>
    </row>
    <row r="97" spans="1:65" s="2" customFormat="1" ht="37.8" customHeight="1">
      <c r="A97" s="39"/>
      <c r="B97" s="40"/>
      <c r="C97" s="205" t="s">
        <v>83</v>
      </c>
      <c r="D97" s="205" t="s">
        <v>162</v>
      </c>
      <c r="E97" s="206" t="s">
        <v>183</v>
      </c>
      <c r="F97" s="207" t="s">
        <v>184</v>
      </c>
      <c r="G97" s="208" t="s">
        <v>165</v>
      </c>
      <c r="H97" s="209">
        <v>241.9</v>
      </c>
      <c r="I97" s="210"/>
      <c r="J97" s="211">
        <f>ROUND(I97*H97,2)</f>
        <v>0</v>
      </c>
      <c r="K97" s="207" t="s">
        <v>166</v>
      </c>
      <c r="L97" s="45"/>
      <c r="M97" s="212" t="s">
        <v>19</v>
      </c>
      <c r="N97" s="213" t="s">
        <v>46</v>
      </c>
      <c r="O97" s="85"/>
      <c r="P97" s="214">
        <f>O97*H97</f>
        <v>0</v>
      </c>
      <c r="Q97" s="214">
        <v>0</v>
      </c>
      <c r="R97" s="214">
        <f>Q97*H97</f>
        <v>0</v>
      </c>
      <c r="S97" s="214">
        <v>0</v>
      </c>
      <c r="T97" s="215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16" t="s">
        <v>167</v>
      </c>
      <c r="AT97" s="216" t="s">
        <v>162</v>
      </c>
      <c r="AU97" s="216" t="s">
        <v>85</v>
      </c>
      <c r="AY97" s="18" t="s">
        <v>159</v>
      </c>
      <c r="BE97" s="217">
        <f>IF(N97="základní",J97,0)</f>
        <v>0</v>
      </c>
      <c r="BF97" s="217">
        <f>IF(N97="snížená",J97,0)</f>
        <v>0</v>
      </c>
      <c r="BG97" s="217">
        <f>IF(N97="zákl. přenesená",J97,0)</f>
        <v>0</v>
      </c>
      <c r="BH97" s="217">
        <f>IF(N97="sníž. přenesená",J97,0)</f>
        <v>0</v>
      </c>
      <c r="BI97" s="217">
        <f>IF(N97="nulová",J97,0)</f>
        <v>0</v>
      </c>
      <c r="BJ97" s="18" t="s">
        <v>83</v>
      </c>
      <c r="BK97" s="217">
        <f>ROUND(I97*H97,2)</f>
        <v>0</v>
      </c>
      <c r="BL97" s="18" t="s">
        <v>167</v>
      </c>
      <c r="BM97" s="216" t="s">
        <v>2164</v>
      </c>
    </row>
    <row r="98" spans="1:47" s="2" customFormat="1" ht="12">
      <c r="A98" s="39"/>
      <c r="B98" s="40"/>
      <c r="C98" s="41"/>
      <c r="D98" s="218" t="s">
        <v>169</v>
      </c>
      <c r="E98" s="41"/>
      <c r="F98" s="219" t="s">
        <v>186</v>
      </c>
      <c r="G98" s="41"/>
      <c r="H98" s="41"/>
      <c r="I98" s="220"/>
      <c r="J98" s="41"/>
      <c r="K98" s="41"/>
      <c r="L98" s="45"/>
      <c r="M98" s="221"/>
      <c r="N98" s="222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169</v>
      </c>
      <c r="AU98" s="18" t="s">
        <v>85</v>
      </c>
    </row>
    <row r="99" spans="1:63" s="12" customFormat="1" ht="22.8" customHeight="1">
      <c r="A99" s="12"/>
      <c r="B99" s="189"/>
      <c r="C99" s="190"/>
      <c r="D99" s="191" t="s">
        <v>74</v>
      </c>
      <c r="E99" s="203" t="s">
        <v>187</v>
      </c>
      <c r="F99" s="203" t="s">
        <v>188</v>
      </c>
      <c r="G99" s="190"/>
      <c r="H99" s="190"/>
      <c r="I99" s="193"/>
      <c r="J99" s="204">
        <f>BK99</f>
        <v>0</v>
      </c>
      <c r="K99" s="190"/>
      <c r="L99" s="195"/>
      <c r="M99" s="196"/>
      <c r="N99" s="197"/>
      <c r="O99" s="197"/>
      <c r="P99" s="198">
        <f>SUM(P100:P116)</f>
        <v>0</v>
      </c>
      <c r="Q99" s="197"/>
      <c r="R99" s="198">
        <f>SUM(R100:R116)</f>
        <v>0</v>
      </c>
      <c r="S99" s="197"/>
      <c r="T99" s="199">
        <f>SUM(T100:T116)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00" t="s">
        <v>83</v>
      </c>
      <c r="AT99" s="201" t="s">
        <v>74</v>
      </c>
      <c r="AU99" s="201" t="s">
        <v>83</v>
      </c>
      <c r="AY99" s="200" t="s">
        <v>159</v>
      </c>
      <c r="BK99" s="202">
        <f>SUM(BK100:BK116)</f>
        <v>0</v>
      </c>
    </row>
    <row r="100" spans="1:65" s="2" customFormat="1" ht="44.25" customHeight="1">
      <c r="A100" s="39"/>
      <c r="B100" s="40"/>
      <c r="C100" s="205" t="s">
        <v>85</v>
      </c>
      <c r="D100" s="205" t="s">
        <v>162</v>
      </c>
      <c r="E100" s="206" t="s">
        <v>189</v>
      </c>
      <c r="F100" s="207" t="s">
        <v>190</v>
      </c>
      <c r="G100" s="208" t="s">
        <v>191</v>
      </c>
      <c r="H100" s="209">
        <v>0.712</v>
      </c>
      <c r="I100" s="210"/>
      <c r="J100" s="211">
        <f>ROUND(I100*H100,2)</f>
        <v>0</v>
      </c>
      <c r="K100" s="207" t="s">
        <v>166</v>
      </c>
      <c r="L100" s="45"/>
      <c r="M100" s="212" t="s">
        <v>19</v>
      </c>
      <c r="N100" s="213" t="s">
        <v>46</v>
      </c>
      <c r="O100" s="85"/>
      <c r="P100" s="214">
        <f>O100*H100</f>
        <v>0</v>
      </c>
      <c r="Q100" s="214">
        <v>0</v>
      </c>
      <c r="R100" s="214">
        <f>Q100*H100</f>
        <v>0</v>
      </c>
      <c r="S100" s="214">
        <v>0</v>
      </c>
      <c r="T100" s="215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16" t="s">
        <v>167</v>
      </c>
      <c r="AT100" s="216" t="s">
        <v>162</v>
      </c>
      <c r="AU100" s="216" t="s">
        <v>85</v>
      </c>
      <c r="AY100" s="18" t="s">
        <v>159</v>
      </c>
      <c r="BE100" s="217">
        <f>IF(N100="základní",J100,0)</f>
        <v>0</v>
      </c>
      <c r="BF100" s="217">
        <f>IF(N100="snížená",J100,0)</f>
        <v>0</v>
      </c>
      <c r="BG100" s="217">
        <f>IF(N100="zákl. přenesená",J100,0)</f>
        <v>0</v>
      </c>
      <c r="BH100" s="217">
        <f>IF(N100="sníž. přenesená",J100,0)</f>
        <v>0</v>
      </c>
      <c r="BI100" s="217">
        <f>IF(N100="nulová",J100,0)</f>
        <v>0</v>
      </c>
      <c r="BJ100" s="18" t="s">
        <v>83</v>
      </c>
      <c r="BK100" s="217">
        <f>ROUND(I100*H100,2)</f>
        <v>0</v>
      </c>
      <c r="BL100" s="18" t="s">
        <v>167</v>
      </c>
      <c r="BM100" s="216" t="s">
        <v>2165</v>
      </c>
    </row>
    <row r="101" spans="1:47" s="2" customFormat="1" ht="12">
      <c r="A101" s="39"/>
      <c r="B101" s="40"/>
      <c r="C101" s="41"/>
      <c r="D101" s="218" t="s">
        <v>169</v>
      </c>
      <c r="E101" s="41"/>
      <c r="F101" s="219" t="s">
        <v>193</v>
      </c>
      <c r="G101" s="41"/>
      <c r="H101" s="41"/>
      <c r="I101" s="220"/>
      <c r="J101" s="41"/>
      <c r="K101" s="41"/>
      <c r="L101" s="45"/>
      <c r="M101" s="221"/>
      <c r="N101" s="222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169</v>
      </c>
      <c r="AU101" s="18" t="s">
        <v>85</v>
      </c>
    </row>
    <row r="102" spans="1:65" s="2" customFormat="1" ht="33" customHeight="1">
      <c r="A102" s="39"/>
      <c r="B102" s="40"/>
      <c r="C102" s="205" t="s">
        <v>182</v>
      </c>
      <c r="D102" s="205" t="s">
        <v>162</v>
      </c>
      <c r="E102" s="206" t="s">
        <v>195</v>
      </c>
      <c r="F102" s="207" t="s">
        <v>196</v>
      </c>
      <c r="G102" s="208" t="s">
        <v>191</v>
      </c>
      <c r="H102" s="209">
        <v>0.712</v>
      </c>
      <c r="I102" s="210"/>
      <c r="J102" s="211">
        <f>ROUND(I102*H102,2)</f>
        <v>0</v>
      </c>
      <c r="K102" s="207" t="s">
        <v>166</v>
      </c>
      <c r="L102" s="45"/>
      <c r="M102" s="212" t="s">
        <v>19</v>
      </c>
      <c r="N102" s="213" t="s">
        <v>46</v>
      </c>
      <c r="O102" s="85"/>
      <c r="P102" s="214">
        <f>O102*H102</f>
        <v>0</v>
      </c>
      <c r="Q102" s="214">
        <v>0</v>
      </c>
      <c r="R102" s="214">
        <f>Q102*H102</f>
        <v>0</v>
      </c>
      <c r="S102" s="214">
        <v>0</v>
      </c>
      <c r="T102" s="215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16" t="s">
        <v>167</v>
      </c>
      <c r="AT102" s="216" t="s">
        <v>162</v>
      </c>
      <c r="AU102" s="216" t="s">
        <v>85</v>
      </c>
      <c r="AY102" s="18" t="s">
        <v>159</v>
      </c>
      <c r="BE102" s="217">
        <f>IF(N102="základní",J102,0)</f>
        <v>0</v>
      </c>
      <c r="BF102" s="217">
        <f>IF(N102="snížená",J102,0)</f>
        <v>0</v>
      </c>
      <c r="BG102" s="217">
        <f>IF(N102="zákl. přenesená",J102,0)</f>
        <v>0</v>
      </c>
      <c r="BH102" s="217">
        <f>IF(N102="sníž. přenesená",J102,0)</f>
        <v>0</v>
      </c>
      <c r="BI102" s="217">
        <f>IF(N102="nulová",J102,0)</f>
        <v>0</v>
      </c>
      <c r="BJ102" s="18" t="s">
        <v>83</v>
      </c>
      <c r="BK102" s="217">
        <f>ROUND(I102*H102,2)</f>
        <v>0</v>
      </c>
      <c r="BL102" s="18" t="s">
        <v>167</v>
      </c>
      <c r="BM102" s="216" t="s">
        <v>2166</v>
      </c>
    </row>
    <row r="103" spans="1:47" s="2" customFormat="1" ht="12">
      <c r="A103" s="39"/>
      <c r="B103" s="40"/>
      <c r="C103" s="41"/>
      <c r="D103" s="218" t="s">
        <v>169</v>
      </c>
      <c r="E103" s="41"/>
      <c r="F103" s="219" t="s">
        <v>198</v>
      </c>
      <c r="G103" s="41"/>
      <c r="H103" s="41"/>
      <c r="I103" s="220"/>
      <c r="J103" s="41"/>
      <c r="K103" s="41"/>
      <c r="L103" s="45"/>
      <c r="M103" s="221"/>
      <c r="N103" s="222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169</v>
      </c>
      <c r="AU103" s="18" t="s">
        <v>85</v>
      </c>
    </row>
    <row r="104" spans="1:65" s="2" customFormat="1" ht="44.25" customHeight="1">
      <c r="A104" s="39"/>
      <c r="B104" s="40"/>
      <c r="C104" s="205" t="s">
        <v>167</v>
      </c>
      <c r="D104" s="205" t="s">
        <v>162</v>
      </c>
      <c r="E104" s="206" t="s">
        <v>199</v>
      </c>
      <c r="F104" s="207" t="s">
        <v>200</v>
      </c>
      <c r="G104" s="208" t="s">
        <v>191</v>
      </c>
      <c r="H104" s="209">
        <v>13.528</v>
      </c>
      <c r="I104" s="210"/>
      <c r="J104" s="211">
        <f>ROUND(I104*H104,2)</f>
        <v>0</v>
      </c>
      <c r="K104" s="207" t="s">
        <v>166</v>
      </c>
      <c r="L104" s="45"/>
      <c r="M104" s="212" t="s">
        <v>19</v>
      </c>
      <c r="N104" s="213" t="s">
        <v>46</v>
      </c>
      <c r="O104" s="85"/>
      <c r="P104" s="214">
        <f>O104*H104</f>
        <v>0</v>
      </c>
      <c r="Q104" s="214">
        <v>0</v>
      </c>
      <c r="R104" s="214">
        <f>Q104*H104</f>
        <v>0</v>
      </c>
      <c r="S104" s="214">
        <v>0</v>
      </c>
      <c r="T104" s="215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16" t="s">
        <v>167</v>
      </c>
      <c r="AT104" s="216" t="s">
        <v>162</v>
      </c>
      <c r="AU104" s="216" t="s">
        <v>85</v>
      </c>
      <c r="AY104" s="18" t="s">
        <v>159</v>
      </c>
      <c r="BE104" s="217">
        <f>IF(N104="základní",J104,0)</f>
        <v>0</v>
      </c>
      <c r="BF104" s="217">
        <f>IF(N104="snížená",J104,0)</f>
        <v>0</v>
      </c>
      <c r="BG104" s="217">
        <f>IF(N104="zákl. přenesená",J104,0)</f>
        <v>0</v>
      </c>
      <c r="BH104" s="217">
        <f>IF(N104="sníž. přenesená",J104,0)</f>
        <v>0</v>
      </c>
      <c r="BI104" s="217">
        <f>IF(N104="nulová",J104,0)</f>
        <v>0</v>
      </c>
      <c r="BJ104" s="18" t="s">
        <v>83</v>
      </c>
      <c r="BK104" s="217">
        <f>ROUND(I104*H104,2)</f>
        <v>0</v>
      </c>
      <c r="BL104" s="18" t="s">
        <v>167</v>
      </c>
      <c r="BM104" s="216" t="s">
        <v>2167</v>
      </c>
    </row>
    <row r="105" spans="1:47" s="2" customFormat="1" ht="12">
      <c r="A105" s="39"/>
      <c r="B105" s="40"/>
      <c r="C105" s="41"/>
      <c r="D105" s="218" t="s">
        <v>169</v>
      </c>
      <c r="E105" s="41"/>
      <c r="F105" s="219" t="s">
        <v>202</v>
      </c>
      <c r="G105" s="41"/>
      <c r="H105" s="41"/>
      <c r="I105" s="220"/>
      <c r="J105" s="41"/>
      <c r="K105" s="41"/>
      <c r="L105" s="45"/>
      <c r="M105" s="221"/>
      <c r="N105" s="222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169</v>
      </c>
      <c r="AU105" s="18" t="s">
        <v>85</v>
      </c>
    </row>
    <row r="106" spans="1:47" s="2" customFormat="1" ht="12">
      <c r="A106" s="39"/>
      <c r="B106" s="40"/>
      <c r="C106" s="41"/>
      <c r="D106" s="225" t="s">
        <v>203</v>
      </c>
      <c r="E106" s="41"/>
      <c r="F106" s="256" t="s">
        <v>204</v>
      </c>
      <c r="G106" s="41"/>
      <c r="H106" s="41"/>
      <c r="I106" s="220"/>
      <c r="J106" s="41"/>
      <c r="K106" s="41"/>
      <c r="L106" s="45"/>
      <c r="M106" s="221"/>
      <c r="N106" s="222"/>
      <c r="O106" s="85"/>
      <c r="P106" s="85"/>
      <c r="Q106" s="85"/>
      <c r="R106" s="85"/>
      <c r="S106" s="85"/>
      <c r="T106" s="86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18" t="s">
        <v>203</v>
      </c>
      <c r="AU106" s="18" t="s">
        <v>85</v>
      </c>
    </row>
    <row r="107" spans="1:51" s="14" customFormat="1" ht="12">
      <c r="A107" s="14"/>
      <c r="B107" s="234"/>
      <c r="C107" s="235"/>
      <c r="D107" s="225" t="s">
        <v>175</v>
      </c>
      <c r="E107" s="235"/>
      <c r="F107" s="237" t="s">
        <v>2168</v>
      </c>
      <c r="G107" s="235"/>
      <c r="H107" s="238">
        <v>13.528</v>
      </c>
      <c r="I107" s="239"/>
      <c r="J107" s="235"/>
      <c r="K107" s="235"/>
      <c r="L107" s="240"/>
      <c r="M107" s="241"/>
      <c r="N107" s="242"/>
      <c r="O107" s="242"/>
      <c r="P107" s="242"/>
      <c r="Q107" s="242"/>
      <c r="R107" s="242"/>
      <c r="S107" s="242"/>
      <c r="T107" s="243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4" t="s">
        <v>175</v>
      </c>
      <c r="AU107" s="244" t="s">
        <v>85</v>
      </c>
      <c r="AV107" s="14" t="s">
        <v>85</v>
      </c>
      <c r="AW107" s="14" t="s">
        <v>4</v>
      </c>
      <c r="AX107" s="14" t="s">
        <v>83</v>
      </c>
      <c r="AY107" s="244" t="s">
        <v>159</v>
      </c>
    </row>
    <row r="108" spans="1:65" s="2" customFormat="1" ht="44.25" customHeight="1">
      <c r="A108" s="39"/>
      <c r="B108" s="40"/>
      <c r="C108" s="205" t="s">
        <v>194</v>
      </c>
      <c r="D108" s="205" t="s">
        <v>162</v>
      </c>
      <c r="E108" s="206" t="s">
        <v>207</v>
      </c>
      <c r="F108" s="207" t="s">
        <v>208</v>
      </c>
      <c r="G108" s="208" t="s">
        <v>191</v>
      </c>
      <c r="H108" s="209">
        <v>0.236</v>
      </c>
      <c r="I108" s="210"/>
      <c r="J108" s="211">
        <f>ROUND(I108*H108,2)</f>
        <v>0</v>
      </c>
      <c r="K108" s="207" t="s">
        <v>166</v>
      </c>
      <c r="L108" s="45"/>
      <c r="M108" s="212" t="s">
        <v>19</v>
      </c>
      <c r="N108" s="213" t="s">
        <v>46</v>
      </c>
      <c r="O108" s="85"/>
      <c r="P108" s="214">
        <f>O108*H108</f>
        <v>0</v>
      </c>
      <c r="Q108" s="214">
        <v>0</v>
      </c>
      <c r="R108" s="214">
        <f>Q108*H108</f>
        <v>0</v>
      </c>
      <c r="S108" s="214">
        <v>0</v>
      </c>
      <c r="T108" s="215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16" t="s">
        <v>167</v>
      </c>
      <c r="AT108" s="216" t="s">
        <v>162</v>
      </c>
      <c r="AU108" s="216" t="s">
        <v>85</v>
      </c>
      <c r="AY108" s="18" t="s">
        <v>159</v>
      </c>
      <c r="BE108" s="217">
        <f>IF(N108="základní",J108,0)</f>
        <v>0</v>
      </c>
      <c r="BF108" s="217">
        <f>IF(N108="snížená",J108,0)</f>
        <v>0</v>
      </c>
      <c r="BG108" s="217">
        <f>IF(N108="zákl. přenesená",J108,0)</f>
        <v>0</v>
      </c>
      <c r="BH108" s="217">
        <f>IF(N108="sníž. přenesená",J108,0)</f>
        <v>0</v>
      </c>
      <c r="BI108" s="217">
        <f>IF(N108="nulová",J108,0)</f>
        <v>0</v>
      </c>
      <c r="BJ108" s="18" t="s">
        <v>83</v>
      </c>
      <c r="BK108" s="217">
        <f>ROUND(I108*H108,2)</f>
        <v>0</v>
      </c>
      <c r="BL108" s="18" t="s">
        <v>167</v>
      </c>
      <c r="BM108" s="216" t="s">
        <v>2169</v>
      </c>
    </row>
    <row r="109" spans="1:47" s="2" customFormat="1" ht="12">
      <c r="A109" s="39"/>
      <c r="B109" s="40"/>
      <c r="C109" s="41"/>
      <c r="D109" s="218" t="s">
        <v>169</v>
      </c>
      <c r="E109" s="41"/>
      <c r="F109" s="219" t="s">
        <v>210</v>
      </c>
      <c r="G109" s="41"/>
      <c r="H109" s="41"/>
      <c r="I109" s="220"/>
      <c r="J109" s="41"/>
      <c r="K109" s="41"/>
      <c r="L109" s="45"/>
      <c r="M109" s="221"/>
      <c r="N109" s="222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169</v>
      </c>
      <c r="AU109" s="18" t="s">
        <v>85</v>
      </c>
    </row>
    <row r="110" spans="1:51" s="14" customFormat="1" ht="12">
      <c r="A110" s="14"/>
      <c r="B110" s="234"/>
      <c r="C110" s="235"/>
      <c r="D110" s="225" t="s">
        <v>175</v>
      </c>
      <c r="E110" s="236" t="s">
        <v>19</v>
      </c>
      <c r="F110" s="237" t="s">
        <v>2170</v>
      </c>
      <c r="G110" s="235"/>
      <c r="H110" s="238">
        <v>0.236</v>
      </c>
      <c r="I110" s="239"/>
      <c r="J110" s="235"/>
      <c r="K110" s="235"/>
      <c r="L110" s="240"/>
      <c r="M110" s="241"/>
      <c r="N110" s="242"/>
      <c r="O110" s="242"/>
      <c r="P110" s="242"/>
      <c r="Q110" s="242"/>
      <c r="R110" s="242"/>
      <c r="S110" s="242"/>
      <c r="T110" s="243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44" t="s">
        <v>175</v>
      </c>
      <c r="AU110" s="244" t="s">
        <v>85</v>
      </c>
      <c r="AV110" s="14" t="s">
        <v>85</v>
      </c>
      <c r="AW110" s="14" t="s">
        <v>37</v>
      </c>
      <c r="AX110" s="14" t="s">
        <v>83</v>
      </c>
      <c r="AY110" s="244" t="s">
        <v>159</v>
      </c>
    </row>
    <row r="111" spans="1:65" s="2" customFormat="1" ht="44.25" customHeight="1">
      <c r="A111" s="39"/>
      <c r="B111" s="40"/>
      <c r="C111" s="205" t="s">
        <v>160</v>
      </c>
      <c r="D111" s="205" t="s">
        <v>162</v>
      </c>
      <c r="E111" s="206" t="s">
        <v>213</v>
      </c>
      <c r="F111" s="207" t="s">
        <v>214</v>
      </c>
      <c r="G111" s="208" t="s">
        <v>191</v>
      </c>
      <c r="H111" s="209">
        <v>0.038</v>
      </c>
      <c r="I111" s="210"/>
      <c r="J111" s="211">
        <f>ROUND(I111*H111,2)</f>
        <v>0</v>
      </c>
      <c r="K111" s="207" t="s">
        <v>166</v>
      </c>
      <c r="L111" s="45"/>
      <c r="M111" s="212" t="s">
        <v>19</v>
      </c>
      <c r="N111" s="213" t="s">
        <v>46</v>
      </c>
      <c r="O111" s="85"/>
      <c r="P111" s="214">
        <f>O111*H111</f>
        <v>0</v>
      </c>
      <c r="Q111" s="214">
        <v>0</v>
      </c>
      <c r="R111" s="214">
        <f>Q111*H111</f>
        <v>0</v>
      </c>
      <c r="S111" s="214">
        <v>0</v>
      </c>
      <c r="T111" s="215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16" t="s">
        <v>167</v>
      </c>
      <c r="AT111" s="216" t="s">
        <v>162</v>
      </c>
      <c r="AU111" s="216" t="s">
        <v>85</v>
      </c>
      <c r="AY111" s="18" t="s">
        <v>159</v>
      </c>
      <c r="BE111" s="217">
        <f>IF(N111="základní",J111,0)</f>
        <v>0</v>
      </c>
      <c r="BF111" s="217">
        <f>IF(N111="snížená",J111,0)</f>
        <v>0</v>
      </c>
      <c r="BG111" s="217">
        <f>IF(N111="zákl. přenesená",J111,0)</f>
        <v>0</v>
      </c>
      <c r="BH111" s="217">
        <f>IF(N111="sníž. přenesená",J111,0)</f>
        <v>0</v>
      </c>
      <c r="BI111" s="217">
        <f>IF(N111="nulová",J111,0)</f>
        <v>0</v>
      </c>
      <c r="BJ111" s="18" t="s">
        <v>83</v>
      </c>
      <c r="BK111" s="217">
        <f>ROUND(I111*H111,2)</f>
        <v>0</v>
      </c>
      <c r="BL111" s="18" t="s">
        <v>167</v>
      </c>
      <c r="BM111" s="216" t="s">
        <v>2171</v>
      </c>
    </row>
    <row r="112" spans="1:47" s="2" customFormat="1" ht="12">
      <c r="A112" s="39"/>
      <c r="B112" s="40"/>
      <c r="C112" s="41"/>
      <c r="D112" s="218" t="s">
        <v>169</v>
      </c>
      <c r="E112" s="41"/>
      <c r="F112" s="219" t="s">
        <v>216</v>
      </c>
      <c r="G112" s="41"/>
      <c r="H112" s="41"/>
      <c r="I112" s="220"/>
      <c r="J112" s="41"/>
      <c r="K112" s="41"/>
      <c r="L112" s="45"/>
      <c r="M112" s="221"/>
      <c r="N112" s="222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169</v>
      </c>
      <c r="AU112" s="18" t="s">
        <v>85</v>
      </c>
    </row>
    <row r="113" spans="1:51" s="14" customFormat="1" ht="12">
      <c r="A113" s="14"/>
      <c r="B113" s="234"/>
      <c r="C113" s="235"/>
      <c r="D113" s="225" t="s">
        <v>175</v>
      </c>
      <c r="E113" s="236" t="s">
        <v>19</v>
      </c>
      <c r="F113" s="237" t="s">
        <v>2172</v>
      </c>
      <c r="G113" s="235"/>
      <c r="H113" s="238">
        <v>0.038</v>
      </c>
      <c r="I113" s="239"/>
      <c r="J113" s="235"/>
      <c r="K113" s="235"/>
      <c r="L113" s="240"/>
      <c r="M113" s="241"/>
      <c r="N113" s="242"/>
      <c r="O113" s="242"/>
      <c r="P113" s="242"/>
      <c r="Q113" s="242"/>
      <c r="R113" s="242"/>
      <c r="S113" s="242"/>
      <c r="T113" s="243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44" t="s">
        <v>175</v>
      </c>
      <c r="AU113" s="244" t="s">
        <v>85</v>
      </c>
      <c r="AV113" s="14" t="s">
        <v>85</v>
      </c>
      <c r="AW113" s="14" t="s">
        <v>37</v>
      </c>
      <c r="AX113" s="14" t="s">
        <v>83</v>
      </c>
      <c r="AY113" s="244" t="s">
        <v>159</v>
      </c>
    </row>
    <row r="114" spans="1:65" s="2" customFormat="1" ht="44.25" customHeight="1">
      <c r="A114" s="39"/>
      <c r="B114" s="40"/>
      <c r="C114" s="205" t="s">
        <v>206</v>
      </c>
      <c r="D114" s="205" t="s">
        <v>162</v>
      </c>
      <c r="E114" s="206" t="s">
        <v>218</v>
      </c>
      <c r="F114" s="207" t="s">
        <v>219</v>
      </c>
      <c r="G114" s="208" t="s">
        <v>191</v>
      </c>
      <c r="H114" s="209">
        <v>0.438</v>
      </c>
      <c r="I114" s="210"/>
      <c r="J114" s="211">
        <f>ROUND(I114*H114,2)</f>
        <v>0</v>
      </c>
      <c r="K114" s="207" t="s">
        <v>166</v>
      </c>
      <c r="L114" s="45"/>
      <c r="M114" s="212" t="s">
        <v>19</v>
      </c>
      <c r="N114" s="213" t="s">
        <v>46</v>
      </c>
      <c r="O114" s="85"/>
      <c r="P114" s="214">
        <f>O114*H114</f>
        <v>0</v>
      </c>
      <c r="Q114" s="214">
        <v>0</v>
      </c>
      <c r="R114" s="214">
        <f>Q114*H114</f>
        <v>0</v>
      </c>
      <c r="S114" s="214">
        <v>0</v>
      </c>
      <c r="T114" s="215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16" t="s">
        <v>167</v>
      </c>
      <c r="AT114" s="216" t="s">
        <v>162</v>
      </c>
      <c r="AU114" s="216" t="s">
        <v>85</v>
      </c>
      <c r="AY114" s="18" t="s">
        <v>159</v>
      </c>
      <c r="BE114" s="217">
        <f>IF(N114="základní",J114,0)</f>
        <v>0</v>
      </c>
      <c r="BF114" s="217">
        <f>IF(N114="snížená",J114,0)</f>
        <v>0</v>
      </c>
      <c r="BG114" s="217">
        <f>IF(N114="zákl. přenesená",J114,0)</f>
        <v>0</v>
      </c>
      <c r="BH114" s="217">
        <f>IF(N114="sníž. přenesená",J114,0)</f>
        <v>0</v>
      </c>
      <c r="BI114" s="217">
        <f>IF(N114="nulová",J114,0)</f>
        <v>0</v>
      </c>
      <c r="BJ114" s="18" t="s">
        <v>83</v>
      </c>
      <c r="BK114" s="217">
        <f>ROUND(I114*H114,2)</f>
        <v>0</v>
      </c>
      <c r="BL114" s="18" t="s">
        <v>167</v>
      </c>
      <c r="BM114" s="216" t="s">
        <v>2173</v>
      </c>
    </row>
    <row r="115" spans="1:47" s="2" customFormat="1" ht="12">
      <c r="A115" s="39"/>
      <c r="B115" s="40"/>
      <c r="C115" s="41"/>
      <c r="D115" s="218" t="s">
        <v>169</v>
      </c>
      <c r="E115" s="41"/>
      <c r="F115" s="219" t="s">
        <v>221</v>
      </c>
      <c r="G115" s="41"/>
      <c r="H115" s="41"/>
      <c r="I115" s="220"/>
      <c r="J115" s="41"/>
      <c r="K115" s="41"/>
      <c r="L115" s="45"/>
      <c r="M115" s="221"/>
      <c r="N115" s="222"/>
      <c r="O115" s="85"/>
      <c r="P115" s="85"/>
      <c r="Q115" s="85"/>
      <c r="R115" s="85"/>
      <c r="S115" s="85"/>
      <c r="T115" s="86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8" t="s">
        <v>169</v>
      </c>
      <c r="AU115" s="18" t="s">
        <v>85</v>
      </c>
    </row>
    <row r="116" spans="1:51" s="14" customFormat="1" ht="12">
      <c r="A116" s="14"/>
      <c r="B116" s="234"/>
      <c r="C116" s="235"/>
      <c r="D116" s="225" t="s">
        <v>175</v>
      </c>
      <c r="E116" s="236" t="s">
        <v>19</v>
      </c>
      <c r="F116" s="237" t="s">
        <v>2174</v>
      </c>
      <c r="G116" s="235"/>
      <c r="H116" s="238">
        <v>0.438</v>
      </c>
      <c r="I116" s="239"/>
      <c r="J116" s="235"/>
      <c r="K116" s="235"/>
      <c r="L116" s="240"/>
      <c r="M116" s="241"/>
      <c r="N116" s="242"/>
      <c r="O116" s="242"/>
      <c r="P116" s="242"/>
      <c r="Q116" s="242"/>
      <c r="R116" s="242"/>
      <c r="S116" s="242"/>
      <c r="T116" s="243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44" t="s">
        <v>175</v>
      </c>
      <c r="AU116" s="244" t="s">
        <v>85</v>
      </c>
      <c r="AV116" s="14" t="s">
        <v>85</v>
      </c>
      <c r="AW116" s="14" t="s">
        <v>37</v>
      </c>
      <c r="AX116" s="14" t="s">
        <v>83</v>
      </c>
      <c r="AY116" s="244" t="s">
        <v>159</v>
      </c>
    </row>
    <row r="117" spans="1:63" s="12" customFormat="1" ht="25.9" customHeight="1">
      <c r="A117" s="12"/>
      <c r="B117" s="189"/>
      <c r="C117" s="190"/>
      <c r="D117" s="191" t="s">
        <v>74</v>
      </c>
      <c r="E117" s="192" t="s">
        <v>230</v>
      </c>
      <c r="F117" s="192" t="s">
        <v>231</v>
      </c>
      <c r="G117" s="190"/>
      <c r="H117" s="190"/>
      <c r="I117" s="193"/>
      <c r="J117" s="194">
        <f>BK117</f>
        <v>0</v>
      </c>
      <c r="K117" s="190"/>
      <c r="L117" s="195"/>
      <c r="M117" s="196"/>
      <c r="N117" s="197"/>
      <c r="O117" s="197"/>
      <c r="P117" s="198">
        <f>P118+P253+P344+P363+P398+P417+P482</f>
        <v>0</v>
      </c>
      <c r="Q117" s="197"/>
      <c r="R117" s="198">
        <f>R118+R253+R344+R363+R398+R417+R482</f>
        <v>6.80399765</v>
      </c>
      <c r="S117" s="197"/>
      <c r="T117" s="199">
        <f>T118+T253+T344+T363+T398+T417+T482</f>
        <v>0.71197894</v>
      </c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R117" s="200" t="s">
        <v>85</v>
      </c>
      <c r="AT117" s="201" t="s">
        <v>74</v>
      </c>
      <c r="AU117" s="201" t="s">
        <v>75</v>
      </c>
      <c r="AY117" s="200" t="s">
        <v>159</v>
      </c>
      <c r="BK117" s="202">
        <f>BK118+BK253+BK344+BK363+BK398+BK417+BK482</f>
        <v>0</v>
      </c>
    </row>
    <row r="118" spans="1:63" s="12" customFormat="1" ht="22.8" customHeight="1">
      <c r="A118" s="12"/>
      <c r="B118" s="189"/>
      <c r="C118" s="190"/>
      <c r="D118" s="191" t="s">
        <v>74</v>
      </c>
      <c r="E118" s="203" t="s">
        <v>232</v>
      </c>
      <c r="F118" s="203" t="s">
        <v>233</v>
      </c>
      <c r="G118" s="190"/>
      <c r="H118" s="190"/>
      <c r="I118" s="193"/>
      <c r="J118" s="204">
        <f>BK118</f>
        <v>0</v>
      </c>
      <c r="K118" s="190"/>
      <c r="L118" s="195"/>
      <c r="M118" s="196"/>
      <c r="N118" s="197"/>
      <c r="O118" s="197"/>
      <c r="P118" s="198">
        <f>SUM(P119:P252)</f>
        <v>0</v>
      </c>
      <c r="Q118" s="197"/>
      <c r="R118" s="198">
        <f>SUM(R119:R252)</f>
        <v>4.425213040000001</v>
      </c>
      <c r="S118" s="197"/>
      <c r="T118" s="199">
        <f>SUM(T119:T252)</f>
        <v>0.23575199999999996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00" t="s">
        <v>85</v>
      </c>
      <c r="AT118" s="201" t="s">
        <v>74</v>
      </c>
      <c r="AU118" s="201" t="s">
        <v>83</v>
      </c>
      <c r="AY118" s="200" t="s">
        <v>159</v>
      </c>
      <c r="BK118" s="202">
        <f>SUM(BK119:BK252)</f>
        <v>0</v>
      </c>
    </row>
    <row r="119" spans="1:65" s="2" customFormat="1" ht="33" customHeight="1">
      <c r="A119" s="39"/>
      <c r="B119" s="40"/>
      <c r="C119" s="205" t="s">
        <v>212</v>
      </c>
      <c r="D119" s="205" t="s">
        <v>162</v>
      </c>
      <c r="E119" s="206" t="s">
        <v>235</v>
      </c>
      <c r="F119" s="207" t="s">
        <v>236</v>
      </c>
      <c r="G119" s="208" t="s">
        <v>237</v>
      </c>
      <c r="H119" s="209">
        <v>242</v>
      </c>
      <c r="I119" s="210"/>
      <c r="J119" s="211">
        <f>ROUND(I119*H119,2)</f>
        <v>0</v>
      </c>
      <c r="K119" s="207" t="s">
        <v>166</v>
      </c>
      <c r="L119" s="45"/>
      <c r="M119" s="212" t="s">
        <v>19</v>
      </c>
      <c r="N119" s="213" t="s">
        <v>46</v>
      </c>
      <c r="O119" s="85"/>
      <c r="P119" s="214">
        <f>O119*H119</f>
        <v>0</v>
      </c>
      <c r="Q119" s="214">
        <v>0.00045</v>
      </c>
      <c r="R119" s="214">
        <f>Q119*H119</f>
        <v>0.1089</v>
      </c>
      <c r="S119" s="214">
        <v>0</v>
      </c>
      <c r="T119" s="215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16" t="s">
        <v>238</v>
      </c>
      <c r="AT119" s="216" t="s">
        <v>162</v>
      </c>
      <c r="AU119" s="216" t="s">
        <v>85</v>
      </c>
      <c r="AY119" s="18" t="s">
        <v>159</v>
      </c>
      <c r="BE119" s="217">
        <f>IF(N119="základní",J119,0)</f>
        <v>0</v>
      </c>
      <c r="BF119" s="217">
        <f>IF(N119="snížená",J119,0)</f>
        <v>0</v>
      </c>
      <c r="BG119" s="217">
        <f>IF(N119="zákl. přenesená",J119,0)</f>
        <v>0</v>
      </c>
      <c r="BH119" s="217">
        <f>IF(N119="sníž. přenesená",J119,0)</f>
        <v>0</v>
      </c>
      <c r="BI119" s="217">
        <f>IF(N119="nulová",J119,0)</f>
        <v>0</v>
      </c>
      <c r="BJ119" s="18" t="s">
        <v>83</v>
      </c>
      <c r="BK119" s="217">
        <f>ROUND(I119*H119,2)</f>
        <v>0</v>
      </c>
      <c r="BL119" s="18" t="s">
        <v>238</v>
      </c>
      <c r="BM119" s="216" t="s">
        <v>2175</v>
      </c>
    </row>
    <row r="120" spans="1:47" s="2" customFormat="1" ht="12">
      <c r="A120" s="39"/>
      <c r="B120" s="40"/>
      <c r="C120" s="41"/>
      <c r="D120" s="218" t="s">
        <v>169</v>
      </c>
      <c r="E120" s="41"/>
      <c r="F120" s="219" t="s">
        <v>240</v>
      </c>
      <c r="G120" s="41"/>
      <c r="H120" s="41"/>
      <c r="I120" s="220"/>
      <c r="J120" s="41"/>
      <c r="K120" s="41"/>
      <c r="L120" s="45"/>
      <c r="M120" s="221"/>
      <c r="N120" s="222"/>
      <c r="O120" s="85"/>
      <c r="P120" s="85"/>
      <c r="Q120" s="85"/>
      <c r="R120" s="85"/>
      <c r="S120" s="85"/>
      <c r="T120" s="86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169</v>
      </c>
      <c r="AU120" s="18" t="s">
        <v>85</v>
      </c>
    </row>
    <row r="121" spans="1:51" s="13" customFormat="1" ht="12">
      <c r="A121" s="13"/>
      <c r="B121" s="223"/>
      <c r="C121" s="224"/>
      <c r="D121" s="225" t="s">
        <v>175</v>
      </c>
      <c r="E121" s="226" t="s">
        <v>19</v>
      </c>
      <c r="F121" s="227" t="s">
        <v>241</v>
      </c>
      <c r="G121" s="224"/>
      <c r="H121" s="226" t="s">
        <v>19</v>
      </c>
      <c r="I121" s="228"/>
      <c r="J121" s="224"/>
      <c r="K121" s="224"/>
      <c r="L121" s="229"/>
      <c r="M121" s="230"/>
      <c r="N121" s="231"/>
      <c r="O121" s="231"/>
      <c r="P121" s="231"/>
      <c r="Q121" s="231"/>
      <c r="R121" s="231"/>
      <c r="S121" s="231"/>
      <c r="T121" s="232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3" t="s">
        <v>175</v>
      </c>
      <c r="AU121" s="233" t="s">
        <v>85</v>
      </c>
      <c r="AV121" s="13" t="s">
        <v>83</v>
      </c>
      <c r="AW121" s="13" t="s">
        <v>37</v>
      </c>
      <c r="AX121" s="13" t="s">
        <v>75</v>
      </c>
      <c r="AY121" s="233" t="s">
        <v>159</v>
      </c>
    </row>
    <row r="122" spans="1:51" s="14" customFormat="1" ht="12">
      <c r="A122" s="14"/>
      <c r="B122" s="234"/>
      <c r="C122" s="235"/>
      <c r="D122" s="225" t="s">
        <v>175</v>
      </c>
      <c r="E122" s="236" t="s">
        <v>19</v>
      </c>
      <c r="F122" s="237" t="s">
        <v>2176</v>
      </c>
      <c r="G122" s="235"/>
      <c r="H122" s="238">
        <v>241.9</v>
      </c>
      <c r="I122" s="239"/>
      <c r="J122" s="235"/>
      <c r="K122" s="235"/>
      <c r="L122" s="240"/>
      <c r="M122" s="241"/>
      <c r="N122" s="242"/>
      <c r="O122" s="242"/>
      <c r="P122" s="242"/>
      <c r="Q122" s="242"/>
      <c r="R122" s="242"/>
      <c r="S122" s="242"/>
      <c r="T122" s="243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44" t="s">
        <v>175</v>
      </c>
      <c r="AU122" s="244" t="s">
        <v>85</v>
      </c>
      <c r="AV122" s="14" t="s">
        <v>85</v>
      </c>
      <c r="AW122" s="14" t="s">
        <v>37</v>
      </c>
      <c r="AX122" s="14" t="s">
        <v>75</v>
      </c>
      <c r="AY122" s="244" t="s">
        <v>159</v>
      </c>
    </row>
    <row r="123" spans="1:51" s="13" customFormat="1" ht="12">
      <c r="A123" s="13"/>
      <c r="B123" s="223"/>
      <c r="C123" s="224"/>
      <c r="D123" s="225" t="s">
        <v>175</v>
      </c>
      <c r="E123" s="226" t="s">
        <v>19</v>
      </c>
      <c r="F123" s="227" t="s">
        <v>243</v>
      </c>
      <c r="G123" s="224"/>
      <c r="H123" s="226" t="s">
        <v>19</v>
      </c>
      <c r="I123" s="228"/>
      <c r="J123" s="224"/>
      <c r="K123" s="224"/>
      <c r="L123" s="229"/>
      <c r="M123" s="230"/>
      <c r="N123" s="231"/>
      <c r="O123" s="231"/>
      <c r="P123" s="231"/>
      <c r="Q123" s="231"/>
      <c r="R123" s="231"/>
      <c r="S123" s="231"/>
      <c r="T123" s="232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3" t="s">
        <v>175</v>
      </c>
      <c r="AU123" s="233" t="s">
        <v>85</v>
      </c>
      <c r="AV123" s="13" t="s">
        <v>83</v>
      </c>
      <c r="AW123" s="13" t="s">
        <v>37</v>
      </c>
      <c r="AX123" s="13" t="s">
        <v>75</v>
      </c>
      <c r="AY123" s="233" t="s">
        <v>159</v>
      </c>
    </row>
    <row r="124" spans="1:51" s="14" customFormat="1" ht="12">
      <c r="A124" s="14"/>
      <c r="B124" s="234"/>
      <c r="C124" s="235"/>
      <c r="D124" s="225" t="s">
        <v>175</v>
      </c>
      <c r="E124" s="236" t="s">
        <v>19</v>
      </c>
      <c r="F124" s="237" t="s">
        <v>2177</v>
      </c>
      <c r="G124" s="235"/>
      <c r="H124" s="238">
        <v>0.1</v>
      </c>
      <c r="I124" s="239"/>
      <c r="J124" s="235"/>
      <c r="K124" s="235"/>
      <c r="L124" s="240"/>
      <c r="M124" s="241"/>
      <c r="N124" s="242"/>
      <c r="O124" s="242"/>
      <c r="P124" s="242"/>
      <c r="Q124" s="242"/>
      <c r="R124" s="242"/>
      <c r="S124" s="242"/>
      <c r="T124" s="243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44" t="s">
        <v>175</v>
      </c>
      <c r="AU124" s="244" t="s">
        <v>85</v>
      </c>
      <c r="AV124" s="14" t="s">
        <v>85</v>
      </c>
      <c r="AW124" s="14" t="s">
        <v>37</v>
      </c>
      <c r="AX124" s="14" t="s">
        <v>75</v>
      </c>
      <c r="AY124" s="244" t="s">
        <v>159</v>
      </c>
    </row>
    <row r="125" spans="1:51" s="15" customFormat="1" ht="12">
      <c r="A125" s="15"/>
      <c r="B125" s="245"/>
      <c r="C125" s="246"/>
      <c r="D125" s="225" t="s">
        <v>175</v>
      </c>
      <c r="E125" s="247" t="s">
        <v>19</v>
      </c>
      <c r="F125" s="248" t="s">
        <v>179</v>
      </c>
      <c r="G125" s="246"/>
      <c r="H125" s="249">
        <v>242</v>
      </c>
      <c r="I125" s="250"/>
      <c r="J125" s="246"/>
      <c r="K125" s="246"/>
      <c r="L125" s="251"/>
      <c r="M125" s="252"/>
      <c r="N125" s="253"/>
      <c r="O125" s="253"/>
      <c r="P125" s="253"/>
      <c r="Q125" s="253"/>
      <c r="R125" s="253"/>
      <c r="S125" s="253"/>
      <c r="T125" s="254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T125" s="255" t="s">
        <v>175</v>
      </c>
      <c r="AU125" s="255" t="s">
        <v>85</v>
      </c>
      <c r="AV125" s="15" t="s">
        <v>167</v>
      </c>
      <c r="AW125" s="15" t="s">
        <v>37</v>
      </c>
      <c r="AX125" s="15" t="s">
        <v>83</v>
      </c>
      <c r="AY125" s="255" t="s">
        <v>159</v>
      </c>
    </row>
    <row r="126" spans="1:65" s="2" customFormat="1" ht="37.8" customHeight="1">
      <c r="A126" s="39"/>
      <c r="B126" s="40"/>
      <c r="C126" s="205" t="s">
        <v>180</v>
      </c>
      <c r="D126" s="205" t="s">
        <v>162</v>
      </c>
      <c r="E126" s="206" t="s">
        <v>246</v>
      </c>
      <c r="F126" s="207" t="s">
        <v>247</v>
      </c>
      <c r="G126" s="208" t="s">
        <v>165</v>
      </c>
      <c r="H126" s="209">
        <v>241.9</v>
      </c>
      <c r="I126" s="210"/>
      <c r="J126" s="211">
        <f>ROUND(I126*H126,2)</f>
        <v>0</v>
      </c>
      <c r="K126" s="207" t="s">
        <v>166</v>
      </c>
      <c r="L126" s="45"/>
      <c r="M126" s="212" t="s">
        <v>19</v>
      </c>
      <c r="N126" s="213" t="s">
        <v>46</v>
      </c>
      <c r="O126" s="85"/>
      <c r="P126" s="214">
        <f>O126*H126</f>
        <v>0</v>
      </c>
      <c r="Q126" s="214">
        <v>0</v>
      </c>
      <c r="R126" s="214">
        <f>Q126*H126</f>
        <v>0</v>
      </c>
      <c r="S126" s="214">
        <v>0</v>
      </c>
      <c r="T126" s="215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16" t="s">
        <v>238</v>
      </c>
      <c r="AT126" s="216" t="s">
        <v>162</v>
      </c>
      <c r="AU126" s="216" t="s">
        <v>85</v>
      </c>
      <c r="AY126" s="18" t="s">
        <v>159</v>
      </c>
      <c r="BE126" s="217">
        <f>IF(N126="základní",J126,0)</f>
        <v>0</v>
      </c>
      <c r="BF126" s="217">
        <f>IF(N126="snížená",J126,0)</f>
        <v>0</v>
      </c>
      <c r="BG126" s="217">
        <f>IF(N126="zákl. přenesená",J126,0)</f>
        <v>0</v>
      </c>
      <c r="BH126" s="217">
        <f>IF(N126="sníž. přenesená",J126,0)</f>
        <v>0</v>
      </c>
      <c r="BI126" s="217">
        <f>IF(N126="nulová",J126,0)</f>
        <v>0</v>
      </c>
      <c r="BJ126" s="18" t="s">
        <v>83</v>
      </c>
      <c r="BK126" s="217">
        <f>ROUND(I126*H126,2)</f>
        <v>0</v>
      </c>
      <c r="BL126" s="18" t="s">
        <v>238</v>
      </c>
      <c r="BM126" s="216" t="s">
        <v>2178</v>
      </c>
    </row>
    <row r="127" spans="1:47" s="2" customFormat="1" ht="12">
      <c r="A127" s="39"/>
      <c r="B127" s="40"/>
      <c r="C127" s="41"/>
      <c r="D127" s="218" t="s">
        <v>169</v>
      </c>
      <c r="E127" s="41"/>
      <c r="F127" s="219" t="s">
        <v>249</v>
      </c>
      <c r="G127" s="41"/>
      <c r="H127" s="41"/>
      <c r="I127" s="220"/>
      <c r="J127" s="41"/>
      <c r="K127" s="41"/>
      <c r="L127" s="45"/>
      <c r="M127" s="221"/>
      <c r="N127" s="222"/>
      <c r="O127" s="85"/>
      <c r="P127" s="85"/>
      <c r="Q127" s="85"/>
      <c r="R127" s="85"/>
      <c r="S127" s="85"/>
      <c r="T127" s="86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169</v>
      </c>
      <c r="AU127" s="18" t="s">
        <v>85</v>
      </c>
    </row>
    <row r="128" spans="1:51" s="13" customFormat="1" ht="12">
      <c r="A128" s="13"/>
      <c r="B128" s="223"/>
      <c r="C128" s="224"/>
      <c r="D128" s="225" t="s">
        <v>175</v>
      </c>
      <c r="E128" s="226" t="s">
        <v>19</v>
      </c>
      <c r="F128" s="227" t="s">
        <v>2179</v>
      </c>
      <c r="G128" s="224"/>
      <c r="H128" s="226" t="s">
        <v>19</v>
      </c>
      <c r="I128" s="228"/>
      <c r="J128" s="224"/>
      <c r="K128" s="224"/>
      <c r="L128" s="229"/>
      <c r="M128" s="230"/>
      <c r="N128" s="231"/>
      <c r="O128" s="231"/>
      <c r="P128" s="231"/>
      <c r="Q128" s="231"/>
      <c r="R128" s="231"/>
      <c r="S128" s="231"/>
      <c r="T128" s="232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3" t="s">
        <v>175</v>
      </c>
      <c r="AU128" s="233" t="s">
        <v>85</v>
      </c>
      <c r="AV128" s="13" t="s">
        <v>83</v>
      </c>
      <c r="AW128" s="13" t="s">
        <v>37</v>
      </c>
      <c r="AX128" s="13" t="s">
        <v>75</v>
      </c>
      <c r="AY128" s="233" t="s">
        <v>159</v>
      </c>
    </row>
    <row r="129" spans="1:51" s="13" customFormat="1" ht="12">
      <c r="A129" s="13"/>
      <c r="B129" s="223"/>
      <c r="C129" s="224"/>
      <c r="D129" s="225" t="s">
        <v>175</v>
      </c>
      <c r="E129" s="226" t="s">
        <v>19</v>
      </c>
      <c r="F129" s="227" t="s">
        <v>251</v>
      </c>
      <c r="G129" s="224"/>
      <c r="H129" s="226" t="s">
        <v>19</v>
      </c>
      <c r="I129" s="228"/>
      <c r="J129" s="224"/>
      <c r="K129" s="224"/>
      <c r="L129" s="229"/>
      <c r="M129" s="230"/>
      <c r="N129" s="231"/>
      <c r="O129" s="231"/>
      <c r="P129" s="231"/>
      <c r="Q129" s="231"/>
      <c r="R129" s="231"/>
      <c r="S129" s="231"/>
      <c r="T129" s="232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3" t="s">
        <v>175</v>
      </c>
      <c r="AU129" s="233" t="s">
        <v>85</v>
      </c>
      <c r="AV129" s="13" t="s">
        <v>83</v>
      </c>
      <c r="AW129" s="13" t="s">
        <v>37</v>
      </c>
      <c r="AX129" s="13" t="s">
        <v>75</v>
      </c>
      <c r="AY129" s="233" t="s">
        <v>159</v>
      </c>
    </row>
    <row r="130" spans="1:51" s="14" customFormat="1" ht="12">
      <c r="A130" s="14"/>
      <c r="B130" s="234"/>
      <c r="C130" s="235"/>
      <c r="D130" s="225" t="s">
        <v>175</v>
      </c>
      <c r="E130" s="236" t="s">
        <v>19</v>
      </c>
      <c r="F130" s="237" t="s">
        <v>2180</v>
      </c>
      <c r="G130" s="235"/>
      <c r="H130" s="238">
        <v>241.9</v>
      </c>
      <c r="I130" s="239"/>
      <c r="J130" s="235"/>
      <c r="K130" s="235"/>
      <c r="L130" s="240"/>
      <c r="M130" s="241"/>
      <c r="N130" s="242"/>
      <c r="O130" s="242"/>
      <c r="P130" s="242"/>
      <c r="Q130" s="242"/>
      <c r="R130" s="242"/>
      <c r="S130" s="242"/>
      <c r="T130" s="243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44" t="s">
        <v>175</v>
      </c>
      <c r="AU130" s="244" t="s">
        <v>85</v>
      </c>
      <c r="AV130" s="14" t="s">
        <v>85</v>
      </c>
      <c r="AW130" s="14" t="s">
        <v>37</v>
      </c>
      <c r="AX130" s="14" t="s">
        <v>83</v>
      </c>
      <c r="AY130" s="244" t="s">
        <v>159</v>
      </c>
    </row>
    <row r="131" spans="1:65" s="2" customFormat="1" ht="16.5" customHeight="1">
      <c r="A131" s="39"/>
      <c r="B131" s="40"/>
      <c r="C131" s="257" t="s">
        <v>225</v>
      </c>
      <c r="D131" s="257" t="s">
        <v>255</v>
      </c>
      <c r="E131" s="258" t="s">
        <v>256</v>
      </c>
      <c r="F131" s="259" t="s">
        <v>257</v>
      </c>
      <c r="G131" s="260" t="s">
        <v>258</v>
      </c>
      <c r="H131" s="261">
        <v>84.665</v>
      </c>
      <c r="I131" s="262"/>
      <c r="J131" s="263">
        <f>ROUND(I131*H131,2)</f>
        <v>0</v>
      </c>
      <c r="K131" s="259" t="s">
        <v>166</v>
      </c>
      <c r="L131" s="264"/>
      <c r="M131" s="265" t="s">
        <v>19</v>
      </c>
      <c r="N131" s="266" t="s">
        <v>46</v>
      </c>
      <c r="O131" s="85"/>
      <c r="P131" s="214">
        <f>O131*H131</f>
        <v>0</v>
      </c>
      <c r="Q131" s="214">
        <v>0.001</v>
      </c>
      <c r="R131" s="214">
        <f>Q131*H131</f>
        <v>0.084665</v>
      </c>
      <c r="S131" s="214">
        <v>0</v>
      </c>
      <c r="T131" s="215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16" t="s">
        <v>259</v>
      </c>
      <c r="AT131" s="216" t="s">
        <v>255</v>
      </c>
      <c r="AU131" s="216" t="s">
        <v>85</v>
      </c>
      <c r="AY131" s="18" t="s">
        <v>159</v>
      </c>
      <c r="BE131" s="217">
        <f>IF(N131="základní",J131,0)</f>
        <v>0</v>
      </c>
      <c r="BF131" s="217">
        <f>IF(N131="snížená",J131,0)</f>
        <v>0</v>
      </c>
      <c r="BG131" s="217">
        <f>IF(N131="zákl. přenesená",J131,0)</f>
        <v>0</v>
      </c>
      <c r="BH131" s="217">
        <f>IF(N131="sníž. přenesená",J131,0)</f>
        <v>0</v>
      </c>
      <c r="BI131" s="217">
        <f>IF(N131="nulová",J131,0)</f>
        <v>0</v>
      </c>
      <c r="BJ131" s="18" t="s">
        <v>83</v>
      </c>
      <c r="BK131" s="217">
        <f>ROUND(I131*H131,2)</f>
        <v>0</v>
      </c>
      <c r="BL131" s="18" t="s">
        <v>238</v>
      </c>
      <c r="BM131" s="216" t="s">
        <v>2181</v>
      </c>
    </row>
    <row r="132" spans="1:51" s="14" customFormat="1" ht="12">
      <c r="A132" s="14"/>
      <c r="B132" s="234"/>
      <c r="C132" s="235"/>
      <c r="D132" s="225" t="s">
        <v>175</v>
      </c>
      <c r="E132" s="235"/>
      <c r="F132" s="237" t="s">
        <v>2182</v>
      </c>
      <c r="G132" s="235"/>
      <c r="H132" s="238">
        <v>84.665</v>
      </c>
      <c r="I132" s="239"/>
      <c r="J132" s="235"/>
      <c r="K132" s="235"/>
      <c r="L132" s="240"/>
      <c r="M132" s="241"/>
      <c r="N132" s="242"/>
      <c r="O132" s="242"/>
      <c r="P132" s="242"/>
      <c r="Q132" s="242"/>
      <c r="R132" s="242"/>
      <c r="S132" s="242"/>
      <c r="T132" s="243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44" t="s">
        <v>175</v>
      </c>
      <c r="AU132" s="244" t="s">
        <v>85</v>
      </c>
      <c r="AV132" s="14" t="s">
        <v>85</v>
      </c>
      <c r="AW132" s="14" t="s">
        <v>4</v>
      </c>
      <c r="AX132" s="14" t="s">
        <v>83</v>
      </c>
      <c r="AY132" s="244" t="s">
        <v>159</v>
      </c>
    </row>
    <row r="133" spans="1:65" s="2" customFormat="1" ht="33" customHeight="1">
      <c r="A133" s="39"/>
      <c r="B133" s="40"/>
      <c r="C133" s="205" t="s">
        <v>234</v>
      </c>
      <c r="D133" s="205" t="s">
        <v>162</v>
      </c>
      <c r="E133" s="206" t="s">
        <v>271</v>
      </c>
      <c r="F133" s="207" t="s">
        <v>272</v>
      </c>
      <c r="G133" s="208" t="s">
        <v>165</v>
      </c>
      <c r="H133" s="209">
        <v>241.9</v>
      </c>
      <c r="I133" s="210"/>
      <c r="J133" s="211">
        <f>ROUND(I133*H133,2)</f>
        <v>0</v>
      </c>
      <c r="K133" s="207" t="s">
        <v>166</v>
      </c>
      <c r="L133" s="45"/>
      <c r="M133" s="212" t="s">
        <v>19</v>
      </c>
      <c r="N133" s="213" t="s">
        <v>46</v>
      </c>
      <c r="O133" s="85"/>
      <c r="P133" s="214">
        <f>O133*H133</f>
        <v>0</v>
      </c>
      <c r="Q133" s="214">
        <v>0</v>
      </c>
      <c r="R133" s="214">
        <f>Q133*H133</f>
        <v>0</v>
      </c>
      <c r="S133" s="214">
        <v>0</v>
      </c>
      <c r="T133" s="215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16" t="s">
        <v>238</v>
      </c>
      <c r="AT133" s="216" t="s">
        <v>162</v>
      </c>
      <c r="AU133" s="216" t="s">
        <v>85</v>
      </c>
      <c r="AY133" s="18" t="s">
        <v>159</v>
      </c>
      <c r="BE133" s="217">
        <f>IF(N133="základní",J133,0)</f>
        <v>0</v>
      </c>
      <c r="BF133" s="217">
        <f>IF(N133="snížená",J133,0)</f>
        <v>0</v>
      </c>
      <c r="BG133" s="217">
        <f>IF(N133="zákl. přenesená",J133,0)</f>
        <v>0</v>
      </c>
      <c r="BH133" s="217">
        <f>IF(N133="sníž. přenesená",J133,0)</f>
        <v>0</v>
      </c>
      <c r="BI133" s="217">
        <f>IF(N133="nulová",J133,0)</f>
        <v>0</v>
      </c>
      <c r="BJ133" s="18" t="s">
        <v>83</v>
      </c>
      <c r="BK133" s="217">
        <f>ROUND(I133*H133,2)</f>
        <v>0</v>
      </c>
      <c r="BL133" s="18" t="s">
        <v>238</v>
      </c>
      <c r="BM133" s="216" t="s">
        <v>2183</v>
      </c>
    </row>
    <row r="134" spans="1:47" s="2" customFormat="1" ht="12">
      <c r="A134" s="39"/>
      <c r="B134" s="40"/>
      <c r="C134" s="41"/>
      <c r="D134" s="218" t="s">
        <v>169</v>
      </c>
      <c r="E134" s="41"/>
      <c r="F134" s="219" t="s">
        <v>274</v>
      </c>
      <c r="G134" s="41"/>
      <c r="H134" s="41"/>
      <c r="I134" s="220"/>
      <c r="J134" s="41"/>
      <c r="K134" s="41"/>
      <c r="L134" s="45"/>
      <c r="M134" s="221"/>
      <c r="N134" s="222"/>
      <c r="O134" s="85"/>
      <c r="P134" s="85"/>
      <c r="Q134" s="85"/>
      <c r="R134" s="85"/>
      <c r="S134" s="85"/>
      <c r="T134" s="86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169</v>
      </c>
      <c r="AU134" s="18" t="s">
        <v>85</v>
      </c>
    </row>
    <row r="135" spans="1:65" s="2" customFormat="1" ht="49.05" customHeight="1">
      <c r="A135" s="39"/>
      <c r="B135" s="40"/>
      <c r="C135" s="257" t="s">
        <v>245</v>
      </c>
      <c r="D135" s="257" t="s">
        <v>255</v>
      </c>
      <c r="E135" s="258" t="s">
        <v>276</v>
      </c>
      <c r="F135" s="259" t="s">
        <v>277</v>
      </c>
      <c r="G135" s="260" t="s">
        <v>165</v>
      </c>
      <c r="H135" s="261">
        <v>281.934</v>
      </c>
      <c r="I135" s="262"/>
      <c r="J135" s="263">
        <f>ROUND(I135*H135,2)</f>
        <v>0</v>
      </c>
      <c r="K135" s="259" t="s">
        <v>166</v>
      </c>
      <c r="L135" s="264"/>
      <c r="M135" s="265" t="s">
        <v>19</v>
      </c>
      <c r="N135" s="266" t="s">
        <v>46</v>
      </c>
      <c r="O135" s="85"/>
      <c r="P135" s="214">
        <f>O135*H135</f>
        <v>0</v>
      </c>
      <c r="Q135" s="214">
        <v>0.004</v>
      </c>
      <c r="R135" s="214">
        <f>Q135*H135</f>
        <v>1.127736</v>
      </c>
      <c r="S135" s="214">
        <v>0</v>
      </c>
      <c r="T135" s="215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16" t="s">
        <v>259</v>
      </c>
      <c r="AT135" s="216" t="s">
        <v>255</v>
      </c>
      <c r="AU135" s="216" t="s">
        <v>85</v>
      </c>
      <c r="AY135" s="18" t="s">
        <v>159</v>
      </c>
      <c r="BE135" s="217">
        <f>IF(N135="základní",J135,0)</f>
        <v>0</v>
      </c>
      <c r="BF135" s="217">
        <f>IF(N135="snížená",J135,0)</f>
        <v>0</v>
      </c>
      <c r="BG135" s="217">
        <f>IF(N135="zákl. přenesená",J135,0)</f>
        <v>0</v>
      </c>
      <c r="BH135" s="217">
        <f>IF(N135="sníž. přenesená",J135,0)</f>
        <v>0</v>
      </c>
      <c r="BI135" s="217">
        <f>IF(N135="nulová",J135,0)</f>
        <v>0</v>
      </c>
      <c r="BJ135" s="18" t="s">
        <v>83</v>
      </c>
      <c r="BK135" s="217">
        <f>ROUND(I135*H135,2)</f>
        <v>0</v>
      </c>
      <c r="BL135" s="18" t="s">
        <v>238</v>
      </c>
      <c r="BM135" s="216" t="s">
        <v>2184</v>
      </c>
    </row>
    <row r="136" spans="1:51" s="14" customFormat="1" ht="12">
      <c r="A136" s="14"/>
      <c r="B136" s="234"/>
      <c r="C136" s="235"/>
      <c r="D136" s="225" t="s">
        <v>175</v>
      </c>
      <c r="E136" s="235"/>
      <c r="F136" s="237" t="s">
        <v>2185</v>
      </c>
      <c r="G136" s="235"/>
      <c r="H136" s="238">
        <v>281.934</v>
      </c>
      <c r="I136" s="239"/>
      <c r="J136" s="235"/>
      <c r="K136" s="235"/>
      <c r="L136" s="240"/>
      <c r="M136" s="241"/>
      <c r="N136" s="242"/>
      <c r="O136" s="242"/>
      <c r="P136" s="242"/>
      <c r="Q136" s="242"/>
      <c r="R136" s="242"/>
      <c r="S136" s="242"/>
      <c r="T136" s="243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44" t="s">
        <v>175</v>
      </c>
      <c r="AU136" s="244" t="s">
        <v>85</v>
      </c>
      <c r="AV136" s="14" t="s">
        <v>85</v>
      </c>
      <c r="AW136" s="14" t="s">
        <v>4</v>
      </c>
      <c r="AX136" s="14" t="s">
        <v>83</v>
      </c>
      <c r="AY136" s="244" t="s">
        <v>159</v>
      </c>
    </row>
    <row r="137" spans="1:65" s="2" customFormat="1" ht="24.15" customHeight="1">
      <c r="A137" s="39"/>
      <c r="B137" s="40"/>
      <c r="C137" s="205" t="s">
        <v>254</v>
      </c>
      <c r="D137" s="205" t="s">
        <v>162</v>
      </c>
      <c r="E137" s="206" t="s">
        <v>263</v>
      </c>
      <c r="F137" s="207" t="s">
        <v>264</v>
      </c>
      <c r="G137" s="208" t="s">
        <v>165</v>
      </c>
      <c r="H137" s="209">
        <v>241.9</v>
      </c>
      <c r="I137" s="210"/>
      <c r="J137" s="211">
        <f>ROUND(I137*H137,2)</f>
        <v>0</v>
      </c>
      <c r="K137" s="207" t="s">
        <v>166</v>
      </c>
      <c r="L137" s="45"/>
      <c r="M137" s="212" t="s">
        <v>19</v>
      </c>
      <c r="N137" s="213" t="s">
        <v>46</v>
      </c>
      <c r="O137" s="85"/>
      <c r="P137" s="214">
        <f>O137*H137</f>
        <v>0</v>
      </c>
      <c r="Q137" s="214">
        <v>0.00088</v>
      </c>
      <c r="R137" s="214">
        <f>Q137*H137</f>
        <v>0.212872</v>
      </c>
      <c r="S137" s="214">
        <v>0</v>
      </c>
      <c r="T137" s="215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16" t="s">
        <v>238</v>
      </c>
      <c r="AT137" s="216" t="s">
        <v>162</v>
      </c>
      <c r="AU137" s="216" t="s">
        <v>85</v>
      </c>
      <c r="AY137" s="18" t="s">
        <v>159</v>
      </c>
      <c r="BE137" s="217">
        <f>IF(N137="základní",J137,0)</f>
        <v>0</v>
      </c>
      <c r="BF137" s="217">
        <f>IF(N137="snížená",J137,0)</f>
        <v>0</v>
      </c>
      <c r="BG137" s="217">
        <f>IF(N137="zákl. přenesená",J137,0)</f>
        <v>0</v>
      </c>
      <c r="BH137" s="217">
        <f>IF(N137="sníž. přenesená",J137,0)</f>
        <v>0</v>
      </c>
      <c r="BI137" s="217">
        <f>IF(N137="nulová",J137,0)</f>
        <v>0</v>
      </c>
      <c r="BJ137" s="18" t="s">
        <v>83</v>
      </c>
      <c r="BK137" s="217">
        <f>ROUND(I137*H137,2)</f>
        <v>0</v>
      </c>
      <c r="BL137" s="18" t="s">
        <v>238</v>
      </c>
      <c r="BM137" s="216" t="s">
        <v>2186</v>
      </c>
    </row>
    <row r="138" spans="1:47" s="2" customFormat="1" ht="12">
      <c r="A138" s="39"/>
      <c r="B138" s="40"/>
      <c r="C138" s="41"/>
      <c r="D138" s="218" t="s">
        <v>169</v>
      </c>
      <c r="E138" s="41"/>
      <c r="F138" s="219" t="s">
        <v>266</v>
      </c>
      <c r="G138" s="41"/>
      <c r="H138" s="41"/>
      <c r="I138" s="220"/>
      <c r="J138" s="41"/>
      <c r="K138" s="41"/>
      <c r="L138" s="45"/>
      <c r="M138" s="221"/>
      <c r="N138" s="222"/>
      <c r="O138" s="85"/>
      <c r="P138" s="85"/>
      <c r="Q138" s="85"/>
      <c r="R138" s="85"/>
      <c r="S138" s="85"/>
      <c r="T138" s="86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169</v>
      </c>
      <c r="AU138" s="18" t="s">
        <v>85</v>
      </c>
    </row>
    <row r="139" spans="1:65" s="2" customFormat="1" ht="49.05" customHeight="1">
      <c r="A139" s="39"/>
      <c r="B139" s="40"/>
      <c r="C139" s="257" t="s">
        <v>262</v>
      </c>
      <c r="D139" s="257" t="s">
        <v>255</v>
      </c>
      <c r="E139" s="258" t="s">
        <v>1296</v>
      </c>
      <c r="F139" s="259" t="s">
        <v>1297</v>
      </c>
      <c r="G139" s="260" t="s">
        <v>165</v>
      </c>
      <c r="H139" s="261">
        <v>281.934</v>
      </c>
      <c r="I139" s="262"/>
      <c r="J139" s="263">
        <f>ROUND(I139*H139,2)</f>
        <v>0</v>
      </c>
      <c r="K139" s="259" t="s">
        <v>166</v>
      </c>
      <c r="L139" s="264"/>
      <c r="M139" s="265" t="s">
        <v>19</v>
      </c>
      <c r="N139" s="266" t="s">
        <v>46</v>
      </c>
      <c r="O139" s="85"/>
      <c r="P139" s="214">
        <f>O139*H139</f>
        <v>0</v>
      </c>
      <c r="Q139" s="214">
        <v>0.0053</v>
      </c>
      <c r="R139" s="214">
        <f>Q139*H139</f>
        <v>1.4942502000000002</v>
      </c>
      <c r="S139" s="214">
        <v>0</v>
      </c>
      <c r="T139" s="215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16" t="s">
        <v>259</v>
      </c>
      <c r="AT139" s="216" t="s">
        <v>255</v>
      </c>
      <c r="AU139" s="216" t="s">
        <v>85</v>
      </c>
      <c r="AY139" s="18" t="s">
        <v>159</v>
      </c>
      <c r="BE139" s="217">
        <f>IF(N139="základní",J139,0)</f>
        <v>0</v>
      </c>
      <c r="BF139" s="217">
        <f>IF(N139="snížená",J139,0)</f>
        <v>0</v>
      </c>
      <c r="BG139" s="217">
        <f>IF(N139="zákl. přenesená",J139,0)</f>
        <v>0</v>
      </c>
      <c r="BH139" s="217">
        <f>IF(N139="sníž. přenesená",J139,0)</f>
        <v>0</v>
      </c>
      <c r="BI139" s="217">
        <f>IF(N139="nulová",J139,0)</f>
        <v>0</v>
      </c>
      <c r="BJ139" s="18" t="s">
        <v>83</v>
      </c>
      <c r="BK139" s="217">
        <f>ROUND(I139*H139,2)</f>
        <v>0</v>
      </c>
      <c r="BL139" s="18" t="s">
        <v>238</v>
      </c>
      <c r="BM139" s="216" t="s">
        <v>2187</v>
      </c>
    </row>
    <row r="140" spans="1:51" s="14" customFormat="1" ht="12">
      <c r="A140" s="14"/>
      <c r="B140" s="234"/>
      <c r="C140" s="235"/>
      <c r="D140" s="225" t="s">
        <v>175</v>
      </c>
      <c r="E140" s="235"/>
      <c r="F140" s="237" t="s">
        <v>2185</v>
      </c>
      <c r="G140" s="235"/>
      <c r="H140" s="238">
        <v>281.934</v>
      </c>
      <c r="I140" s="239"/>
      <c r="J140" s="235"/>
      <c r="K140" s="235"/>
      <c r="L140" s="240"/>
      <c r="M140" s="241"/>
      <c r="N140" s="242"/>
      <c r="O140" s="242"/>
      <c r="P140" s="242"/>
      <c r="Q140" s="242"/>
      <c r="R140" s="242"/>
      <c r="S140" s="242"/>
      <c r="T140" s="243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44" t="s">
        <v>175</v>
      </c>
      <c r="AU140" s="244" t="s">
        <v>85</v>
      </c>
      <c r="AV140" s="14" t="s">
        <v>85</v>
      </c>
      <c r="AW140" s="14" t="s">
        <v>4</v>
      </c>
      <c r="AX140" s="14" t="s">
        <v>83</v>
      </c>
      <c r="AY140" s="244" t="s">
        <v>159</v>
      </c>
    </row>
    <row r="141" spans="1:65" s="2" customFormat="1" ht="33" customHeight="1">
      <c r="A141" s="39"/>
      <c r="B141" s="40"/>
      <c r="C141" s="205" t="s">
        <v>8</v>
      </c>
      <c r="D141" s="205" t="s">
        <v>162</v>
      </c>
      <c r="E141" s="206" t="s">
        <v>286</v>
      </c>
      <c r="F141" s="207" t="s">
        <v>287</v>
      </c>
      <c r="G141" s="208" t="s">
        <v>237</v>
      </c>
      <c r="H141" s="209">
        <v>920</v>
      </c>
      <c r="I141" s="210"/>
      <c r="J141" s="211">
        <f>ROUND(I141*H141,2)</f>
        <v>0</v>
      </c>
      <c r="K141" s="207" t="s">
        <v>166</v>
      </c>
      <c r="L141" s="45"/>
      <c r="M141" s="212" t="s">
        <v>19</v>
      </c>
      <c r="N141" s="213" t="s">
        <v>46</v>
      </c>
      <c r="O141" s="85"/>
      <c r="P141" s="214">
        <f>O141*H141</f>
        <v>0</v>
      </c>
      <c r="Q141" s="214">
        <v>0</v>
      </c>
      <c r="R141" s="214">
        <f>Q141*H141</f>
        <v>0</v>
      </c>
      <c r="S141" s="214">
        <v>0</v>
      </c>
      <c r="T141" s="215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16" t="s">
        <v>238</v>
      </c>
      <c r="AT141" s="216" t="s">
        <v>162</v>
      </c>
      <c r="AU141" s="216" t="s">
        <v>85</v>
      </c>
      <c r="AY141" s="18" t="s">
        <v>159</v>
      </c>
      <c r="BE141" s="217">
        <f>IF(N141="základní",J141,0)</f>
        <v>0</v>
      </c>
      <c r="BF141" s="217">
        <f>IF(N141="snížená",J141,0)</f>
        <v>0</v>
      </c>
      <c r="BG141" s="217">
        <f>IF(N141="zákl. přenesená",J141,0)</f>
        <v>0</v>
      </c>
      <c r="BH141" s="217">
        <f>IF(N141="sníž. přenesená",J141,0)</f>
        <v>0</v>
      </c>
      <c r="BI141" s="217">
        <f>IF(N141="nulová",J141,0)</f>
        <v>0</v>
      </c>
      <c r="BJ141" s="18" t="s">
        <v>83</v>
      </c>
      <c r="BK141" s="217">
        <f>ROUND(I141*H141,2)</f>
        <v>0</v>
      </c>
      <c r="BL141" s="18" t="s">
        <v>238</v>
      </c>
      <c r="BM141" s="216" t="s">
        <v>2188</v>
      </c>
    </row>
    <row r="142" spans="1:47" s="2" customFormat="1" ht="12">
      <c r="A142" s="39"/>
      <c r="B142" s="40"/>
      <c r="C142" s="41"/>
      <c r="D142" s="218" t="s">
        <v>169</v>
      </c>
      <c r="E142" s="41"/>
      <c r="F142" s="219" t="s">
        <v>289</v>
      </c>
      <c r="G142" s="41"/>
      <c r="H142" s="41"/>
      <c r="I142" s="220"/>
      <c r="J142" s="41"/>
      <c r="K142" s="41"/>
      <c r="L142" s="45"/>
      <c r="M142" s="221"/>
      <c r="N142" s="222"/>
      <c r="O142" s="85"/>
      <c r="P142" s="85"/>
      <c r="Q142" s="85"/>
      <c r="R142" s="85"/>
      <c r="S142" s="85"/>
      <c r="T142" s="86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169</v>
      </c>
      <c r="AU142" s="18" t="s">
        <v>85</v>
      </c>
    </row>
    <row r="143" spans="1:51" s="13" customFormat="1" ht="12">
      <c r="A143" s="13"/>
      <c r="B143" s="223"/>
      <c r="C143" s="224"/>
      <c r="D143" s="225" t="s">
        <v>175</v>
      </c>
      <c r="E143" s="226" t="s">
        <v>19</v>
      </c>
      <c r="F143" s="227" t="s">
        <v>1863</v>
      </c>
      <c r="G143" s="224"/>
      <c r="H143" s="226" t="s">
        <v>19</v>
      </c>
      <c r="I143" s="228"/>
      <c r="J143" s="224"/>
      <c r="K143" s="224"/>
      <c r="L143" s="229"/>
      <c r="M143" s="230"/>
      <c r="N143" s="231"/>
      <c r="O143" s="231"/>
      <c r="P143" s="231"/>
      <c r="Q143" s="231"/>
      <c r="R143" s="231"/>
      <c r="S143" s="231"/>
      <c r="T143" s="232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3" t="s">
        <v>175</v>
      </c>
      <c r="AU143" s="233" t="s">
        <v>85</v>
      </c>
      <c r="AV143" s="13" t="s">
        <v>83</v>
      </c>
      <c r="AW143" s="13" t="s">
        <v>37</v>
      </c>
      <c r="AX143" s="13" t="s">
        <v>75</v>
      </c>
      <c r="AY143" s="233" t="s">
        <v>159</v>
      </c>
    </row>
    <row r="144" spans="1:51" s="14" customFormat="1" ht="12">
      <c r="A144" s="14"/>
      <c r="B144" s="234"/>
      <c r="C144" s="235"/>
      <c r="D144" s="225" t="s">
        <v>175</v>
      </c>
      <c r="E144" s="236" t="s">
        <v>19</v>
      </c>
      <c r="F144" s="237" t="s">
        <v>2189</v>
      </c>
      <c r="G144" s="235"/>
      <c r="H144" s="238">
        <v>32.4</v>
      </c>
      <c r="I144" s="239"/>
      <c r="J144" s="235"/>
      <c r="K144" s="235"/>
      <c r="L144" s="240"/>
      <c r="M144" s="241"/>
      <c r="N144" s="242"/>
      <c r="O144" s="242"/>
      <c r="P144" s="242"/>
      <c r="Q144" s="242"/>
      <c r="R144" s="242"/>
      <c r="S144" s="242"/>
      <c r="T144" s="243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44" t="s">
        <v>175</v>
      </c>
      <c r="AU144" s="244" t="s">
        <v>85</v>
      </c>
      <c r="AV144" s="14" t="s">
        <v>85</v>
      </c>
      <c r="AW144" s="14" t="s">
        <v>37</v>
      </c>
      <c r="AX144" s="14" t="s">
        <v>75</v>
      </c>
      <c r="AY144" s="244" t="s">
        <v>159</v>
      </c>
    </row>
    <row r="145" spans="1:51" s="13" customFormat="1" ht="12">
      <c r="A145" s="13"/>
      <c r="B145" s="223"/>
      <c r="C145" s="224"/>
      <c r="D145" s="225" t="s">
        <v>175</v>
      </c>
      <c r="E145" s="226" t="s">
        <v>19</v>
      </c>
      <c r="F145" s="227" t="s">
        <v>1865</v>
      </c>
      <c r="G145" s="224"/>
      <c r="H145" s="226" t="s">
        <v>19</v>
      </c>
      <c r="I145" s="228"/>
      <c r="J145" s="224"/>
      <c r="K145" s="224"/>
      <c r="L145" s="229"/>
      <c r="M145" s="230"/>
      <c r="N145" s="231"/>
      <c r="O145" s="231"/>
      <c r="P145" s="231"/>
      <c r="Q145" s="231"/>
      <c r="R145" s="231"/>
      <c r="S145" s="231"/>
      <c r="T145" s="232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3" t="s">
        <v>175</v>
      </c>
      <c r="AU145" s="233" t="s">
        <v>85</v>
      </c>
      <c r="AV145" s="13" t="s">
        <v>83</v>
      </c>
      <c r="AW145" s="13" t="s">
        <v>37</v>
      </c>
      <c r="AX145" s="13" t="s">
        <v>75</v>
      </c>
      <c r="AY145" s="233" t="s">
        <v>159</v>
      </c>
    </row>
    <row r="146" spans="1:51" s="14" customFormat="1" ht="12">
      <c r="A146" s="14"/>
      <c r="B146" s="234"/>
      <c r="C146" s="235"/>
      <c r="D146" s="225" t="s">
        <v>175</v>
      </c>
      <c r="E146" s="236" t="s">
        <v>19</v>
      </c>
      <c r="F146" s="237" t="s">
        <v>2190</v>
      </c>
      <c r="G146" s="235"/>
      <c r="H146" s="238">
        <v>256.77</v>
      </c>
      <c r="I146" s="239"/>
      <c r="J146" s="235"/>
      <c r="K146" s="235"/>
      <c r="L146" s="240"/>
      <c r="M146" s="241"/>
      <c r="N146" s="242"/>
      <c r="O146" s="242"/>
      <c r="P146" s="242"/>
      <c r="Q146" s="242"/>
      <c r="R146" s="242"/>
      <c r="S146" s="242"/>
      <c r="T146" s="243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44" t="s">
        <v>175</v>
      </c>
      <c r="AU146" s="244" t="s">
        <v>85</v>
      </c>
      <c r="AV146" s="14" t="s">
        <v>85</v>
      </c>
      <c r="AW146" s="14" t="s">
        <v>37</v>
      </c>
      <c r="AX146" s="14" t="s">
        <v>75</v>
      </c>
      <c r="AY146" s="244" t="s">
        <v>159</v>
      </c>
    </row>
    <row r="147" spans="1:51" s="13" customFormat="1" ht="12">
      <c r="A147" s="13"/>
      <c r="B147" s="223"/>
      <c r="C147" s="224"/>
      <c r="D147" s="225" t="s">
        <v>175</v>
      </c>
      <c r="E147" s="226" t="s">
        <v>19</v>
      </c>
      <c r="F147" s="227" t="s">
        <v>1867</v>
      </c>
      <c r="G147" s="224"/>
      <c r="H147" s="226" t="s">
        <v>19</v>
      </c>
      <c r="I147" s="228"/>
      <c r="J147" s="224"/>
      <c r="K147" s="224"/>
      <c r="L147" s="229"/>
      <c r="M147" s="230"/>
      <c r="N147" s="231"/>
      <c r="O147" s="231"/>
      <c r="P147" s="231"/>
      <c r="Q147" s="231"/>
      <c r="R147" s="231"/>
      <c r="S147" s="231"/>
      <c r="T147" s="232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3" t="s">
        <v>175</v>
      </c>
      <c r="AU147" s="233" t="s">
        <v>85</v>
      </c>
      <c r="AV147" s="13" t="s">
        <v>83</v>
      </c>
      <c r="AW147" s="13" t="s">
        <v>37</v>
      </c>
      <c r="AX147" s="13" t="s">
        <v>75</v>
      </c>
      <c r="AY147" s="233" t="s">
        <v>159</v>
      </c>
    </row>
    <row r="148" spans="1:51" s="14" customFormat="1" ht="12">
      <c r="A148" s="14"/>
      <c r="B148" s="234"/>
      <c r="C148" s="235"/>
      <c r="D148" s="225" t="s">
        <v>175</v>
      </c>
      <c r="E148" s="236" t="s">
        <v>19</v>
      </c>
      <c r="F148" s="237" t="s">
        <v>2191</v>
      </c>
      <c r="G148" s="235"/>
      <c r="H148" s="238">
        <v>628.04</v>
      </c>
      <c r="I148" s="239"/>
      <c r="J148" s="235"/>
      <c r="K148" s="235"/>
      <c r="L148" s="240"/>
      <c r="M148" s="241"/>
      <c r="N148" s="242"/>
      <c r="O148" s="242"/>
      <c r="P148" s="242"/>
      <c r="Q148" s="242"/>
      <c r="R148" s="242"/>
      <c r="S148" s="242"/>
      <c r="T148" s="243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44" t="s">
        <v>175</v>
      </c>
      <c r="AU148" s="244" t="s">
        <v>85</v>
      </c>
      <c r="AV148" s="14" t="s">
        <v>85</v>
      </c>
      <c r="AW148" s="14" t="s">
        <v>37</v>
      </c>
      <c r="AX148" s="14" t="s">
        <v>75</v>
      </c>
      <c r="AY148" s="244" t="s">
        <v>159</v>
      </c>
    </row>
    <row r="149" spans="1:51" s="13" customFormat="1" ht="12">
      <c r="A149" s="13"/>
      <c r="B149" s="223"/>
      <c r="C149" s="224"/>
      <c r="D149" s="225" t="s">
        <v>175</v>
      </c>
      <c r="E149" s="226" t="s">
        <v>19</v>
      </c>
      <c r="F149" s="227" t="s">
        <v>243</v>
      </c>
      <c r="G149" s="224"/>
      <c r="H149" s="226" t="s">
        <v>19</v>
      </c>
      <c r="I149" s="228"/>
      <c r="J149" s="224"/>
      <c r="K149" s="224"/>
      <c r="L149" s="229"/>
      <c r="M149" s="230"/>
      <c r="N149" s="231"/>
      <c r="O149" s="231"/>
      <c r="P149" s="231"/>
      <c r="Q149" s="231"/>
      <c r="R149" s="231"/>
      <c r="S149" s="231"/>
      <c r="T149" s="232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3" t="s">
        <v>175</v>
      </c>
      <c r="AU149" s="233" t="s">
        <v>85</v>
      </c>
      <c r="AV149" s="13" t="s">
        <v>83</v>
      </c>
      <c r="AW149" s="13" t="s">
        <v>37</v>
      </c>
      <c r="AX149" s="13" t="s">
        <v>75</v>
      </c>
      <c r="AY149" s="233" t="s">
        <v>159</v>
      </c>
    </row>
    <row r="150" spans="1:51" s="14" customFormat="1" ht="12">
      <c r="A150" s="14"/>
      <c r="B150" s="234"/>
      <c r="C150" s="235"/>
      <c r="D150" s="225" t="s">
        <v>175</v>
      </c>
      <c r="E150" s="236" t="s">
        <v>19</v>
      </c>
      <c r="F150" s="237" t="s">
        <v>2192</v>
      </c>
      <c r="G150" s="235"/>
      <c r="H150" s="238">
        <v>2.79</v>
      </c>
      <c r="I150" s="239"/>
      <c r="J150" s="235"/>
      <c r="K150" s="235"/>
      <c r="L150" s="240"/>
      <c r="M150" s="241"/>
      <c r="N150" s="242"/>
      <c r="O150" s="242"/>
      <c r="P150" s="242"/>
      <c r="Q150" s="242"/>
      <c r="R150" s="242"/>
      <c r="S150" s="242"/>
      <c r="T150" s="243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44" t="s">
        <v>175</v>
      </c>
      <c r="AU150" s="244" t="s">
        <v>85</v>
      </c>
      <c r="AV150" s="14" t="s">
        <v>85</v>
      </c>
      <c r="AW150" s="14" t="s">
        <v>37</v>
      </c>
      <c r="AX150" s="14" t="s">
        <v>75</v>
      </c>
      <c r="AY150" s="244" t="s">
        <v>159</v>
      </c>
    </row>
    <row r="151" spans="1:51" s="15" customFormat="1" ht="12">
      <c r="A151" s="15"/>
      <c r="B151" s="245"/>
      <c r="C151" s="246"/>
      <c r="D151" s="225" t="s">
        <v>175</v>
      </c>
      <c r="E151" s="247" t="s">
        <v>19</v>
      </c>
      <c r="F151" s="248" t="s">
        <v>179</v>
      </c>
      <c r="G151" s="246"/>
      <c r="H151" s="249">
        <v>919.9999999999999</v>
      </c>
      <c r="I151" s="250"/>
      <c r="J151" s="246"/>
      <c r="K151" s="246"/>
      <c r="L151" s="251"/>
      <c r="M151" s="252"/>
      <c r="N151" s="253"/>
      <c r="O151" s="253"/>
      <c r="P151" s="253"/>
      <c r="Q151" s="253"/>
      <c r="R151" s="253"/>
      <c r="S151" s="253"/>
      <c r="T151" s="254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55" t="s">
        <v>175</v>
      </c>
      <c r="AU151" s="255" t="s">
        <v>85</v>
      </c>
      <c r="AV151" s="15" t="s">
        <v>167</v>
      </c>
      <c r="AW151" s="15" t="s">
        <v>37</v>
      </c>
      <c r="AX151" s="15" t="s">
        <v>83</v>
      </c>
      <c r="AY151" s="255" t="s">
        <v>159</v>
      </c>
    </row>
    <row r="152" spans="1:65" s="2" customFormat="1" ht="21.75" customHeight="1">
      <c r="A152" s="39"/>
      <c r="B152" s="40"/>
      <c r="C152" s="257" t="s">
        <v>238</v>
      </c>
      <c r="D152" s="257" t="s">
        <v>255</v>
      </c>
      <c r="E152" s="258" t="s">
        <v>297</v>
      </c>
      <c r="F152" s="259" t="s">
        <v>298</v>
      </c>
      <c r="G152" s="260" t="s">
        <v>237</v>
      </c>
      <c r="H152" s="261">
        <v>920</v>
      </c>
      <c r="I152" s="262"/>
      <c r="J152" s="263">
        <f>ROUND(I152*H152,2)</f>
        <v>0</v>
      </c>
      <c r="K152" s="259" t="s">
        <v>166</v>
      </c>
      <c r="L152" s="264"/>
      <c r="M152" s="265" t="s">
        <v>19</v>
      </c>
      <c r="N152" s="266" t="s">
        <v>46</v>
      </c>
      <c r="O152" s="85"/>
      <c r="P152" s="214">
        <f>O152*H152</f>
        <v>0</v>
      </c>
      <c r="Q152" s="214">
        <v>2E-05</v>
      </c>
      <c r="R152" s="214">
        <f>Q152*H152</f>
        <v>0.018400000000000003</v>
      </c>
      <c r="S152" s="214">
        <v>0</v>
      </c>
      <c r="T152" s="215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16" t="s">
        <v>259</v>
      </c>
      <c r="AT152" s="216" t="s">
        <v>255</v>
      </c>
      <c r="AU152" s="216" t="s">
        <v>85</v>
      </c>
      <c r="AY152" s="18" t="s">
        <v>159</v>
      </c>
      <c r="BE152" s="217">
        <f>IF(N152="základní",J152,0)</f>
        <v>0</v>
      </c>
      <c r="BF152" s="217">
        <f>IF(N152="snížená",J152,0)</f>
        <v>0</v>
      </c>
      <c r="BG152" s="217">
        <f>IF(N152="zákl. přenesená",J152,0)</f>
        <v>0</v>
      </c>
      <c r="BH152" s="217">
        <f>IF(N152="sníž. přenesená",J152,0)</f>
        <v>0</v>
      </c>
      <c r="BI152" s="217">
        <f>IF(N152="nulová",J152,0)</f>
        <v>0</v>
      </c>
      <c r="BJ152" s="18" t="s">
        <v>83</v>
      </c>
      <c r="BK152" s="217">
        <f>ROUND(I152*H152,2)</f>
        <v>0</v>
      </c>
      <c r="BL152" s="18" t="s">
        <v>238</v>
      </c>
      <c r="BM152" s="216" t="s">
        <v>2193</v>
      </c>
    </row>
    <row r="153" spans="1:65" s="2" customFormat="1" ht="33" customHeight="1">
      <c r="A153" s="39"/>
      <c r="B153" s="40"/>
      <c r="C153" s="257" t="s">
        <v>275</v>
      </c>
      <c r="D153" s="257" t="s">
        <v>255</v>
      </c>
      <c r="E153" s="258" t="s">
        <v>1698</v>
      </c>
      <c r="F153" s="259" t="s">
        <v>1699</v>
      </c>
      <c r="G153" s="260" t="s">
        <v>303</v>
      </c>
      <c r="H153" s="261">
        <v>9.2</v>
      </c>
      <c r="I153" s="262"/>
      <c r="J153" s="263">
        <f>ROUND(I153*H153,2)</f>
        <v>0</v>
      </c>
      <c r="K153" s="259" t="s">
        <v>166</v>
      </c>
      <c r="L153" s="264"/>
      <c r="M153" s="265" t="s">
        <v>19</v>
      </c>
      <c r="N153" s="266" t="s">
        <v>46</v>
      </c>
      <c r="O153" s="85"/>
      <c r="P153" s="214">
        <f>O153*H153</f>
        <v>0</v>
      </c>
      <c r="Q153" s="214">
        <v>0.0009</v>
      </c>
      <c r="R153" s="214">
        <f>Q153*H153</f>
        <v>0.00828</v>
      </c>
      <c r="S153" s="214">
        <v>0</v>
      </c>
      <c r="T153" s="215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16" t="s">
        <v>259</v>
      </c>
      <c r="AT153" s="216" t="s">
        <v>255</v>
      </c>
      <c r="AU153" s="216" t="s">
        <v>85</v>
      </c>
      <c r="AY153" s="18" t="s">
        <v>159</v>
      </c>
      <c r="BE153" s="217">
        <f>IF(N153="základní",J153,0)</f>
        <v>0</v>
      </c>
      <c r="BF153" s="217">
        <f>IF(N153="snížená",J153,0)</f>
        <v>0</v>
      </c>
      <c r="BG153" s="217">
        <f>IF(N153="zákl. přenesená",J153,0)</f>
        <v>0</v>
      </c>
      <c r="BH153" s="217">
        <f>IF(N153="sníž. přenesená",J153,0)</f>
        <v>0</v>
      </c>
      <c r="BI153" s="217">
        <f>IF(N153="nulová",J153,0)</f>
        <v>0</v>
      </c>
      <c r="BJ153" s="18" t="s">
        <v>83</v>
      </c>
      <c r="BK153" s="217">
        <f>ROUND(I153*H153,2)</f>
        <v>0</v>
      </c>
      <c r="BL153" s="18" t="s">
        <v>238</v>
      </c>
      <c r="BM153" s="216" t="s">
        <v>2194</v>
      </c>
    </row>
    <row r="154" spans="1:51" s="14" customFormat="1" ht="12">
      <c r="A154" s="14"/>
      <c r="B154" s="234"/>
      <c r="C154" s="235"/>
      <c r="D154" s="225" t="s">
        <v>175</v>
      </c>
      <c r="E154" s="235"/>
      <c r="F154" s="237" t="s">
        <v>2195</v>
      </c>
      <c r="G154" s="235"/>
      <c r="H154" s="238">
        <v>9.2</v>
      </c>
      <c r="I154" s="239"/>
      <c r="J154" s="235"/>
      <c r="K154" s="235"/>
      <c r="L154" s="240"/>
      <c r="M154" s="241"/>
      <c r="N154" s="242"/>
      <c r="O154" s="242"/>
      <c r="P154" s="242"/>
      <c r="Q154" s="242"/>
      <c r="R154" s="242"/>
      <c r="S154" s="242"/>
      <c r="T154" s="243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44" t="s">
        <v>175</v>
      </c>
      <c r="AU154" s="244" t="s">
        <v>85</v>
      </c>
      <c r="AV154" s="14" t="s">
        <v>85</v>
      </c>
      <c r="AW154" s="14" t="s">
        <v>4</v>
      </c>
      <c r="AX154" s="14" t="s">
        <v>83</v>
      </c>
      <c r="AY154" s="244" t="s">
        <v>159</v>
      </c>
    </row>
    <row r="155" spans="1:65" s="2" customFormat="1" ht="33" customHeight="1">
      <c r="A155" s="39"/>
      <c r="B155" s="40"/>
      <c r="C155" s="205" t="s">
        <v>279</v>
      </c>
      <c r="D155" s="205" t="s">
        <v>162</v>
      </c>
      <c r="E155" s="206" t="s">
        <v>335</v>
      </c>
      <c r="F155" s="207" t="s">
        <v>336</v>
      </c>
      <c r="G155" s="208" t="s">
        <v>165</v>
      </c>
      <c r="H155" s="209">
        <v>21.432</v>
      </c>
      <c r="I155" s="210"/>
      <c r="J155" s="211">
        <f>ROUND(I155*H155,2)</f>
        <v>0</v>
      </c>
      <c r="K155" s="207" t="s">
        <v>166</v>
      </c>
      <c r="L155" s="45"/>
      <c r="M155" s="212" t="s">
        <v>19</v>
      </c>
      <c r="N155" s="213" t="s">
        <v>46</v>
      </c>
      <c r="O155" s="85"/>
      <c r="P155" s="214">
        <f>O155*H155</f>
        <v>0</v>
      </c>
      <c r="Q155" s="214">
        <v>0</v>
      </c>
      <c r="R155" s="214">
        <f>Q155*H155</f>
        <v>0</v>
      </c>
      <c r="S155" s="214">
        <v>0.011</v>
      </c>
      <c r="T155" s="215">
        <f>S155*H155</f>
        <v>0.23575199999999996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16" t="s">
        <v>238</v>
      </c>
      <c r="AT155" s="216" t="s">
        <v>162</v>
      </c>
      <c r="AU155" s="216" t="s">
        <v>85</v>
      </c>
      <c r="AY155" s="18" t="s">
        <v>159</v>
      </c>
      <c r="BE155" s="217">
        <f>IF(N155="základní",J155,0)</f>
        <v>0</v>
      </c>
      <c r="BF155" s="217">
        <f>IF(N155="snížená",J155,0)</f>
        <v>0</v>
      </c>
      <c r="BG155" s="217">
        <f>IF(N155="zákl. přenesená",J155,0)</f>
        <v>0</v>
      </c>
      <c r="BH155" s="217">
        <f>IF(N155="sníž. přenesená",J155,0)</f>
        <v>0</v>
      </c>
      <c r="BI155" s="217">
        <f>IF(N155="nulová",J155,0)</f>
        <v>0</v>
      </c>
      <c r="BJ155" s="18" t="s">
        <v>83</v>
      </c>
      <c r="BK155" s="217">
        <f>ROUND(I155*H155,2)</f>
        <v>0</v>
      </c>
      <c r="BL155" s="18" t="s">
        <v>238</v>
      </c>
      <c r="BM155" s="216" t="s">
        <v>2196</v>
      </c>
    </row>
    <row r="156" spans="1:47" s="2" customFormat="1" ht="12">
      <c r="A156" s="39"/>
      <c r="B156" s="40"/>
      <c r="C156" s="41"/>
      <c r="D156" s="218" t="s">
        <v>169</v>
      </c>
      <c r="E156" s="41"/>
      <c r="F156" s="219" t="s">
        <v>338</v>
      </c>
      <c r="G156" s="41"/>
      <c r="H156" s="41"/>
      <c r="I156" s="220"/>
      <c r="J156" s="41"/>
      <c r="K156" s="41"/>
      <c r="L156" s="45"/>
      <c r="M156" s="221"/>
      <c r="N156" s="222"/>
      <c r="O156" s="85"/>
      <c r="P156" s="85"/>
      <c r="Q156" s="85"/>
      <c r="R156" s="85"/>
      <c r="S156" s="85"/>
      <c r="T156" s="86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18" t="s">
        <v>169</v>
      </c>
      <c r="AU156" s="18" t="s">
        <v>85</v>
      </c>
    </row>
    <row r="157" spans="1:51" s="13" customFormat="1" ht="12">
      <c r="A157" s="13"/>
      <c r="B157" s="223"/>
      <c r="C157" s="224"/>
      <c r="D157" s="225" t="s">
        <v>175</v>
      </c>
      <c r="E157" s="226" t="s">
        <v>19</v>
      </c>
      <c r="F157" s="227" t="s">
        <v>339</v>
      </c>
      <c r="G157" s="224"/>
      <c r="H157" s="226" t="s">
        <v>19</v>
      </c>
      <c r="I157" s="228"/>
      <c r="J157" s="224"/>
      <c r="K157" s="224"/>
      <c r="L157" s="229"/>
      <c r="M157" s="230"/>
      <c r="N157" s="231"/>
      <c r="O157" s="231"/>
      <c r="P157" s="231"/>
      <c r="Q157" s="231"/>
      <c r="R157" s="231"/>
      <c r="S157" s="231"/>
      <c r="T157" s="232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3" t="s">
        <v>175</v>
      </c>
      <c r="AU157" s="233" t="s">
        <v>85</v>
      </c>
      <c r="AV157" s="13" t="s">
        <v>83</v>
      </c>
      <c r="AW157" s="13" t="s">
        <v>37</v>
      </c>
      <c r="AX157" s="13" t="s">
        <v>75</v>
      </c>
      <c r="AY157" s="233" t="s">
        <v>159</v>
      </c>
    </row>
    <row r="158" spans="1:51" s="13" customFormat="1" ht="12">
      <c r="A158" s="13"/>
      <c r="B158" s="223"/>
      <c r="C158" s="224"/>
      <c r="D158" s="225" t="s">
        <v>175</v>
      </c>
      <c r="E158" s="226" t="s">
        <v>19</v>
      </c>
      <c r="F158" s="227" t="s">
        <v>340</v>
      </c>
      <c r="G158" s="224"/>
      <c r="H158" s="226" t="s">
        <v>19</v>
      </c>
      <c r="I158" s="228"/>
      <c r="J158" s="224"/>
      <c r="K158" s="224"/>
      <c r="L158" s="229"/>
      <c r="M158" s="230"/>
      <c r="N158" s="231"/>
      <c r="O158" s="231"/>
      <c r="P158" s="231"/>
      <c r="Q158" s="231"/>
      <c r="R158" s="231"/>
      <c r="S158" s="231"/>
      <c r="T158" s="232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3" t="s">
        <v>175</v>
      </c>
      <c r="AU158" s="233" t="s">
        <v>85</v>
      </c>
      <c r="AV158" s="13" t="s">
        <v>83</v>
      </c>
      <c r="AW158" s="13" t="s">
        <v>37</v>
      </c>
      <c r="AX158" s="13" t="s">
        <v>75</v>
      </c>
      <c r="AY158" s="233" t="s">
        <v>159</v>
      </c>
    </row>
    <row r="159" spans="1:51" s="13" customFormat="1" ht="12">
      <c r="A159" s="13"/>
      <c r="B159" s="223"/>
      <c r="C159" s="224"/>
      <c r="D159" s="225" t="s">
        <v>175</v>
      </c>
      <c r="E159" s="226" t="s">
        <v>19</v>
      </c>
      <c r="F159" s="227" t="s">
        <v>2197</v>
      </c>
      <c r="G159" s="224"/>
      <c r="H159" s="226" t="s">
        <v>19</v>
      </c>
      <c r="I159" s="228"/>
      <c r="J159" s="224"/>
      <c r="K159" s="224"/>
      <c r="L159" s="229"/>
      <c r="M159" s="230"/>
      <c r="N159" s="231"/>
      <c r="O159" s="231"/>
      <c r="P159" s="231"/>
      <c r="Q159" s="231"/>
      <c r="R159" s="231"/>
      <c r="S159" s="231"/>
      <c r="T159" s="232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3" t="s">
        <v>175</v>
      </c>
      <c r="AU159" s="233" t="s">
        <v>85</v>
      </c>
      <c r="AV159" s="13" t="s">
        <v>83</v>
      </c>
      <c r="AW159" s="13" t="s">
        <v>37</v>
      </c>
      <c r="AX159" s="13" t="s">
        <v>75</v>
      </c>
      <c r="AY159" s="233" t="s">
        <v>159</v>
      </c>
    </row>
    <row r="160" spans="1:51" s="14" customFormat="1" ht="12">
      <c r="A160" s="14"/>
      <c r="B160" s="234"/>
      <c r="C160" s="235"/>
      <c r="D160" s="225" t="s">
        <v>175</v>
      </c>
      <c r="E160" s="236" t="s">
        <v>19</v>
      </c>
      <c r="F160" s="237" t="s">
        <v>2198</v>
      </c>
      <c r="G160" s="235"/>
      <c r="H160" s="238">
        <v>21.432</v>
      </c>
      <c r="I160" s="239"/>
      <c r="J160" s="235"/>
      <c r="K160" s="235"/>
      <c r="L160" s="240"/>
      <c r="M160" s="241"/>
      <c r="N160" s="242"/>
      <c r="O160" s="242"/>
      <c r="P160" s="242"/>
      <c r="Q160" s="242"/>
      <c r="R160" s="242"/>
      <c r="S160" s="242"/>
      <c r="T160" s="243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44" t="s">
        <v>175</v>
      </c>
      <c r="AU160" s="244" t="s">
        <v>85</v>
      </c>
      <c r="AV160" s="14" t="s">
        <v>85</v>
      </c>
      <c r="AW160" s="14" t="s">
        <v>37</v>
      </c>
      <c r="AX160" s="14" t="s">
        <v>83</v>
      </c>
      <c r="AY160" s="244" t="s">
        <v>159</v>
      </c>
    </row>
    <row r="161" spans="1:65" s="2" customFormat="1" ht="37.8" customHeight="1">
      <c r="A161" s="39"/>
      <c r="B161" s="40"/>
      <c r="C161" s="205" t="s">
        <v>281</v>
      </c>
      <c r="D161" s="205" t="s">
        <v>162</v>
      </c>
      <c r="E161" s="206" t="s">
        <v>246</v>
      </c>
      <c r="F161" s="207" t="s">
        <v>247</v>
      </c>
      <c r="G161" s="208" t="s">
        <v>165</v>
      </c>
      <c r="H161" s="209">
        <v>30.005</v>
      </c>
      <c r="I161" s="210"/>
      <c r="J161" s="211">
        <f>ROUND(I161*H161,2)</f>
        <v>0</v>
      </c>
      <c r="K161" s="207" t="s">
        <v>166</v>
      </c>
      <c r="L161" s="45"/>
      <c r="M161" s="212" t="s">
        <v>19</v>
      </c>
      <c r="N161" s="213" t="s">
        <v>46</v>
      </c>
      <c r="O161" s="85"/>
      <c r="P161" s="214">
        <f>O161*H161</f>
        <v>0</v>
      </c>
      <c r="Q161" s="214">
        <v>0</v>
      </c>
      <c r="R161" s="214">
        <f>Q161*H161</f>
        <v>0</v>
      </c>
      <c r="S161" s="214">
        <v>0</v>
      </c>
      <c r="T161" s="215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16" t="s">
        <v>238</v>
      </c>
      <c r="AT161" s="216" t="s">
        <v>162</v>
      </c>
      <c r="AU161" s="216" t="s">
        <v>85</v>
      </c>
      <c r="AY161" s="18" t="s">
        <v>159</v>
      </c>
      <c r="BE161" s="217">
        <f>IF(N161="základní",J161,0)</f>
        <v>0</v>
      </c>
      <c r="BF161" s="217">
        <f>IF(N161="snížená",J161,0)</f>
        <v>0</v>
      </c>
      <c r="BG161" s="217">
        <f>IF(N161="zákl. přenesená",J161,0)</f>
        <v>0</v>
      </c>
      <c r="BH161" s="217">
        <f>IF(N161="sníž. přenesená",J161,0)</f>
        <v>0</v>
      </c>
      <c r="BI161" s="217">
        <f>IF(N161="nulová",J161,0)</f>
        <v>0</v>
      </c>
      <c r="BJ161" s="18" t="s">
        <v>83</v>
      </c>
      <c r="BK161" s="217">
        <f>ROUND(I161*H161,2)</f>
        <v>0</v>
      </c>
      <c r="BL161" s="18" t="s">
        <v>238</v>
      </c>
      <c r="BM161" s="216" t="s">
        <v>2199</v>
      </c>
    </row>
    <row r="162" spans="1:47" s="2" customFormat="1" ht="12">
      <c r="A162" s="39"/>
      <c r="B162" s="40"/>
      <c r="C162" s="41"/>
      <c r="D162" s="218" t="s">
        <v>169</v>
      </c>
      <c r="E162" s="41"/>
      <c r="F162" s="219" t="s">
        <v>249</v>
      </c>
      <c r="G162" s="41"/>
      <c r="H162" s="41"/>
      <c r="I162" s="220"/>
      <c r="J162" s="41"/>
      <c r="K162" s="41"/>
      <c r="L162" s="45"/>
      <c r="M162" s="221"/>
      <c r="N162" s="222"/>
      <c r="O162" s="85"/>
      <c r="P162" s="85"/>
      <c r="Q162" s="85"/>
      <c r="R162" s="85"/>
      <c r="S162" s="85"/>
      <c r="T162" s="86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8" t="s">
        <v>169</v>
      </c>
      <c r="AU162" s="18" t="s">
        <v>85</v>
      </c>
    </row>
    <row r="163" spans="1:51" s="13" customFormat="1" ht="12">
      <c r="A163" s="13"/>
      <c r="B163" s="223"/>
      <c r="C163" s="224"/>
      <c r="D163" s="225" t="s">
        <v>175</v>
      </c>
      <c r="E163" s="226" t="s">
        <v>19</v>
      </c>
      <c r="F163" s="227" t="s">
        <v>339</v>
      </c>
      <c r="G163" s="224"/>
      <c r="H163" s="226" t="s">
        <v>19</v>
      </c>
      <c r="I163" s="228"/>
      <c r="J163" s="224"/>
      <c r="K163" s="224"/>
      <c r="L163" s="229"/>
      <c r="M163" s="230"/>
      <c r="N163" s="231"/>
      <c r="O163" s="231"/>
      <c r="P163" s="231"/>
      <c r="Q163" s="231"/>
      <c r="R163" s="231"/>
      <c r="S163" s="231"/>
      <c r="T163" s="232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3" t="s">
        <v>175</v>
      </c>
      <c r="AU163" s="233" t="s">
        <v>85</v>
      </c>
      <c r="AV163" s="13" t="s">
        <v>83</v>
      </c>
      <c r="AW163" s="13" t="s">
        <v>37</v>
      </c>
      <c r="AX163" s="13" t="s">
        <v>75</v>
      </c>
      <c r="AY163" s="233" t="s">
        <v>159</v>
      </c>
    </row>
    <row r="164" spans="1:51" s="13" customFormat="1" ht="12">
      <c r="A164" s="13"/>
      <c r="B164" s="223"/>
      <c r="C164" s="224"/>
      <c r="D164" s="225" t="s">
        <v>175</v>
      </c>
      <c r="E164" s="226" t="s">
        <v>19</v>
      </c>
      <c r="F164" s="227" t="s">
        <v>2197</v>
      </c>
      <c r="G164" s="224"/>
      <c r="H164" s="226" t="s">
        <v>19</v>
      </c>
      <c r="I164" s="228"/>
      <c r="J164" s="224"/>
      <c r="K164" s="224"/>
      <c r="L164" s="229"/>
      <c r="M164" s="230"/>
      <c r="N164" s="231"/>
      <c r="O164" s="231"/>
      <c r="P164" s="231"/>
      <c r="Q164" s="231"/>
      <c r="R164" s="231"/>
      <c r="S164" s="231"/>
      <c r="T164" s="232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3" t="s">
        <v>175</v>
      </c>
      <c r="AU164" s="233" t="s">
        <v>85</v>
      </c>
      <c r="AV164" s="13" t="s">
        <v>83</v>
      </c>
      <c r="AW164" s="13" t="s">
        <v>37</v>
      </c>
      <c r="AX164" s="13" t="s">
        <v>75</v>
      </c>
      <c r="AY164" s="233" t="s">
        <v>159</v>
      </c>
    </row>
    <row r="165" spans="1:51" s="14" customFormat="1" ht="12">
      <c r="A165" s="14"/>
      <c r="B165" s="234"/>
      <c r="C165" s="235"/>
      <c r="D165" s="225" t="s">
        <v>175</v>
      </c>
      <c r="E165" s="236" t="s">
        <v>19</v>
      </c>
      <c r="F165" s="237" t="s">
        <v>2200</v>
      </c>
      <c r="G165" s="235"/>
      <c r="H165" s="238">
        <v>30.005</v>
      </c>
      <c r="I165" s="239"/>
      <c r="J165" s="235"/>
      <c r="K165" s="235"/>
      <c r="L165" s="240"/>
      <c r="M165" s="241"/>
      <c r="N165" s="242"/>
      <c r="O165" s="242"/>
      <c r="P165" s="242"/>
      <c r="Q165" s="242"/>
      <c r="R165" s="242"/>
      <c r="S165" s="242"/>
      <c r="T165" s="243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44" t="s">
        <v>175</v>
      </c>
      <c r="AU165" s="244" t="s">
        <v>85</v>
      </c>
      <c r="AV165" s="14" t="s">
        <v>85</v>
      </c>
      <c r="AW165" s="14" t="s">
        <v>37</v>
      </c>
      <c r="AX165" s="14" t="s">
        <v>83</v>
      </c>
      <c r="AY165" s="244" t="s">
        <v>159</v>
      </c>
    </row>
    <row r="166" spans="1:65" s="2" customFormat="1" ht="16.5" customHeight="1">
      <c r="A166" s="39"/>
      <c r="B166" s="40"/>
      <c r="C166" s="257" t="s">
        <v>285</v>
      </c>
      <c r="D166" s="257" t="s">
        <v>255</v>
      </c>
      <c r="E166" s="258" t="s">
        <v>256</v>
      </c>
      <c r="F166" s="259" t="s">
        <v>257</v>
      </c>
      <c r="G166" s="260" t="s">
        <v>258</v>
      </c>
      <c r="H166" s="261">
        <v>9.602</v>
      </c>
      <c r="I166" s="262"/>
      <c r="J166" s="263">
        <f>ROUND(I166*H166,2)</f>
        <v>0</v>
      </c>
      <c r="K166" s="259" t="s">
        <v>166</v>
      </c>
      <c r="L166" s="264"/>
      <c r="M166" s="265" t="s">
        <v>19</v>
      </c>
      <c r="N166" s="266" t="s">
        <v>46</v>
      </c>
      <c r="O166" s="85"/>
      <c r="P166" s="214">
        <f>O166*H166</f>
        <v>0</v>
      </c>
      <c r="Q166" s="214">
        <v>0.001</v>
      </c>
      <c r="R166" s="214">
        <f>Q166*H166</f>
        <v>0.009602000000000001</v>
      </c>
      <c r="S166" s="214">
        <v>0</v>
      </c>
      <c r="T166" s="215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16" t="s">
        <v>259</v>
      </c>
      <c r="AT166" s="216" t="s">
        <v>255</v>
      </c>
      <c r="AU166" s="216" t="s">
        <v>85</v>
      </c>
      <c r="AY166" s="18" t="s">
        <v>159</v>
      </c>
      <c r="BE166" s="217">
        <f>IF(N166="základní",J166,0)</f>
        <v>0</v>
      </c>
      <c r="BF166" s="217">
        <f>IF(N166="snížená",J166,0)</f>
        <v>0</v>
      </c>
      <c r="BG166" s="217">
        <f>IF(N166="zákl. přenesená",J166,0)</f>
        <v>0</v>
      </c>
      <c r="BH166" s="217">
        <f>IF(N166="sníž. přenesená",J166,0)</f>
        <v>0</v>
      </c>
      <c r="BI166" s="217">
        <f>IF(N166="nulová",J166,0)</f>
        <v>0</v>
      </c>
      <c r="BJ166" s="18" t="s">
        <v>83</v>
      </c>
      <c r="BK166" s="217">
        <f>ROUND(I166*H166,2)</f>
        <v>0</v>
      </c>
      <c r="BL166" s="18" t="s">
        <v>238</v>
      </c>
      <c r="BM166" s="216" t="s">
        <v>2201</v>
      </c>
    </row>
    <row r="167" spans="1:51" s="14" customFormat="1" ht="12">
      <c r="A167" s="14"/>
      <c r="B167" s="234"/>
      <c r="C167" s="235"/>
      <c r="D167" s="225" t="s">
        <v>175</v>
      </c>
      <c r="E167" s="235"/>
      <c r="F167" s="237" t="s">
        <v>2202</v>
      </c>
      <c r="G167" s="235"/>
      <c r="H167" s="238">
        <v>9.602</v>
      </c>
      <c r="I167" s="239"/>
      <c r="J167" s="235"/>
      <c r="K167" s="235"/>
      <c r="L167" s="240"/>
      <c r="M167" s="241"/>
      <c r="N167" s="242"/>
      <c r="O167" s="242"/>
      <c r="P167" s="242"/>
      <c r="Q167" s="242"/>
      <c r="R167" s="242"/>
      <c r="S167" s="242"/>
      <c r="T167" s="243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44" t="s">
        <v>175</v>
      </c>
      <c r="AU167" s="244" t="s">
        <v>85</v>
      </c>
      <c r="AV167" s="14" t="s">
        <v>85</v>
      </c>
      <c r="AW167" s="14" t="s">
        <v>4</v>
      </c>
      <c r="AX167" s="14" t="s">
        <v>83</v>
      </c>
      <c r="AY167" s="244" t="s">
        <v>159</v>
      </c>
    </row>
    <row r="168" spans="1:65" s="2" customFormat="1" ht="24.15" customHeight="1">
      <c r="A168" s="39"/>
      <c r="B168" s="40"/>
      <c r="C168" s="205" t="s">
        <v>7</v>
      </c>
      <c r="D168" s="205" t="s">
        <v>162</v>
      </c>
      <c r="E168" s="206" t="s">
        <v>263</v>
      </c>
      <c r="F168" s="207" t="s">
        <v>264</v>
      </c>
      <c r="G168" s="208" t="s">
        <v>165</v>
      </c>
      <c r="H168" s="209">
        <v>30.005</v>
      </c>
      <c r="I168" s="210"/>
      <c r="J168" s="211">
        <f>ROUND(I168*H168,2)</f>
        <v>0</v>
      </c>
      <c r="K168" s="207" t="s">
        <v>166</v>
      </c>
      <c r="L168" s="45"/>
      <c r="M168" s="212" t="s">
        <v>19</v>
      </c>
      <c r="N168" s="213" t="s">
        <v>46</v>
      </c>
      <c r="O168" s="85"/>
      <c r="P168" s="214">
        <f>O168*H168</f>
        <v>0</v>
      </c>
      <c r="Q168" s="214">
        <v>0.00088</v>
      </c>
      <c r="R168" s="214">
        <f>Q168*H168</f>
        <v>0.0264044</v>
      </c>
      <c r="S168" s="214">
        <v>0</v>
      </c>
      <c r="T168" s="215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16" t="s">
        <v>238</v>
      </c>
      <c r="AT168" s="216" t="s">
        <v>162</v>
      </c>
      <c r="AU168" s="216" t="s">
        <v>85</v>
      </c>
      <c r="AY168" s="18" t="s">
        <v>159</v>
      </c>
      <c r="BE168" s="217">
        <f>IF(N168="základní",J168,0)</f>
        <v>0</v>
      </c>
      <c r="BF168" s="217">
        <f>IF(N168="snížená",J168,0)</f>
        <v>0</v>
      </c>
      <c r="BG168" s="217">
        <f>IF(N168="zákl. přenesená",J168,0)</f>
        <v>0</v>
      </c>
      <c r="BH168" s="217">
        <f>IF(N168="sníž. přenesená",J168,0)</f>
        <v>0</v>
      </c>
      <c r="BI168" s="217">
        <f>IF(N168="nulová",J168,0)</f>
        <v>0</v>
      </c>
      <c r="BJ168" s="18" t="s">
        <v>83</v>
      </c>
      <c r="BK168" s="217">
        <f>ROUND(I168*H168,2)</f>
        <v>0</v>
      </c>
      <c r="BL168" s="18" t="s">
        <v>238</v>
      </c>
      <c r="BM168" s="216" t="s">
        <v>2203</v>
      </c>
    </row>
    <row r="169" spans="1:47" s="2" customFormat="1" ht="12">
      <c r="A169" s="39"/>
      <c r="B169" s="40"/>
      <c r="C169" s="41"/>
      <c r="D169" s="218" t="s">
        <v>169</v>
      </c>
      <c r="E169" s="41"/>
      <c r="F169" s="219" t="s">
        <v>266</v>
      </c>
      <c r="G169" s="41"/>
      <c r="H169" s="41"/>
      <c r="I169" s="220"/>
      <c r="J169" s="41"/>
      <c r="K169" s="41"/>
      <c r="L169" s="45"/>
      <c r="M169" s="221"/>
      <c r="N169" s="222"/>
      <c r="O169" s="85"/>
      <c r="P169" s="85"/>
      <c r="Q169" s="85"/>
      <c r="R169" s="85"/>
      <c r="S169" s="85"/>
      <c r="T169" s="86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169</v>
      </c>
      <c r="AU169" s="18" t="s">
        <v>85</v>
      </c>
    </row>
    <row r="170" spans="1:51" s="13" customFormat="1" ht="12">
      <c r="A170" s="13"/>
      <c r="B170" s="223"/>
      <c r="C170" s="224"/>
      <c r="D170" s="225" t="s">
        <v>175</v>
      </c>
      <c r="E170" s="226" t="s">
        <v>19</v>
      </c>
      <c r="F170" s="227" t="s">
        <v>339</v>
      </c>
      <c r="G170" s="224"/>
      <c r="H170" s="226" t="s">
        <v>19</v>
      </c>
      <c r="I170" s="228"/>
      <c r="J170" s="224"/>
      <c r="K170" s="224"/>
      <c r="L170" s="229"/>
      <c r="M170" s="230"/>
      <c r="N170" s="231"/>
      <c r="O170" s="231"/>
      <c r="P170" s="231"/>
      <c r="Q170" s="231"/>
      <c r="R170" s="231"/>
      <c r="S170" s="231"/>
      <c r="T170" s="232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3" t="s">
        <v>175</v>
      </c>
      <c r="AU170" s="233" t="s">
        <v>85</v>
      </c>
      <c r="AV170" s="13" t="s">
        <v>83</v>
      </c>
      <c r="AW170" s="13" t="s">
        <v>37</v>
      </c>
      <c r="AX170" s="13" t="s">
        <v>75</v>
      </c>
      <c r="AY170" s="233" t="s">
        <v>159</v>
      </c>
    </row>
    <row r="171" spans="1:51" s="13" customFormat="1" ht="12">
      <c r="A171" s="13"/>
      <c r="B171" s="223"/>
      <c r="C171" s="224"/>
      <c r="D171" s="225" t="s">
        <v>175</v>
      </c>
      <c r="E171" s="226" t="s">
        <v>19</v>
      </c>
      <c r="F171" s="227" t="s">
        <v>2197</v>
      </c>
      <c r="G171" s="224"/>
      <c r="H171" s="226" t="s">
        <v>19</v>
      </c>
      <c r="I171" s="228"/>
      <c r="J171" s="224"/>
      <c r="K171" s="224"/>
      <c r="L171" s="229"/>
      <c r="M171" s="230"/>
      <c r="N171" s="231"/>
      <c r="O171" s="231"/>
      <c r="P171" s="231"/>
      <c r="Q171" s="231"/>
      <c r="R171" s="231"/>
      <c r="S171" s="231"/>
      <c r="T171" s="232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3" t="s">
        <v>175</v>
      </c>
      <c r="AU171" s="233" t="s">
        <v>85</v>
      </c>
      <c r="AV171" s="13" t="s">
        <v>83</v>
      </c>
      <c r="AW171" s="13" t="s">
        <v>37</v>
      </c>
      <c r="AX171" s="13" t="s">
        <v>75</v>
      </c>
      <c r="AY171" s="233" t="s">
        <v>159</v>
      </c>
    </row>
    <row r="172" spans="1:51" s="14" customFormat="1" ht="12">
      <c r="A172" s="14"/>
      <c r="B172" s="234"/>
      <c r="C172" s="235"/>
      <c r="D172" s="225" t="s">
        <v>175</v>
      </c>
      <c r="E172" s="236" t="s">
        <v>19</v>
      </c>
      <c r="F172" s="237" t="s">
        <v>2200</v>
      </c>
      <c r="G172" s="235"/>
      <c r="H172" s="238">
        <v>30.005</v>
      </c>
      <c r="I172" s="239"/>
      <c r="J172" s="235"/>
      <c r="K172" s="235"/>
      <c r="L172" s="240"/>
      <c r="M172" s="241"/>
      <c r="N172" s="242"/>
      <c r="O172" s="242"/>
      <c r="P172" s="242"/>
      <c r="Q172" s="242"/>
      <c r="R172" s="242"/>
      <c r="S172" s="242"/>
      <c r="T172" s="243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44" t="s">
        <v>175</v>
      </c>
      <c r="AU172" s="244" t="s">
        <v>85</v>
      </c>
      <c r="AV172" s="14" t="s">
        <v>85</v>
      </c>
      <c r="AW172" s="14" t="s">
        <v>37</v>
      </c>
      <c r="AX172" s="14" t="s">
        <v>83</v>
      </c>
      <c r="AY172" s="244" t="s">
        <v>159</v>
      </c>
    </row>
    <row r="173" spans="1:65" s="2" customFormat="1" ht="49.05" customHeight="1">
      <c r="A173" s="39"/>
      <c r="B173" s="40"/>
      <c r="C173" s="257" t="s">
        <v>300</v>
      </c>
      <c r="D173" s="257" t="s">
        <v>255</v>
      </c>
      <c r="E173" s="258" t="s">
        <v>267</v>
      </c>
      <c r="F173" s="259" t="s">
        <v>268</v>
      </c>
      <c r="G173" s="260" t="s">
        <v>165</v>
      </c>
      <c r="H173" s="261">
        <v>34.971</v>
      </c>
      <c r="I173" s="262"/>
      <c r="J173" s="263">
        <f>ROUND(I173*H173,2)</f>
        <v>0</v>
      </c>
      <c r="K173" s="259" t="s">
        <v>166</v>
      </c>
      <c r="L173" s="264"/>
      <c r="M173" s="265" t="s">
        <v>19</v>
      </c>
      <c r="N173" s="266" t="s">
        <v>46</v>
      </c>
      <c r="O173" s="85"/>
      <c r="P173" s="214">
        <f>O173*H173</f>
        <v>0</v>
      </c>
      <c r="Q173" s="214">
        <v>0.0054</v>
      </c>
      <c r="R173" s="214">
        <f>Q173*H173</f>
        <v>0.1888434</v>
      </c>
      <c r="S173" s="214">
        <v>0</v>
      </c>
      <c r="T173" s="215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16" t="s">
        <v>259</v>
      </c>
      <c r="AT173" s="216" t="s">
        <v>255</v>
      </c>
      <c r="AU173" s="216" t="s">
        <v>85</v>
      </c>
      <c r="AY173" s="18" t="s">
        <v>159</v>
      </c>
      <c r="BE173" s="217">
        <f>IF(N173="základní",J173,0)</f>
        <v>0</v>
      </c>
      <c r="BF173" s="217">
        <f>IF(N173="snížená",J173,0)</f>
        <v>0</v>
      </c>
      <c r="BG173" s="217">
        <f>IF(N173="zákl. přenesená",J173,0)</f>
        <v>0</v>
      </c>
      <c r="BH173" s="217">
        <f>IF(N173="sníž. přenesená",J173,0)</f>
        <v>0</v>
      </c>
      <c r="BI173" s="217">
        <f>IF(N173="nulová",J173,0)</f>
        <v>0</v>
      </c>
      <c r="BJ173" s="18" t="s">
        <v>83</v>
      </c>
      <c r="BK173" s="217">
        <f>ROUND(I173*H173,2)</f>
        <v>0</v>
      </c>
      <c r="BL173" s="18" t="s">
        <v>238</v>
      </c>
      <c r="BM173" s="216" t="s">
        <v>2204</v>
      </c>
    </row>
    <row r="174" spans="1:51" s="14" customFormat="1" ht="12">
      <c r="A174" s="14"/>
      <c r="B174" s="234"/>
      <c r="C174" s="235"/>
      <c r="D174" s="225" t="s">
        <v>175</v>
      </c>
      <c r="E174" s="235"/>
      <c r="F174" s="237" t="s">
        <v>2205</v>
      </c>
      <c r="G174" s="235"/>
      <c r="H174" s="238">
        <v>34.971</v>
      </c>
      <c r="I174" s="239"/>
      <c r="J174" s="235"/>
      <c r="K174" s="235"/>
      <c r="L174" s="240"/>
      <c r="M174" s="241"/>
      <c r="N174" s="242"/>
      <c r="O174" s="242"/>
      <c r="P174" s="242"/>
      <c r="Q174" s="242"/>
      <c r="R174" s="242"/>
      <c r="S174" s="242"/>
      <c r="T174" s="243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44" t="s">
        <v>175</v>
      </c>
      <c r="AU174" s="244" t="s">
        <v>85</v>
      </c>
      <c r="AV174" s="14" t="s">
        <v>85</v>
      </c>
      <c r="AW174" s="14" t="s">
        <v>4</v>
      </c>
      <c r="AX174" s="14" t="s">
        <v>83</v>
      </c>
      <c r="AY174" s="244" t="s">
        <v>159</v>
      </c>
    </row>
    <row r="175" spans="1:65" s="2" customFormat="1" ht="44.25" customHeight="1">
      <c r="A175" s="39"/>
      <c r="B175" s="40"/>
      <c r="C175" s="205" t="s">
        <v>306</v>
      </c>
      <c r="D175" s="205" t="s">
        <v>162</v>
      </c>
      <c r="E175" s="206" t="s">
        <v>354</v>
      </c>
      <c r="F175" s="207" t="s">
        <v>355</v>
      </c>
      <c r="G175" s="208" t="s">
        <v>165</v>
      </c>
      <c r="H175" s="209">
        <v>52.681</v>
      </c>
      <c r="I175" s="210"/>
      <c r="J175" s="211">
        <f>ROUND(I175*H175,2)</f>
        <v>0</v>
      </c>
      <c r="K175" s="207" t="s">
        <v>166</v>
      </c>
      <c r="L175" s="45"/>
      <c r="M175" s="212" t="s">
        <v>19</v>
      </c>
      <c r="N175" s="213" t="s">
        <v>46</v>
      </c>
      <c r="O175" s="85"/>
      <c r="P175" s="214">
        <f>O175*H175</f>
        <v>0</v>
      </c>
      <c r="Q175" s="214">
        <v>0</v>
      </c>
      <c r="R175" s="214">
        <f>Q175*H175</f>
        <v>0</v>
      </c>
      <c r="S175" s="214">
        <v>0</v>
      </c>
      <c r="T175" s="215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16" t="s">
        <v>238</v>
      </c>
      <c r="AT175" s="216" t="s">
        <v>162</v>
      </c>
      <c r="AU175" s="216" t="s">
        <v>85</v>
      </c>
      <c r="AY175" s="18" t="s">
        <v>159</v>
      </c>
      <c r="BE175" s="217">
        <f>IF(N175="základní",J175,0)</f>
        <v>0</v>
      </c>
      <c r="BF175" s="217">
        <f>IF(N175="snížená",J175,0)</f>
        <v>0</v>
      </c>
      <c r="BG175" s="217">
        <f>IF(N175="zákl. přenesená",J175,0)</f>
        <v>0</v>
      </c>
      <c r="BH175" s="217">
        <f>IF(N175="sníž. přenesená",J175,0)</f>
        <v>0</v>
      </c>
      <c r="BI175" s="217">
        <f>IF(N175="nulová",J175,0)</f>
        <v>0</v>
      </c>
      <c r="BJ175" s="18" t="s">
        <v>83</v>
      </c>
      <c r="BK175" s="217">
        <f>ROUND(I175*H175,2)</f>
        <v>0</v>
      </c>
      <c r="BL175" s="18" t="s">
        <v>238</v>
      </c>
      <c r="BM175" s="216" t="s">
        <v>2206</v>
      </c>
    </row>
    <row r="176" spans="1:47" s="2" customFormat="1" ht="12">
      <c r="A176" s="39"/>
      <c r="B176" s="40"/>
      <c r="C176" s="41"/>
      <c r="D176" s="218" t="s">
        <v>169</v>
      </c>
      <c r="E176" s="41"/>
      <c r="F176" s="219" t="s">
        <v>357</v>
      </c>
      <c r="G176" s="41"/>
      <c r="H176" s="41"/>
      <c r="I176" s="220"/>
      <c r="J176" s="41"/>
      <c r="K176" s="41"/>
      <c r="L176" s="45"/>
      <c r="M176" s="221"/>
      <c r="N176" s="222"/>
      <c r="O176" s="85"/>
      <c r="P176" s="85"/>
      <c r="Q176" s="85"/>
      <c r="R176" s="85"/>
      <c r="S176" s="85"/>
      <c r="T176" s="86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T176" s="18" t="s">
        <v>169</v>
      </c>
      <c r="AU176" s="18" t="s">
        <v>85</v>
      </c>
    </row>
    <row r="177" spans="1:51" s="13" customFormat="1" ht="12">
      <c r="A177" s="13"/>
      <c r="B177" s="223"/>
      <c r="C177" s="224"/>
      <c r="D177" s="225" t="s">
        <v>175</v>
      </c>
      <c r="E177" s="226" t="s">
        <v>19</v>
      </c>
      <c r="F177" s="227" t="s">
        <v>358</v>
      </c>
      <c r="G177" s="224"/>
      <c r="H177" s="226" t="s">
        <v>19</v>
      </c>
      <c r="I177" s="228"/>
      <c r="J177" s="224"/>
      <c r="K177" s="224"/>
      <c r="L177" s="229"/>
      <c r="M177" s="230"/>
      <c r="N177" s="231"/>
      <c r="O177" s="231"/>
      <c r="P177" s="231"/>
      <c r="Q177" s="231"/>
      <c r="R177" s="231"/>
      <c r="S177" s="231"/>
      <c r="T177" s="232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33" t="s">
        <v>175</v>
      </c>
      <c r="AU177" s="233" t="s">
        <v>85</v>
      </c>
      <c r="AV177" s="13" t="s">
        <v>83</v>
      </c>
      <c r="AW177" s="13" t="s">
        <v>37</v>
      </c>
      <c r="AX177" s="13" t="s">
        <v>75</v>
      </c>
      <c r="AY177" s="233" t="s">
        <v>159</v>
      </c>
    </row>
    <row r="178" spans="1:51" s="13" customFormat="1" ht="12">
      <c r="A178" s="13"/>
      <c r="B178" s="223"/>
      <c r="C178" s="224"/>
      <c r="D178" s="225" t="s">
        <v>175</v>
      </c>
      <c r="E178" s="226" t="s">
        <v>19</v>
      </c>
      <c r="F178" s="227" t="s">
        <v>359</v>
      </c>
      <c r="G178" s="224"/>
      <c r="H178" s="226" t="s">
        <v>19</v>
      </c>
      <c r="I178" s="228"/>
      <c r="J178" s="224"/>
      <c r="K178" s="224"/>
      <c r="L178" s="229"/>
      <c r="M178" s="230"/>
      <c r="N178" s="231"/>
      <c r="O178" s="231"/>
      <c r="P178" s="231"/>
      <c r="Q178" s="231"/>
      <c r="R178" s="231"/>
      <c r="S178" s="231"/>
      <c r="T178" s="232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3" t="s">
        <v>175</v>
      </c>
      <c r="AU178" s="233" t="s">
        <v>85</v>
      </c>
      <c r="AV178" s="13" t="s">
        <v>83</v>
      </c>
      <c r="AW178" s="13" t="s">
        <v>37</v>
      </c>
      <c r="AX178" s="13" t="s">
        <v>75</v>
      </c>
      <c r="AY178" s="233" t="s">
        <v>159</v>
      </c>
    </row>
    <row r="179" spans="1:51" s="13" customFormat="1" ht="12">
      <c r="A179" s="13"/>
      <c r="B179" s="223"/>
      <c r="C179" s="224"/>
      <c r="D179" s="225" t="s">
        <v>175</v>
      </c>
      <c r="E179" s="226" t="s">
        <v>19</v>
      </c>
      <c r="F179" s="227" t="s">
        <v>360</v>
      </c>
      <c r="G179" s="224"/>
      <c r="H179" s="226" t="s">
        <v>19</v>
      </c>
      <c r="I179" s="228"/>
      <c r="J179" s="224"/>
      <c r="K179" s="224"/>
      <c r="L179" s="229"/>
      <c r="M179" s="230"/>
      <c r="N179" s="231"/>
      <c r="O179" s="231"/>
      <c r="P179" s="231"/>
      <c r="Q179" s="231"/>
      <c r="R179" s="231"/>
      <c r="S179" s="231"/>
      <c r="T179" s="232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3" t="s">
        <v>175</v>
      </c>
      <c r="AU179" s="233" t="s">
        <v>85</v>
      </c>
      <c r="AV179" s="13" t="s">
        <v>83</v>
      </c>
      <c r="AW179" s="13" t="s">
        <v>37</v>
      </c>
      <c r="AX179" s="13" t="s">
        <v>75</v>
      </c>
      <c r="AY179" s="233" t="s">
        <v>159</v>
      </c>
    </row>
    <row r="180" spans="1:51" s="13" customFormat="1" ht="12">
      <c r="A180" s="13"/>
      <c r="B180" s="223"/>
      <c r="C180" s="224"/>
      <c r="D180" s="225" t="s">
        <v>175</v>
      </c>
      <c r="E180" s="226" t="s">
        <v>19</v>
      </c>
      <c r="F180" s="227" t="s">
        <v>2197</v>
      </c>
      <c r="G180" s="224"/>
      <c r="H180" s="226" t="s">
        <v>19</v>
      </c>
      <c r="I180" s="228"/>
      <c r="J180" s="224"/>
      <c r="K180" s="224"/>
      <c r="L180" s="229"/>
      <c r="M180" s="230"/>
      <c r="N180" s="231"/>
      <c r="O180" s="231"/>
      <c r="P180" s="231"/>
      <c r="Q180" s="231"/>
      <c r="R180" s="231"/>
      <c r="S180" s="231"/>
      <c r="T180" s="232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33" t="s">
        <v>175</v>
      </c>
      <c r="AU180" s="233" t="s">
        <v>85</v>
      </c>
      <c r="AV180" s="13" t="s">
        <v>83</v>
      </c>
      <c r="AW180" s="13" t="s">
        <v>37</v>
      </c>
      <c r="AX180" s="13" t="s">
        <v>75</v>
      </c>
      <c r="AY180" s="233" t="s">
        <v>159</v>
      </c>
    </row>
    <row r="181" spans="1:51" s="14" customFormat="1" ht="12">
      <c r="A181" s="14"/>
      <c r="B181" s="234"/>
      <c r="C181" s="235"/>
      <c r="D181" s="225" t="s">
        <v>175</v>
      </c>
      <c r="E181" s="236" t="s">
        <v>19</v>
      </c>
      <c r="F181" s="237" t="s">
        <v>2207</v>
      </c>
      <c r="G181" s="235"/>
      <c r="H181" s="238">
        <v>38.115</v>
      </c>
      <c r="I181" s="239"/>
      <c r="J181" s="235"/>
      <c r="K181" s="235"/>
      <c r="L181" s="240"/>
      <c r="M181" s="241"/>
      <c r="N181" s="242"/>
      <c r="O181" s="242"/>
      <c r="P181" s="242"/>
      <c r="Q181" s="242"/>
      <c r="R181" s="242"/>
      <c r="S181" s="242"/>
      <c r="T181" s="243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44" t="s">
        <v>175</v>
      </c>
      <c r="AU181" s="244" t="s">
        <v>85</v>
      </c>
      <c r="AV181" s="14" t="s">
        <v>85</v>
      </c>
      <c r="AW181" s="14" t="s">
        <v>37</v>
      </c>
      <c r="AX181" s="14" t="s">
        <v>75</v>
      </c>
      <c r="AY181" s="244" t="s">
        <v>159</v>
      </c>
    </row>
    <row r="182" spans="1:51" s="13" customFormat="1" ht="12">
      <c r="A182" s="13"/>
      <c r="B182" s="223"/>
      <c r="C182" s="224"/>
      <c r="D182" s="225" t="s">
        <v>175</v>
      </c>
      <c r="E182" s="226" t="s">
        <v>19</v>
      </c>
      <c r="F182" s="227" t="s">
        <v>362</v>
      </c>
      <c r="G182" s="224"/>
      <c r="H182" s="226" t="s">
        <v>19</v>
      </c>
      <c r="I182" s="228"/>
      <c r="J182" s="224"/>
      <c r="K182" s="224"/>
      <c r="L182" s="229"/>
      <c r="M182" s="230"/>
      <c r="N182" s="231"/>
      <c r="O182" s="231"/>
      <c r="P182" s="231"/>
      <c r="Q182" s="231"/>
      <c r="R182" s="231"/>
      <c r="S182" s="231"/>
      <c r="T182" s="232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3" t="s">
        <v>175</v>
      </c>
      <c r="AU182" s="233" t="s">
        <v>85</v>
      </c>
      <c r="AV182" s="13" t="s">
        <v>83</v>
      </c>
      <c r="AW182" s="13" t="s">
        <v>37</v>
      </c>
      <c r="AX182" s="13" t="s">
        <v>75</v>
      </c>
      <c r="AY182" s="233" t="s">
        <v>159</v>
      </c>
    </row>
    <row r="183" spans="1:51" s="13" customFormat="1" ht="12">
      <c r="A183" s="13"/>
      <c r="B183" s="223"/>
      <c r="C183" s="224"/>
      <c r="D183" s="225" t="s">
        <v>175</v>
      </c>
      <c r="E183" s="226" t="s">
        <v>19</v>
      </c>
      <c r="F183" s="227" t="s">
        <v>360</v>
      </c>
      <c r="G183" s="224"/>
      <c r="H183" s="226" t="s">
        <v>19</v>
      </c>
      <c r="I183" s="228"/>
      <c r="J183" s="224"/>
      <c r="K183" s="224"/>
      <c r="L183" s="229"/>
      <c r="M183" s="230"/>
      <c r="N183" s="231"/>
      <c r="O183" s="231"/>
      <c r="P183" s="231"/>
      <c r="Q183" s="231"/>
      <c r="R183" s="231"/>
      <c r="S183" s="231"/>
      <c r="T183" s="232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3" t="s">
        <v>175</v>
      </c>
      <c r="AU183" s="233" t="s">
        <v>85</v>
      </c>
      <c r="AV183" s="13" t="s">
        <v>83</v>
      </c>
      <c r="AW183" s="13" t="s">
        <v>37</v>
      </c>
      <c r="AX183" s="13" t="s">
        <v>75</v>
      </c>
      <c r="AY183" s="233" t="s">
        <v>159</v>
      </c>
    </row>
    <row r="184" spans="1:51" s="13" customFormat="1" ht="12">
      <c r="A184" s="13"/>
      <c r="B184" s="223"/>
      <c r="C184" s="224"/>
      <c r="D184" s="225" t="s">
        <v>175</v>
      </c>
      <c r="E184" s="226" t="s">
        <v>19</v>
      </c>
      <c r="F184" s="227" t="s">
        <v>2197</v>
      </c>
      <c r="G184" s="224"/>
      <c r="H184" s="226" t="s">
        <v>19</v>
      </c>
      <c r="I184" s="228"/>
      <c r="J184" s="224"/>
      <c r="K184" s="224"/>
      <c r="L184" s="229"/>
      <c r="M184" s="230"/>
      <c r="N184" s="231"/>
      <c r="O184" s="231"/>
      <c r="P184" s="231"/>
      <c r="Q184" s="231"/>
      <c r="R184" s="231"/>
      <c r="S184" s="231"/>
      <c r="T184" s="232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3" t="s">
        <v>175</v>
      </c>
      <c r="AU184" s="233" t="s">
        <v>85</v>
      </c>
      <c r="AV184" s="13" t="s">
        <v>83</v>
      </c>
      <c r="AW184" s="13" t="s">
        <v>37</v>
      </c>
      <c r="AX184" s="13" t="s">
        <v>75</v>
      </c>
      <c r="AY184" s="233" t="s">
        <v>159</v>
      </c>
    </row>
    <row r="185" spans="1:51" s="14" customFormat="1" ht="12">
      <c r="A185" s="14"/>
      <c r="B185" s="234"/>
      <c r="C185" s="235"/>
      <c r="D185" s="225" t="s">
        <v>175</v>
      </c>
      <c r="E185" s="236" t="s">
        <v>19</v>
      </c>
      <c r="F185" s="237" t="s">
        <v>2208</v>
      </c>
      <c r="G185" s="235"/>
      <c r="H185" s="238">
        <v>9.171</v>
      </c>
      <c r="I185" s="239"/>
      <c r="J185" s="235"/>
      <c r="K185" s="235"/>
      <c r="L185" s="240"/>
      <c r="M185" s="241"/>
      <c r="N185" s="242"/>
      <c r="O185" s="242"/>
      <c r="P185" s="242"/>
      <c r="Q185" s="242"/>
      <c r="R185" s="242"/>
      <c r="S185" s="242"/>
      <c r="T185" s="243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44" t="s">
        <v>175</v>
      </c>
      <c r="AU185" s="244" t="s">
        <v>85</v>
      </c>
      <c r="AV185" s="14" t="s">
        <v>85</v>
      </c>
      <c r="AW185" s="14" t="s">
        <v>37</v>
      </c>
      <c r="AX185" s="14" t="s">
        <v>75</v>
      </c>
      <c r="AY185" s="244" t="s">
        <v>159</v>
      </c>
    </row>
    <row r="186" spans="1:51" s="13" customFormat="1" ht="12">
      <c r="A186" s="13"/>
      <c r="B186" s="223"/>
      <c r="C186" s="224"/>
      <c r="D186" s="225" t="s">
        <v>175</v>
      </c>
      <c r="E186" s="226" t="s">
        <v>19</v>
      </c>
      <c r="F186" s="227" t="s">
        <v>364</v>
      </c>
      <c r="G186" s="224"/>
      <c r="H186" s="226" t="s">
        <v>19</v>
      </c>
      <c r="I186" s="228"/>
      <c r="J186" s="224"/>
      <c r="K186" s="224"/>
      <c r="L186" s="229"/>
      <c r="M186" s="230"/>
      <c r="N186" s="231"/>
      <c r="O186" s="231"/>
      <c r="P186" s="231"/>
      <c r="Q186" s="231"/>
      <c r="R186" s="231"/>
      <c r="S186" s="231"/>
      <c r="T186" s="232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33" t="s">
        <v>175</v>
      </c>
      <c r="AU186" s="233" t="s">
        <v>85</v>
      </c>
      <c r="AV186" s="13" t="s">
        <v>83</v>
      </c>
      <c r="AW186" s="13" t="s">
        <v>37</v>
      </c>
      <c r="AX186" s="13" t="s">
        <v>75</v>
      </c>
      <c r="AY186" s="233" t="s">
        <v>159</v>
      </c>
    </row>
    <row r="187" spans="1:51" s="13" customFormat="1" ht="12">
      <c r="A187" s="13"/>
      <c r="B187" s="223"/>
      <c r="C187" s="224"/>
      <c r="D187" s="225" t="s">
        <v>175</v>
      </c>
      <c r="E187" s="226" t="s">
        <v>19</v>
      </c>
      <c r="F187" s="227" t="s">
        <v>365</v>
      </c>
      <c r="G187" s="224"/>
      <c r="H187" s="226" t="s">
        <v>19</v>
      </c>
      <c r="I187" s="228"/>
      <c r="J187" s="224"/>
      <c r="K187" s="224"/>
      <c r="L187" s="229"/>
      <c r="M187" s="230"/>
      <c r="N187" s="231"/>
      <c r="O187" s="231"/>
      <c r="P187" s="231"/>
      <c r="Q187" s="231"/>
      <c r="R187" s="231"/>
      <c r="S187" s="231"/>
      <c r="T187" s="232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3" t="s">
        <v>175</v>
      </c>
      <c r="AU187" s="233" t="s">
        <v>85</v>
      </c>
      <c r="AV187" s="13" t="s">
        <v>83</v>
      </c>
      <c r="AW187" s="13" t="s">
        <v>37</v>
      </c>
      <c r="AX187" s="13" t="s">
        <v>75</v>
      </c>
      <c r="AY187" s="233" t="s">
        <v>159</v>
      </c>
    </row>
    <row r="188" spans="1:51" s="13" customFormat="1" ht="12">
      <c r="A188" s="13"/>
      <c r="B188" s="223"/>
      <c r="C188" s="224"/>
      <c r="D188" s="225" t="s">
        <v>175</v>
      </c>
      <c r="E188" s="226" t="s">
        <v>19</v>
      </c>
      <c r="F188" s="227" t="s">
        <v>2197</v>
      </c>
      <c r="G188" s="224"/>
      <c r="H188" s="226" t="s">
        <v>19</v>
      </c>
      <c r="I188" s="228"/>
      <c r="J188" s="224"/>
      <c r="K188" s="224"/>
      <c r="L188" s="229"/>
      <c r="M188" s="230"/>
      <c r="N188" s="231"/>
      <c r="O188" s="231"/>
      <c r="P188" s="231"/>
      <c r="Q188" s="231"/>
      <c r="R188" s="231"/>
      <c r="S188" s="231"/>
      <c r="T188" s="232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3" t="s">
        <v>175</v>
      </c>
      <c r="AU188" s="233" t="s">
        <v>85</v>
      </c>
      <c r="AV188" s="13" t="s">
        <v>83</v>
      </c>
      <c r="AW188" s="13" t="s">
        <v>37</v>
      </c>
      <c r="AX188" s="13" t="s">
        <v>75</v>
      </c>
      <c r="AY188" s="233" t="s">
        <v>159</v>
      </c>
    </row>
    <row r="189" spans="1:51" s="13" customFormat="1" ht="12">
      <c r="A189" s="13"/>
      <c r="B189" s="223"/>
      <c r="C189" s="224"/>
      <c r="D189" s="225" t="s">
        <v>175</v>
      </c>
      <c r="E189" s="226" t="s">
        <v>19</v>
      </c>
      <c r="F189" s="227" t="s">
        <v>1889</v>
      </c>
      <c r="G189" s="224"/>
      <c r="H189" s="226" t="s">
        <v>19</v>
      </c>
      <c r="I189" s="228"/>
      <c r="J189" s="224"/>
      <c r="K189" s="224"/>
      <c r="L189" s="229"/>
      <c r="M189" s="230"/>
      <c r="N189" s="231"/>
      <c r="O189" s="231"/>
      <c r="P189" s="231"/>
      <c r="Q189" s="231"/>
      <c r="R189" s="231"/>
      <c r="S189" s="231"/>
      <c r="T189" s="232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3" t="s">
        <v>175</v>
      </c>
      <c r="AU189" s="233" t="s">
        <v>85</v>
      </c>
      <c r="AV189" s="13" t="s">
        <v>83</v>
      </c>
      <c r="AW189" s="13" t="s">
        <v>37</v>
      </c>
      <c r="AX189" s="13" t="s">
        <v>75</v>
      </c>
      <c r="AY189" s="233" t="s">
        <v>159</v>
      </c>
    </row>
    <row r="190" spans="1:51" s="14" customFormat="1" ht="12">
      <c r="A190" s="14"/>
      <c r="B190" s="234"/>
      <c r="C190" s="235"/>
      <c r="D190" s="225" t="s">
        <v>175</v>
      </c>
      <c r="E190" s="236" t="s">
        <v>19</v>
      </c>
      <c r="F190" s="237" t="s">
        <v>2209</v>
      </c>
      <c r="G190" s="235"/>
      <c r="H190" s="238">
        <v>5.395</v>
      </c>
      <c r="I190" s="239"/>
      <c r="J190" s="235"/>
      <c r="K190" s="235"/>
      <c r="L190" s="240"/>
      <c r="M190" s="241"/>
      <c r="N190" s="242"/>
      <c r="O190" s="242"/>
      <c r="P190" s="242"/>
      <c r="Q190" s="242"/>
      <c r="R190" s="242"/>
      <c r="S190" s="242"/>
      <c r="T190" s="243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44" t="s">
        <v>175</v>
      </c>
      <c r="AU190" s="244" t="s">
        <v>85</v>
      </c>
      <c r="AV190" s="14" t="s">
        <v>85</v>
      </c>
      <c r="AW190" s="14" t="s">
        <v>37</v>
      </c>
      <c r="AX190" s="14" t="s">
        <v>75</v>
      </c>
      <c r="AY190" s="244" t="s">
        <v>159</v>
      </c>
    </row>
    <row r="191" spans="1:51" s="15" customFormat="1" ht="12">
      <c r="A191" s="15"/>
      <c r="B191" s="245"/>
      <c r="C191" s="246"/>
      <c r="D191" s="225" t="s">
        <v>175</v>
      </c>
      <c r="E191" s="247" t="s">
        <v>19</v>
      </c>
      <c r="F191" s="248" t="s">
        <v>179</v>
      </c>
      <c r="G191" s="246"/>
      <c r="H191" s="249">
        <v>52.681</v>
      </c>
      <c r="I191" s="250"/>
      <c r="J191" s="246"/>
      <c r="K191" s="246"/>
      <c r="L191" s="251"/>
      <c r="M191" s="252"/>
      <c r="N191" s="253"/>
      <c r="O191" s="253"/>
      <c r="P191" s="253"/>
      <c r="Q191" s="253"/>
      <c r="R191" s="253"/>
      <c r="S191" s="253"/>
      <c r="T191" s="254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T191" s="255" t="s">
        <v>175</v>
      </c>
      <c r="AU191" s="255" t="s">
        <v>85</v>
      </c>
      <c r="AV191" s="15" t="s">
        <v>167</v>
      </c>
      <c r="AW191" s="15" t="s">
        <v>37</v>
      </c>
      <c r="AX191" s="15" t="s">
        <v>83</v>
      </c>
      <c r="AY191" s="255" t="s">
        <v>159</v>
      </c>
    </row>
    <row r="192" spans="1:65" s="2" customFormat="1" ht="16.5" customHeight="1">
      <c r="A192" s="39"/>
      <c r="B192" s="40"/>
      <c r="C192" s="257" t="s">
        <v>315</v>
      </c>
      <c r="D192" s="257" t="s">
        <v>255</v>
      </c>
      <c r="E192" s="258" t="s">
        <v>256</v>
      </c>
      <c r="F192" s="259" t="s">
        <v>257</v>
      </c>
      <c r="G192" s="260" t="s">
        <v>258</v>
      </c>
      <c r="H192" s="261">
        <v>18.438</v>
      </c>
      <c r="I192" s="262"/>
      <c r="J192" s="263">
        <f>ROUND(I192*H192,2)</f>
        <v>0</v>
      </c>
      <c r="K192" s="259" t="s">
        <v>166</v>
      </c>
      <c r="L192" s="264"/>
      <c r="M192" s="265" t="s">
        <v>19</v>
      </c>
      <c r="N192" s="266" t="s">
        <v>46</v>
      </c>
      <c r="O192" s="85"/>
      <c r="P192" s="214">
        <f>O192*H192</f>
        <v>0</v>
      </c>
      <c r="Q192" s="214">
        <v>0.001</v>
      </c>
      <c r="R192" s="214">
        <f>Q192*H192</f>
        <v>0.018438</v>
      </c>
      <c r="S192" s="214">
        <v>0</v>
      </c>
      <c r="T192" s="215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16" t="s">
        <v>259</v>
      </c>
      <c r="AT192" s="216" t="s">
        <v>255</v>
      </c>
      <c r="AU192" s="216" t="s">
        <v>85</v>
      </c>
      <c r="AY192" s="18" t="s">
        <v>159</v>
      </c>
      <c r="BE192" s="217">
        <f>IF(N192="základní",J192,0)</f>
        <v>0</v>
      </c>
      <c r="BF192" s="217">
        <f>IF(N192="snížená",J192,0)</f>
        <v>0</v>
      </c>
      <c r="BG192" s="217">
        <f>IF(N192="zákl. přenesená",J192,0)</f>
        <v>0</v>
      </c>
      <c r="BH192" s="217">
        <f>IF(N192="sníž. přenesená",J192,0)</f>
        <v>0</v>
      </c>
      <c r="BI192" s="217">
        <f>IF(N192="nulová",J192,0)</f>
        <v>0</v>
      </c>
      <c r="BJ192" s="18" t="s">
        <v>83</v>
      </c>
      <c r="BK192" s="217">
        <f>ROUND(I192*H192,2)</f>
        <v>0</v>
      </c>
      <c r="BL192" s="18" t="s">
        <v>238</v>
      </c>
      <c r="BM192" s="216" t="s">
        <v>2210</v>
      </c>
    </row>
    <row r="193" spans="1:51" s="14" customFormat="1" ht="12">
      <c r="A193" s="14"/>
      <c r="B193" s="234"/>
      <c r="C193" s="235"/>
      <c r="D193" s="225" t="s">
        <v>175</v>
      </c>
      <c r="E193" s="235"/>
      <c r="F193" s="237" t="s">
        <v>2211</v>
      </c>
      <c r="G193" s="235"/>
      <c r="H193" s="238">
        <v>18.438</v>
      </c>
      <c r="I193" s="239"/>
      <c r="J193" s="235"/>
      <c r="K193" s="235"/>
      <c r="L193" s="240"/>
      <c r="M193" s="241"/>
      <c r="N193" s="242"/>
      <c r="O193" s="242"/>
      <c r="P193" s="242"/>
      <c r="Q193" s="242"/>
      <c r="R193" s="242"/>
      <c r="S193" s="242"/>
      <c r="T193" s="243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44" t="s">
        <v>175</v>
      </c>
      <c r="AU193" s="244" t="s">
        <v>85</v>
      </c>
      <c r="AV193" s="14" t="s">
        <v>85</v>
      </c>
      <c r="AW193" s="14" t="s">
        <v>4</v>
      </c>
      <c r="AX193" s="14" t="s">
        <v>83</v>
      </c>
      <c r="AY193" s="244" t="s">
        <v>159</v>
      </c>
    </row>
    <row r="194" spans="1:65" s="2" customFormat="1" ht="37.8" customHeight="1">
      <c r="A194" s="39"/>
      <c r="B194" s="40"/>
      <c r="C194" s="205" t="s">
        <v>318</v>
      </c>
      <c r="D194" s="205" t="s">
        <v>162</v>
      </c>
      <c r="E194" s="206" t="s">
        <v>372</v>
      </c>
      <c r="F194" s="207" t="s">
        <v>373</v>
      </c>
      <c r="G194" s="208" t="s">
        <v>165</v>
      </c>
      <c r="H194" s="209">
        <v>52.681</v>
      </c>
      <c r="I194" s="210"/>
      <c r="J194" s="211">
        <f>ROUND(I194*H194,2)</f>
        <v>0</v>
      </c>
      <c r="K194" s="207" t="s">
        <v>166</v>
      </c>
      <c r="L194" s="45"/>
      <c r="M194" s="212" t="s">
        <v>19</v>
      </c>
      <c r="N194" s="213" t="s">
        <v>46</v>
      </c>
      <c r="O194" s="85"/>
      <c r="P194" s="214">
        <f>O194*H194</f>
        <v>0</v>
      </c>
      <c r="Q194" s="214">
        <v>0.00094</v>
      </c>
      <c r="R194" s="214">
        <f>Q194*H194</f>
        <v>0.04952014</v>
      </c>
      <c r="S194" s="214">
        <v>0</v>
      </c>
      <c r="T194" s="215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16" t="s">
        <v>238</v>
      </c>
      <c r="AT194" s="216" t="s">
        <v>162</v>
      </c>
      <c r="AU194" s="216" t="s">
        <v>85</v>
      </c>
      <c r="AY194" s="18" t="s">
        <v>159</v>
      </c>
      <c r="BE194" s="217">
        <f>IF(N194="základní",J194,0)</f>
        <v>0</v>
      </c>
      <c r="BF194" s="217">
        <f>IF(N194="snížená",J194,0)</f>
        <v>0</v>
      </c>
      <c r="BG194" s="217">
        <f>IF(N194="zákl. přenesená",J194,0)</f>
        <v>0</v>
      </c>
      <c r="BH194" s="217">
        <f>IF(N194="sníž. přenesená",J194,0)</f>
        <v>0</v>
      </c>
      <c r="BI194" s="217">
        <f>IF(N194="nulová",J194,0)</f>
        <v>0</v>
      </c>
      <c r="BJ194" s="18" t="s">
        <v>83</v>
      </c>
      <c r="BK194" s="217">
        <f>ROUND(I194*H194,2)</f>
        <v>0</v>
      </c>
      <c r="BL194" s="18" t="s">
        <v>238</v>
      </c>
      <c r="BM194" s="216" t="s">
        <v>2212</v>
      </c>
    </row>
    <row r="195" spans="1:47" s="2" customFormat="1" ht="12">
      <c r="A195" s="39"/>
      <c r="B195" s="40"/>
      <c r="C195" s="41"/>
      <c r="D195" s="218" t="s">
        <v>169</v>
      </c>
      <c r="E195" s="41"/>
      <c r="F195" s="219" t="s">
        <v>375</v>
      </c>
      <c r="G195" s="41"/>
      <c r="H195" s="41"/>
      <c r="I195" s="220"/>
      <c r="J195" s="41"/>
      <c r="K195" s="41"/>
      <c r="L195" s="45"/>
      <c r="M195" s="221"/>
      <c r="N195" s="222"/>
      <c r="O195" s="85"/>
      <c r="P195" s="85"/>
      <c r="Q195" s="85"/>
      <c r="R195" s="85"/>
      <c r="S195" s="85"/>
      <c r="T195" s="86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T195" s="18" t="s">
        <v>169</v>
      </c>
      <c r="AU195" s="18" t="s">
        <v>85</v>
      </c>
    </row>
    <row r="196" spans="1:51" s="13" customFormat="1" ht="12">
      <c r="A196" s="13"/>
      <c r="B196" s="223"/>
      <c r="C196" s="224"/>
      <c r="D196" s="225" t="s">
        <v>175</v>
      </c>
      <c r="E196" s="226" t="s">
        <v>19</v>
      </c>
      <c r="F196" s="227" t="s">
        <v>358</v>
      </c>
      <c r="G196" s="224"/>
      <c r="H196" s="226" t="s">
        <v>19</v>
      </c>
      <c r="I196" s="228"/>
      <c r="J196" s="224"/>
      <c r="K196" s="224"/>
      <c r="L196" s="229"/>
      <c r="M196" s="230"/>
      <c r="N196" s="231"/>
      <c r="O196" s="231"/>
      <c r="P196" s="231"/>
      <c r="Q196" s="231"/>
      <c r="R196" s="231"/>
      <c r="S196" s="231"/>
      <c r="T196" s="232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3" t="s">
        <v>175</v>
      </c>
      <c r="AU196" s="233" t="s">
        <v>85</v>
      </c>
      <c r="AV196" s="13" t="s">
        <v>83</v>
      </c>
      <c r="AW196" s="13" t="s">
        <v>37</v>
      </c>
      <c r="AX196" s="13" t="s">
        <v>75</v>
      </c>
      <c r="AY196" s="233" t="s">
        <v>159</v>
      </c>
    </row>
    <row r="197" spans="1:51" s="13" customFormat="1" ht="12">
      <c r="A197" s="13"/>
      <c r="B197" s="223"/>
      <c r="C197" s="224"/>
      <c r="D197" s="225" t="s">
        <v>175</v>
      </c>
      <c r="E197" s="226" t="s">
        <v>19</v>
      </c>
      <c r="F197" s="227" t="s">
        <v>359</v>
      </c>
      <c r="G197" s="224"/>
      <c r="H197" s="226" t="s">
        <v>19</v>
      </c>
      <c r="I197" s="228"/>
      <c r="J197" s="224"/>
      <c r="K197" s="224"/>
      <c r="L197" s="229"/>
      <c r="M197" s="230"/>
      <c r="N197" s="231"/>
      <c r="O197" s="231"/>
      <c r="P197" s="231"/>
      <c r="Q197" s="231"/>
      <c r="R197" s="231"/>
      <c r="S197" s="231"/>
      <c r="T197" s="232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33" t="s">
        <v>175</v>
      </c>
      <c r="AU197" s="233" t="s">
        <v>85</v>
      </c>
      <c r="AV197" s="13" t="s">
        <v>83</v>
      </c>
      <c r="AW197" s="13" t="s">
        <v>37</v>
      </c>
      <c r="AX197" s="13" t="s">
        <v>75</v>
      </c>
      <c r="AY197" s="233" t="s">
        <v>159</v>
      </c>
    </row>
    <row r="198" spans="1:51" s="13" customFormat="1" ht="12">
      <c r="A198" s="13"/>
      <c r="B198" s="223"/>
      <c r="C198" s="224"/>
      <c r="D198" s="225" t="s">
        <v>175</v>
      </c>
      <c r="E198" s="226" t="s">
        <v>19</v>
      </c>
      <c r="F198" s="227" t="s">
        <v>360</v>
      </c>
      <c r="G198" s="224"/>
      <c r="H198" s="226" t="s">
        <v>19</v>
      </c>
      <c r="I198" s="228"/>
      <c r="J198" s="224"/>
      <c r="K198" s="224"/>
      <c r="L198" s="229"/>
      <c r="M198" s="230"/>
      <c r="N198" s="231"/>
      <c r="O198" s="231"/>
      <c r="P198" s="231"/>
      <c r="Q198" s="231"/>
      <c r="R198" s="231"/>
      <c r="S198" s="231"/>
      <c r="T198" s="232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3" t="s">
        <v>175</v>
      </c>
      <c r="AU198" s="233" t="s">
        <v>85</v>
      </c>
      <c r="AV198" s="13" t="s">
        <v>83</v>
      </c>
      <c r="AW198" s="13" t="s">
        <v>37</v>
      </c>
      <c r="AX198" s="13" t="s">
        <v>75</v>
      </c>
      <c r="AY198" s="233" t="s">
        <v>159</v>
      </c>
    </row>
    <row r="199" spans="1:51" s="13" customFormat="1" ht="12">
      <c r="A199" s="13"/>
      <c r="B199" s="223"/>
      <c r="C199" s="224"/>
      <c r="D199" s="225" t="s">
        <v>175</v>
      </c>
      <c r="E199" s="226" t="s">
        <v>19</v>
      </c>
      <c r="F199" s="227" t="s">
        <v>2197</v>
      </c>
      <c r="G199" s="224"/>
      <c r="H199" s="226" t="s">
        <v>19</v>
      </c>
      <c r="I199" s="228"/>
      <c r="J199" s="224"/>
      <c r="K199" s="224"/>
      <c r="L199" s="229"/>
      <c r="M199" s="230"/>
      <c r="N199" s="231"/>
      <c r="O199" s="231"/>
      <c r="P199" s="231"/>
      <c r="Q199" s="231"/>
      <c r="R199" s="231"/>
      <c r="S199" s="231"/>
      <c r="T199" s="232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3" t="s">
        <v>175</v>
      </c>
      <c r="AU199" s="233" t="s">
        <v>85</v>
      </c>
      <c r="AV199" s="13" t="s">
        <v>83</v>
      </c>
      <c r="AW199" s="13" t="s">
        <v>37</v>
      </c>
      <c r="AX199" s="13" t="s">
        <v>75</v>
      </c>
      <c r="AY199" s="233" t="s">
        <v>159</v>
      </c>
    </row>
    <row r="200" spans="1:51" s="14" customFormat="1" ht="12">
      <c r="A200" s="14"/>
      <c r="B200" s="234"/>
      <c r="C200" s="235"/>
      <c r="D200" s="225" t="s">
        <v>175</v>
      </c>
      <c r="E200" s="236" t="s">
        <v>19</v>
      </c>
      <c r="F200" s="237" t="s">
        <v>2207</v>
      </c>
      <c r="G200" s="235"/>
      <c r="H200" s="238">
        <v>38.115</v>
      </c>
      <c r="I200" s="239"/>
      <c r="J200" s="235"/>
      <c r="K200" s="235"/>
      <c r="L200" s="240"/>
      <c r="M200" s="241"/>
      <c r="N200" s="242"/>
      <c r="O200" s="242"/>
      <c r="P200" s="242"/>
      <c r="Q200" s="242"/>
      <c r="R200" s="242"/>
      <c r="S200" s="242"/>
      <c r="T200" s="243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44" t="s">
        <v>175</v>
      </c>
      <c r="AU200" s="244" t="s">
        <v>85</v>
      </c>
      <c r="AV200" s="14" t="s">
        <v>85</v>
      </c>
      <c r="AW200" s="14" t="s">
        <v>37</v>
      </c>
      <c r="AX200" s="14" t="s">
        <v>75</v>
      </c>
      <c r="AY200" s="244" t="s">
        <v>159</v>
      </c>
    </row>
    <row r="201" spans="1:51" s="13" customFormat="1" ht="12">
      <c r="A201" s="13"/>
      <c r="B201" s="223"/>
      <c r="C201" s="224"/>
      <c r="D201" s="225" t="s">
        <v>175</v>
      </c>
      <c r="E201" s="226" t="s">
        <v>19</v>
      </c>
      <c r="F201" s="227" t="s">
        <v>362</v>
      </c>
      <c r="G201" s="224"/>
      <c r="H201" s="226" t="s">
        <v>19</v>
      </c>
      <c r="I201" s="228"/>
      <c r="J201" s="224"/>
      <c r="K201" s="224"/>
      <c r="L201" s="229"/>
      <c r="M201" s="230"/>
      <c r="N201" s="231"/>
      <c r="O201" s="231"/>
      <c r="P201" s="231"/>
      <c r="Q201" s="231"/>
      <c r="R201" s="231"/>
      <c r="S201" s="231"/>
      <c r="T201" s="232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3" t="s">
        <v>175</v>
      </c>
      <c r="AU201" s="233" t="s">
        <v>85</v>
      </c>
      <c r="AV201" s="13" t="s">
        <v>83</v>
      </c>
      <c r="AW201" s="13" t="s">
        <v>37</v>
      </c>
      <c r="AX201" s="13" t="s">
        <v>75</v>
      </c>
      <c r="AY201" s="233" t="s">
        <v>159</v>
      </c>
    </row>
    <row r="202" spans="1:51" s="13" customFormat="1" ht="12">
      <c r="A202" s="13"/>
      <c r="B202" s="223"/>
      <c r="C202" s="224"/>
      <c r="D202" s="225" t="s">
        <v>175</v>
      </c>
      <c r="E202" s="226" t="s">
        <v>19</v>
      </c>
      <c r="F202" s="227" t="s">
        <v>360</v>
      </c>
      <c r="G202" s="224"/>
      <c r="H202" s="226" t="s">
        <v>19</v>
      </c>
      <c r="I202" s="228"/>
      <c r="J202" s="224"/>
      <c r="K202" s="224"/>
      <c r="L202" s="229"/>
      <c r="M202" s="230"/>
      <c r="N202" s="231"/>
      <c r="O202" s="231"/>
      <c r="P202" s="231"/>
      <c r="Q202" s="231"/>
      <c r="R202" s="231"/>
      <c r="S202" s="231"/>
      <c r="T202" s="232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3" t="s">
        <v>175</v>
      </c>
      <c r="AU202" s="233" t="s">
        <v>85</v>
      </c>
      <c r="AV202" s="13" t="s">
        <v>83</v>
      </c>
      <c r="AW202" s="13" t="s">
        <v>37</v>
      </c>
      <c r="AX202" s="13" t="s">
        <v>75</v>
      </c>
      <c r="AY202" s="233" t="s">
        <v>159</v>
      </c>
    </row>
    <row r="203" spans="1:51" s="13" customFormat="1" ht="12">
      <c r="A203" s="13"/>
      <c r="B203" s="223"/>
      <c r="C203" s="224"/>
      <c r="D203" s="225" t="s">
        <v>175</v>
      </c>
      <c r="E203" s="226" t="s">
        <v>19</v>
      </c>
      <c r="F203" s="227" t="s">
        <v>2197</v>
      </c>
      <c r="G203" s="224"/>
      <c r="H203" s="226" t="s">
        <v>19</v>
      </c>
      <c r="I203" s="228"/>
      <c r="J203" s="224"/>
      <c r="K203" s="224"/>
      <c r="L203" s="229"/>
      <c r="M203" s="230"/>
      <c r="N203" s="231"/>
      <c r="O203" s="231"/>
      <c r="P203" s="231"/>
      <c r="Q203" s="231"/>
      <c r="R203" s="231"/>
      <c r="S203" s="231"/>
      <c r="T203" s="232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33" t="s">
        <v>175</v>
      </c>
      <c r="AU203" s="233" t="s">
        <v>85</v>
      </c>
      <c r="AV203" s="13" t="s">
        <v>83</v>
      </c>
      <c r="AW203" s="13" t="s">
        <v>37</v>
      </c>
      <c r="AX203" s="13" t="s">
        <v>75</v>
      </c>
      <c r="AY203" s="233" t="s">
        <v>159</v>
      </c>
    </row>
    <row r="204" spans="1:51" s="14" customFormat="1" ht="12">
      <c r="A204" s="14"/>
      <c r="B204" s="234"/>
      <c r="C204" s="235"/>
      <c r="D204" s="225" t="s">
        <v>175</v>
      </c>
      <c r="E204" s="236" t="s">
        <v>19</v>
      </c>
      <c r="F204" s="237" t="s">
        <v>2208</v>
      </c>
      <c r="G204" s="235"/>
      <c r="H204" s="238">
        <v>9.171</v>
      </c>
      <c r="I204" s="239"/>
      <c r="J204" s="235"/>
      <c r="K204" s="235"/>
      <c r="L204" s="240"/>
      <c r="M204" s="241"/>
      <c r="N204" s="242"/>
      <c r="O204" s="242"/>
      <c r="P204" s="242"/>
      <c r="Q204" s="242"/>
      <c r="R204" s="242"/>
      <c r="S204" s="242"/>
      <c r="T204" s="243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44" t="s">
        <v>175</v>
      </c>
      <c r="AU204" s="244" t="s">
        <v>85</v>
      </c>
      <c r="AV204" s="14" t="s">
        <v>85</v>
      </c>
      <c r="AW204" s="14" t="s">
        <v>37</v>
      </c>
      <c r="AX204" s="14" t="s">
        <v>75</v>
      </c>
      <c r="AY204" s="244" t="s">
        <v>159</v>
      </c>
    </row>
    <row r="205" spans="1:51" s="13" customFormat="1" ht="12">
      <c r="A205" s="13"/>
      <c r="B205" s="223"/>
      <c r="C205" s="224"/>
      <c r="D205" s="225" t="s">
        <v>175</v>
      </c>
      <c r="E205" s="226" t="s">
        <v>19</v>
      </c>
      <c r="F205" s="227" t="s">
        <v>364</v>
      </c>
      <c r="G205" s="224"/>
      <c r="H205" s="226" t="s">
        <v>19</v>
      </c>
      <c r="I205" s="228"/>
      <c r="J205" s="224"/>
      <c r="K205" s="224"/>
      <c r="L205" s="229"/>
      <c r="M205" s="230"/>
      <c r="N205" s="231"/>
      <c r="O205" s="231"/>
      <c r="P205" s="231"/>
      <c r="Q205" s="231"/>
      <c r="R205" s="231"/>
      <c r="S205" s="231"/>
      <c r="T205" s="232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33" t="s">
        <v>175</v>
      </c>
      <c r="AU205" s="233" t="s">
        <v>85</v>
      </c>
      <c r="AV205" s="13" t="s">
        <v>83</v>
      </c>
      <c r="AW205" s="13" t="s">
        <v>37</v>
      </c>
      <c r="AX205" s="13" t="s">
        <v>75</v>
      </c>
      <c r="AY205" s="233" t="s">
        <v>159</v>
      </c>
    </row>
    <row r="206" spans="1:51" s="13" customFormat="1" ht="12">
      <c r="A206" s="13"/>
      <c r="B206" s="223"/>
      <c r="C206" s="224"/>
      <c r="D206" s="225" t="s">
        <v>175</v>
      </c>
      <c r="E206" s="226" t="s">
        <v>19</v>
      </c>
      <c r="F206" s="227" t="s">
        <v>365</v>
      </c>
      <c r="G206" s="224"/>
      <c r="H206" s="226" t="s">
        <v>19</v>
      </c>
      <c r="I206" s="228"/>
      <c r="J206" s="224"/>
      <c r="K206" s="224"/>
      <c r="L206" s="229"/>
      <c r="M206" s="230"/>
      <c r="N206" s="231"/>
      <c r="O206" s="231"/>
      <c r="P206" s="231"/>
      <c r="Q206" s="231"/>
      <c r="R206" s="231"/>
      <c r="S206" s="231"/>
      <c r="T206" s="232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3" t="s">
        <v>175</v>
      </c>
      <c r="AU206" s="233" t="s">
        <v>85</v>
      </c>
      <c r="AV206" s="13" t="s">
        <v>83</v>
      </c>
      <c r="AW206" s="13" t="s">
        <v>37</v>
      </c>
      <c r="AX206" s="13" t="s">
        <v>75</v>
      </c>
      <c r="AY206" s="233" t="s">
        <v>159</v>
      </c>
    </row>
    <row r="207" spans="1:51" s="13" customFormat="1" ht="12">
      <c r="A207" s="13"/>
      <c r="B207" s="223"/>
      <c r="C207" s="224"/>
      <c r="D207" s="225" t="s">
        <v>175</v>
      </c>
      <c r="E207" s="226" t="s">
        <v>19</v>
      </c>
      <c r="F207" s="227" t="s">
        <v>2197</v>
      </c>
      <c r="G207" s="224"/>
      <c r="H207" s="226" t="s">
        <v>19</v>
      </c>
      <c r="I207" s="228"/>
      <c r="J207" s="224"/>
      <c r="K207" s="224"/>
      <c r="L207" s="229"/>
      <c r="M207" s="230"/>
      <c r="N207" s="231"/>
      <c r="O207" s="231"/>
      <c r="P207" s="231"/>
      <c r="Q207" s="231"/>
      <c r="R207" s="231"/>
      <c r="S207" s="231"/>
      <c r="T207" s="232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33" t="s">
        <v>175</v>
      </c>
      <c r="AU207" s="233" t="s">
        <v>85</v>
      </c>
      <c r="AV207" s="13" t="s">
        <v>83</v>
      </c>
      <c r="AW207" s="13" t="s">
        <v>37</v>
      </c>
      <c r="AX207" s="13" t="s">
        <v>75</v>
      </c>
      <c r="AY207" s="233" t="s">
        <v>159</v>
      </c>
    </row>
    <row r="208" spans="1:51" s="13" customFormat="1" ht="12">
      <c r="A208" s="13"/>
      <c r="B208" s="223"/>
      <c r="C208" s="224"/>
      <c r="D208" s="225" t="s">
        <v>175</v>
      </c>
      <c r="E208" s="226" t="s">
        <v>19</v>
      </c>
      <c r="F208" s="227" t="s">
        <v>1889</v>
      </c>
      <c r="G208" s="224"/>
      <c r="H208" s="226" t="s">
        <v>19</v>
      </c>
      <c r="I208" s="228"/>
      <c r="J208" s="224"/>
      <c r="K208" s="224"/>
      <c r="L208" s="229"/>
      <c r="M208" s="230"/>
      <c r="N208" s="231"/>
      <c r="O208" s="231"/>
      <c r="P208" s="231"/>
      <c r="Q208" s="231"/>
      <c r="R208" s="231"/>
      <c r="S208" s="231"/>
      <c r="T208" s="232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3" t="s">
        <v>175</v>
      </c>
      <c r="AU208" s="233" t="s">
        <v>85</v>
      </c>
      <c r="AV208" s="13" t="s">
        <v>83</v>
      </c>
      <c r="AW208" s="13" t="s">
        <v>37</v>
      </c>
      <c r="AX208" s="13" t="s">
        <v>75</v>
      </c>
      <c r="AY208" s="233" t="s">
        <v>159</v>
      </c>
    </row>
    <row r="209" spans="1:51" s="14" customFormat="1" ht="12">
      <c r="A209" s="14"/>
      <c r="B209" s="234"/>
      <c r="C209" s="235"/>
      <c r="D209" s="225" t="s">
        <v>175</v>
      </c>
      <c r="E209" s="236" t="s">
        <v>19</v>
      </c>
      <c r="F209" s="237" t="s">
        <v>2209</v>
      </c>
      <c r="G209" s="235"/>
      <c r="H209" s="238">
        <v>5.395</v>
      </c>
      <c r="I209" s="239"/>
      <c r="J209" s="235"/>
      <c r="K209" s="235"/>
      <c r="L209" s="240"/>
      <c r="M209" s="241"/>
      <c r="N209" s="242"/>
      <c r="O209" s="242"/>
      <c r="P209" s="242"/>
      <c r="Q209" s="242"/>
      <c r="R209" s="242"/>
      <c r="S209" s="242"/>
      <c r="T209" s="243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44" t="s">
        <v>175</v>
      </c>
      <c r="AU209" s="244" t="s">
        <v>85</v>
      </c>
      <c r="AV209" s="14" t="s">
        <v>85</v>
      </c>
      <c r="AW209" s="14" t="s">
        <v>37</v>
      </c>
      <c r="AX209" s="14" t="s">
        <v>75</v>
      </c>
      <c r="AY209" s="244" t="s">
        <v>159</v>
      </c>
    </row>
    <row r="210" spans="1:51" s="15" customFormat="1" ht="12">
      <c r="A210" s="15"/>
      <c r="B210" s="245"/>
      <c r="C210" s="246"/>
      <c r="D210" s="225" t="s">
        <v>175</v>
      </c>
      <c r="E210" s="247" t="s">
        <v>19</v>
      </c>
      <c r="F210" s="248" t="s">
        <v>179</v>
      </c>
      <c r="G210" s="246"/>
      <c r="H210" s="249">
        <v>52.681</v>
      </c>
      <c r="I210" s="250"/>
      <c r="J210" s="246"/>
      <c r="K210" s="246"/>
      <c r="L210" s="251"/>
      <c r="M210" s="252"/>
      <c r="N210" s="253"/>
      <c r="O210" s="253"/>
      <c r="P210" s="253"/>
      <c r="Q210" s="253"/>
      <c r="R210" s="253"/>
      <c r="S210" s="253"/>
      <c r="T210" s="254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T210" s="255" t="s">
        <v>175</v>
      </c>
      <c r="AU210" s="255" t="s">
        <v>85</v>
      </c>
      <c r="AV210" s="15" t="s">
        <v>167</v>
      </c>
      <c r="AW210" s="15" t="s">
        <v>37</v>
      </c>
      <c r="AX210" s="15" t="s">
        <v>83</v>
      </c>
      <c r="AY210" s="255" t="s">
        <v>159</v>
      </c>
    </row>
    <row r="211" spans="1:65" s="2" customFormat="1" ht="49.05" customHeight="1">
      <c r="A211" s="39"/>
      <c r="B211" s="40"/>
      <c r="C211" s="257" t="s">
        <v>320</v>
      </c>
      <c r="D211" s="257" t="s">
        <v>255</v>
      </c>
      <c r="E211" s="258" t="s">
        <v>267</v>
      </c>
      <c r="F211" s="259" t="s">
        <v>268</v>
      </c>
      <c r="G211" s="260" t="s">
        <v>165</v>
      </c>
      <c r="H211" s="261">
        <v>63.217</v>
      </c>
      <c r="I211" s="262"/>
      <c r="J211" s="263">
        <f>ROUND(I211*H211,2)</f>
        <v>0</v>
      </c>
      <c r="K211" s="259" t="s">
        <v>166</v>
      </c>
      <c r="L211" s="264"/>
      <c r="M211" s="265" t="s">
        <v>19</v>
      </c>
      <c r="N211" s="266" t="s">
        <v>46</v>
      </c>
      <c r="O211" s="85"/>
      <c r="P211" s="214">
        <f>O211*H211</f>
        <v>0</v>
      </c>
      <c r="Q211" s="214">
        <v>0.0054</v>
      </c>
      <c r="R211" s="214">
        <f>Q211*H211</f>
        <v>0.3413718</v>
      </c>
      <c r="S211" s="214">
        <v>0</v>
      </c>
      <c r="T211" s="215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16" t="s">
        <v>259</v>
      </c>
      <c r="AT211" s="216" t="s">
        <v>255</v>
      </c>
      <c r="AU211" s="216" t="s">
        <v>85</v>
      </c>
      <c r="AY211" s="18" t="s">
        <v>159</v>
      </c>
      <c r="BE211" s="217">
        <f>IF(N211="základní",J211,0)</f>
        <v>0</v>
      </c>
      <c r="BF211" s="217">
        <f>IF(N211="snížená",J211,0)</f>
        <v>0</v>
      </c>
      <c r="BG211" s="217">
        <f>IF(N211="zákl. přenesená",J211,0)</f>
        <v>0</v>
      </c>
      <c r="BH211" s="217">
        <f>IF(N211="sníž. přenesená",J211,0)</f>
        <v>0</v>
      </c>
      <c r="BI211" s="217">
        <f>IF(N211="nulová",J211,0)</f>
        <v>0</v>
      </c>
      <c r="BJ211" s="18" t="s">
        <v>83</v>
      </c>
      <c r="BK211" s="217">
        <f>ROUND(I211*H211,2)</f>
        <v>0</v>
      </c>
      <c r="BL211" s="18" t="s">
        <v>238</v>
      </c>
      <c r="BM211" s="216" t="s">
        <v>2213</v>
      </c>
    </row>
    <row r="212" spans="1:51" s="14" customFormat="1" ht="12">
      <c r="A212" s="14"/>
      <c r="B212" s="234"/>
      <c r="C212" s="235"/>
      <c r="D212" s="225" t="s">
        <v>175</v>
      </c>
      <c r="E212" s="235"/>
      <c r="F212" s="237" t="s">
        <v>2214</v>
      </c>
      <c r="G212" s="235"/>
      <c r="H212" s="238">
        <v>63.217</v>
      </c>
      <c r="I212" s="239"/>
      <c r="J212" s="235"/>
      <c r="K212" s="235"/>
      <c r="L212" s="240"/>
      <c r="M212" s="241"/>
      <c r="N212" s="242"/>
      <c r="O212" s="242"/>
      <c r="P212" s="242"/>
      <c r="Q212" s="242"/>
      <c r="R212" s="242"/>
      <c r="S212" s="242"/>
      <c r="T212" s="243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44" t="s">
        <v>175</v>
      </c>
      <c r="AU212" s="244" t="s">
        <v>85</v>
      </c>
      <c r="AV212" s="14" t="s">
        <v>85</v>
      </c>
      <c r="AW212" s="14" t="s">
        <v>4</v>
      </c>
      <c r="AX212" s="14" t="s">
        <v>83</v>
      </c>
      <c r="AY212" s="244" t="s">
        <v>159</v>
      </c>
    </row>
    <row r="213" spans="1:65" s="2" customFormat="1" ht="49.05" customHeight="1">
      <c r="A213" s="39"/>
      <c r="B213" s="40"/>
      <c r="C213" s="205" t="s">
        <v>324</v>
      </c>
      <c r="D213" s="205" t="s">
        <v>162</v>
      </c>
      <c r="E213" s="206" t="s">
        <v>380</v>
      </c>
      <c r="F213" s="207" t="s">
        <v>381</v>
      </c>
      <c r="G213" s="208" t="s">
        <v>165</v>
      </c>
      <c r="H213" s="209">
        <v>59.407</v>
      </c>
      <c r="I213" s="210"/>
      <c r="J213" s="211">
        <f>ROUND(I213*H213,2)</f>
        <v>0</v>
      </c>
      <c r="K213" s="207" t="s">
        <v>166</v>
      </c>
      <c r="L213" s="45"/>
      <c r="M213" s="212" t="s">
        <v>19</v>
      </c>
      <c r="N213" s="213" t="s">
        <v>46</v>
      </c>
      <c r="O213" s="85"/>
      <c r="P213" s="214">
        <f>O213*H213</f>
        <v>0</v>
      </c>
      <c r="Q213" s="214">
        <v>0</v>
      </c>
      <c r="R213" s="214">
        <f>Q213*H213</f>
        <v>0</v>
      </c>
      <c r="S213" s="214">
        <v>0</v>
      </c>
      <c r="T213" s="215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16" t="s">
        <v>238</v>
      </c>
      <c r="AT213" s="216" t="s">
        <v>162</v>
      </c>
      <c r="AU213" s="216" t="s">
        <v>85</v>
      </c>
      <c r="AY213" s="18" t="s">
        <v>159</v>
      </c>
      <c r="BE213" s="217">
        <f>IF(N213="základní",J213,0)</f>
        <v>0</v>
      </c>
      <c r="BF213" s="217">
        <f>IF(N213="snížená",J213,0)</f>
        <v>0</v>
      </c>
      <c r="BG213" s="217">
        <f>IF(N213="zákl. přenesená",J213,0)</f>
        <v>0</v>
      </c>
      <c r="BH213" s="217">
        <f>IF(N213="sníž. přenesená",J213,0)</f>
        <v>0</v>
      </c>
      <c r="BI213" s="217">
        <f>IF(N213="nulová",J213,0)</f>
        <v>0</v>
      </c>
      <c r="BJ213" s="18" t="s">
        <v>83</v>
      </c>
      <c r="BK213" s="217">
        <f>ROUND(I213*H213,2)</f>
        <v>0</v>
      </c>
      <c r="BL213" s="18" t="s">
        <v>238</v>
      </c>
      <c r="BM213" s="216" t="s">
        <v>2215</v>
      </c>
    </row>
    <row r="214" spans="1:47" s="2" customFormat="1" ht="12">
      <c r="A214" s="39"/>
      <c r="B214" s="40"/>
      <c r="C214" s="41"/>
      <c r="D214" s="218" t="s">
        <v>169</v>
      </c>
      <c r="E214" s="41"/>
      <c r="F214" s="219" t="s">
        <v>383</v>
      </c>
      <c r="G214" s="41"/>
      <c r="H214" s="41"/>
      <c r="I214" s="220"/>
      <c r="J214" s="41"/>
      <c r="K214" s="41"/>
      <c r="L214" s="45"/>
      <c r="M214" s="221"/>
      <c r="N214" s="222"/>
      <c r="O214" s="85"/>
      <c r="P214" s="85"/>
      <c r="Q214" s="85"/>
      <c r="R214" s="85"/>
      <c r="S214" s="85"/>
      <c r="T214" s="86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T214" s="18" t="s">
        <v>169</v>
      </c>
      <c r="AU214" s="18" t="s">
        <v>85</v>
      </c>
    </row>
    <row r="215" spans="1:51" s="13" customFormat="1" ht="12">
      <c r="A215" s="13"/>
      <c r="B215" s="223"/>
      <c r="C215" s="224"/>
      <c r="D215" s="225" t="s">
        <v>175</v>
      </c>
      <c r="E215" s="226" t="s">
        <v>19</v>
      </c>
      <c r="F215" s="227" t="s">
        <v>358</v>
      </c>
      <c r="G215" s="224"/>
      <c r="H215" s="226" t="s">
        <v>19</v>
      </c>
      <c r="I215" s="228"/>
      <c r="J215" s="224"/>
      <c r="K215" s="224"/>
      <c r="L215" s="229"/>
      <c r="M215" s="230"/>
      <c r="N215" s="231"/>
      <c r="O215" s="231"/>
      <c r="P215" s="231"/>
      <c r="Q215" s="231"/>
      <c r="R215" s="231"/>
      <c r="S215" s="231"/>
      <c r="T215" s="232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33" t="s">
        <v>175</v>
      </c>
      <c r="AU215" s="233" t="s">
        <v>85</v>
      </c>
      <c r="AV215" s="13" t="s">
        <v>83</v>
      </c>
      <c r="AW215" s="13" t="s">
        <v>37</v>
      </c>
      <c r="AX215" s="13" t="s">
        <v>75</v>
      </c>
      <c r="AY215" s="233" t="s">
        <v>159</v>
      </c>
    </row>
    <row r="216" spans="1:51" s="13" customFormat="1" ht="12">
      <c r="A216" s="13"/>
      <c r="B216" s="223"/>
      <c r="C216" s="224"/>
      <c r="D216" s="225" t="s">
        <v>175</v>
      </c>
      <c r="E216" s="226" t="s">
        <v>19</v>
      </c>
      <c r="F216" s="227" t="s">
        <v>359</v>
      </c>
      <c r="G216" s="224"/>
      <c r="H216" s="226" t="s">
        <v>19</v>
      </c>
      <c r="I216" s="228"/>
      <c r="J216" s="224"/>
      <c r="K216" s="224"/>
      <c r="L216" s="229"/>
      <c r="M216" s="230"/>
      <c r="N216" s="231"/>
      <c r="O216" s="231"/>
      <c r="P216" s="231"/>
      <c r="Q216" s="231"/>
      <c r="R216" s="231"/>
      <c r="S216" s="231"/>
      <c r="T216" s="232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3" t="s">
        <v>175</v>
      </c>
      <c r="AU216" s="233" t="s">
        <v>85</v>
      </c>
      <c r="AV216" s="13" t="s">
        <v>83</v>
      </c>
      <c r="AW216" s="13" t="s">
        <v>37</v>
      </c>
      <c r="AX216" s="13" t="s">
        <v>75</v>
      </c>
      <c r="AY216" s="233" t="s">
        <v>159</v>
      </c>
    </row>
    <row r="217" spans="1:51" s="13" customFormat="1" ht="12">
      <c r="A217" s="13"/>
      <c r="B217" s="223"/>
      <c r="C217" s="224"/>
      <c r="D217" s="225" t="s">
        <v>175</v>
      </c>
      <c r="E217" s="226" t="s">
        <v>19</v>
      </c>
      <c r="F217" s="227" t="s">
        <v>384</v>
      </c>
      <c r="G217" s="224"/>
      <c r="H217" s="226" t="s">
        <v>19</v>
      </c>
      <c r="I217" s="228"/>
      <c r="J217" s="224"/>
      <c r="K217" s="224"/>
      <c r="L217" s="229"/>
      <c r="M217" s="230"/>
      <c r="N217" s="231"/>
      <c r="O217" s="231"/>
      <c r="P217" s="231"/>
      <c r="Q217" s="231"/>
      <c r="R217" s="231"/>
      <c r="S217" s="231"/>
      <c r="T217" s="232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33" t="s">
        <v>175</v>
      </c>
      <c r="AU217" s="233" t="s">
        <v>85</v>
      </c>
      <c r="AV217" s="13" t="s">
        <v>83</v>
      </c>
      <c r="AW217" s="13" t="s">
        <v>37</v>
      </c>
      <c r="AX217" s="13" t="s">
        <v>75</v>
      </c>
      <c r="AY217" s="233" t="s">
        <v>159</v>
      </c>
    </row>
    <row r="218" spans="1:51" s="13" customFormat="1" ht="12">
      <c r="A218" s="13"/>
      <c r="B218" s="223"/>
      <c r="C218" s="224"/>
      <c r="D218" s="225" t="s">
        <v>175</v>
      </c>
      <c r="E218" s="226" t="s">
        <v>19</v>
      </c>
      <c r="F218" s="227" t="s">
        <v>2197</v>
      </c>
      <c r="G218" s="224"/>
      <c r="H218" s="226" t="s">
        <v>19</v>
      </c>
      <c r="I218" s="228"/>
      <c r="J218" s="224"/>
      <c r="K218" s="224"/>
      <c r="L218" s="229"/>
      <c r="M218" s="230"/>
      <c r="N218" s="231"/>
      <c r="O218" s="231"/>
      <c r="P218" s="231"/>
      <c r="Q218" s="231"/>
      <c r="R218" s="231"/>
      <c r="S218" s="231"/>
      <c r="T218" s="232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33" t="s">
        <v>175</v>
      </c>
      <c r="AU218" s="233" t="s">
        <v>85</v>
      </c>
      <c r="AV218" s="13" t="s">
        <v>83</v>
      </c>
      <c r="AW218" s="13" t="s">
        <v>37</v>
      </c>
      <c r="AX218" s="13" t="s">
        <v>75</v>
      </c>
      <c r="AY218" s="233" t="s">
        <v>159</v>
      </c>
    </row>
    <row r="219" spans="1:51" s="14" customFormat="1" ht="12">
      <c r="A219" s="14"/>
      <c r="B219" s="234"/>
      <c r="C219" s="235"/>
      <c r="D219" s="225" t="s">
        <v>175</v>
      </c>
      <c r="E219" s="236" t="s">
        <v>19</v>
      </c>
      <c r="F219" s="237" t="s">
        <v>2216</v>
      </c>
      <c r="G219" s="235"/>
      <c r="H219" s="238">
        <v>44.841</v>
      </c>
      <c r="I219" s="239"/>
      <c r="J219" s="235"/>
      <c r="K219" s="235"/>
      <c r="L219" s="240"/>
      <c r="M219" s="241"/>
      <c r="N219" s="242"/>
      <c r="O219" s="242"/>
      <c r="P219" s="242"/>
      <c r="Q219" s="242"/>
      <c r="R219" s="242"/>
      <c r="S219" s="242"/>
      <c r="T219" s="243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44" t="s">
        <v>175</v>
      </c>
      <c r="AU219" s="244" t="s">
        <v>85</v>
      </c>
      <c r="AV219" s="14" t="s">
        <v>85</v>
      </c>
      <c r="AW219" s="14" t="s">
        <v>37</v>
      </c>
      <c r="AX219" s="14" t="s">
        <v>75</v>
      </c>
      <c r="AY219" s="244" t="s">
        <v>159</v>
      </c>
    </row>
    <row r="220" spans="1:51" s="13" customFormat="1" ht="12">
      <c r="A220" s="13"/>
      <c r="B220" s="223"/>
      <c r="C220" s="224"/>
      <c r="D220" s="225" t="s">
        <v>175</v>
      </c>
      <c r="E220" s="226" t="s">
        <v>19</v>
      </c>
      <c r="F220" s="227" t="s">
        <v>362</v>
      </c>
      <c r="G220" s="224"/>
      <c r="H220" s="226" t="s">
        <v>19</v>
      </c>
      <c r="I220" s="228"/>
      <c r="J220" s="224"/>
      <c r="K220" s="224"/>
      <c r="L220" s="229"/>
      <c r="M220" s="230"/>
      <c r="N220" s="231"/>
      <c r="O220" s="231"/>
      <c r="P220" s="231"/>
      <c r="Q220" s="231"/>
      <c r="R220" s="231"/>
      <c r="S220" s="231"/>
      <c r="T220" s="232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33" t="s">
        <v>175</v>
      </c>
      <c r="AU220" s="233" t="s">
        <v>85</v>
      </c>
      <c r="AV220" s="13" t="s">
        <v>83</v>
      </c>
      <c r="AW220" s="13" t="s">
        <v>37</v>
      </c>
      <c r="AX220" s="13" t="s">
        <v>75</v>
      </c>
      <c r="AY220" s="233" t="s">
        <v>159</v>
      </c>
    </row>
    <row r="221" spans="1:51" s="13" customFormat="1" ht="12">
      <c r="A221" s="13"/>
      <c r="B221" s="223"/>
      <c r="C221" s="224"/>
      <c r="D221" s="225" t="s">
        <v>175</v>
      </c>
      <c r="E221" s="226" t="s">
        <v>19</v>
      </c>
      <c r="F221" s="227" t="s">
        <v>386</v>
      </c>
      <c r="G221" s="224"/>
      <c r="H221" s="226" t="s">
        <v>19</v>
      </c>
      <c r="I221" s="228"/>
      <c r="J221" s="224"/>
      <c r="K221" s="224"/>
      <c r="L221" s="229"/>
      <c r="M221" s="230"/>
      <c r="N221" s="231"/>
      <c r="O221" s="231"/>
      <c r="P221" s="231"/>
      <c r="Q221" s="231"/>
      <c r="R221" s="231"/>
      <c r="S221" s="231"/>
      <c r="T221" s="232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33" t="s">
        <v>175</v>
      </c>
      <c r="AU221" s="233" t="s">
        <v>85</v>
      </c>
      <c r="AV221" s="13" t="s">
        <v>83</v>
      </c>
      <c r="AW221" s="13" t="s">
        <v>37</v>
      </c>
      <c r="AX221" s="13" t="s">
        <v>75</v>
      </c>
      <c r="AY221" s="233" t="s">
        <v>159</v>
      </c>
    </row>
    <row r="222" spans="1:51" s="13" customFormat="1" ht="12">
      <c r="A222" s="13"/>
      <c r="B222" s="223"/>
      <c r="C222" s="224"/>
      <c r="D222" s="225" t="s">
        <v>175</v>
      </c>
      <c r="E222" s="226" t="s">
        <v>19</v>
      </c>
      <c r="F222" s="227" t="s">
        <v>2197</v>
      </c>
      <c r="G222" s="224"/>
      <c r="H222" s="226" t="s">
        <v>19</v>
      </c>
      <c r="I222" s="228"/>
      <c r="J222" s="224"/>
      <c r="K222" s="224"/>
      <c r="L222" s="229"/>
      <c r="M222" s="230"/>
      <c r="N222" s="231"/>
      <c r="O222" s="231"/>
      <c r="P222" s="231"/>
      <c r="Q222" s="231"/>
      <c r="R222" s="231"/>
      <c r="S222" s="231"/>
      <c r="T222" s="232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33" t="s">
        <v>175</v>
      </c>
      <c r="AU222" s="233" t="s">
        <v>85</v>
      </c>
      <c r="AV222" s="13" t="s">
        <v>83</v>
      </c>
      <c r="AW222" s="13" t="s">
        <v>37</v>
      </c>
      <c r="AX222" s="13" t="s">
        <v>75</v>
      </c>
      <c r="AY222" s="233" t="s">
        <v>159</v>
      </c>
    </row>
    <row r="223" spans="1:51" s="14" customFormat="1" ht="12">
      <c r="A223" s="14"/>
      <c r="B223" s="234"/>
      <c r="C223" s="235"/>
      <c r="D223" s="225" t="s">
        <v>175</v>
      </c>
      <c r="E223" s="236" t="s">
        <v>19</v>
      </c>
      <c r="F223" s="237" t="s">
        <v>2208</v>
      </c>
      <c r="G223" s="235"/>
      <c r="H223" s="238">
        <v>9.171</v>
      </c>
      <c r="I223" s="239"/>
      <c r="J223" s="235"/>
      <c r="K223" s="235"/>
      <c r="L223" s="240"/>
      <c r="M223" s="241"/>
      <c r="N223" s="242"/>
      <c r="O223" s="242"/>
      <c r="P223" s="242"/>
      <c r="Q223" s="242"/>
      <c r="R223" s="242"/>
      <c r="S223" s="242"/>
      <c r="T223" s="243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44" t="s">
        <v>175</v>
      </c>
      <c r="AU223" s="244" t="s">
        <v>85</v>
      </c>
      <c r="AV223" s="14" t="s">
        <v>85</v>
      </c>
      <c r="AW223" s="14" t="s">
        <v>37</v>
      </c>
      <c r="AX223" s="14" t="s">
        <v>75</v>
      </c>
      <c r="AY223" s="244" t="s">
        <v>159</v>
      </c>
    </row>
    <row r="224" spans="1:51" s="13" customFormat="1" ht="12">
      <c r="A224" s="13"/>
      <c r="B224" s="223"/>
      <c r="C224" s="224"/>
      <c r="D224" s="225" t="s">
        <v>175</v>
      </c>
      <c r="E224" s="226" t="s">
        <v>19</v>
      </c>
      <c r="F224" s="227" t="s">
        <v>364</v>
      </c>
      <c r="G224" s="224"/>
      <c r="H224" s="226" t="s">
        <v>19</v>
      </c>
      <c r="I224" s="228"/>
      <c r="J224" s="224"/>
      <c r="K224" s="224"/>
      <c r="L224" s="229"/>
      <c r="M224" s="230"/>
      <c r="N224" s="231"/>
      <c r="O224" s="231"/>
      <c r="P224" s="231"/>
      <c r="Q224" s="231"/>
      <c r="R224" s="231"/>
      <c r="S224" s="231"/>
      <c r="T224" s="232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33" t="s">
        <v>175</v>
      </c>
      <c r="AU224" s="233" t="s">
        <v>85</v>
      </c>
      <c r="AV224" s="13" t="s">
        <v>83</v>
      </c>
      <c r="AW224" s="13" t="s">
        <v>37</v>
      </c>
      <c r="AX224" s="13" t="s">
        <v>75</v>
      </c>
      <c r="AY224" s="233" t="s">
        <v>159</v>
      </c>
    </row>
    <row r="225" spans="1:51" s="13" customFormat="1" ht="12">
      <c r="A225" s="13"/>
      <c r="B225" s="223"/>
      <c r="C225" s="224"/>
      <c r="D225" s="225" t="s">
        <v>175</v>
      </c>
      <c r="E225" s="226" t="s">
        <v>19</v>
      </c>
      <c r="F225" s="227" t="s">
        <v>365</v>
      </c>
      <c r="G225" s="224"/>
      <c r="H225" s="226" t="s">
        <v>19</v>
      </c>
      <c r="I225" s="228"/>
      <c r="J225" s="224"/>
      <c r="K225" s="224"/>
      <c r="L225" s="229"/>
      <c r="M225" s="230"/>
      <c r="N225" s="231"/>
      <c r="O225" s="231"/>
      <c r="P225" s="231"/>
      <c r="Q225" s="231"/>
      <c r="R225" s="231"/>
      <c r="S225" s="231"/>
      <c r="T225" s="232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33" t="s">
        <v>175</v>
      </c>
      <c r="AU225" s="233" t="s">
        <v>85</v>
      </c>
      <c r="AV225" s="13" t="s">
        <v>83</v>
      </c>
      <c r="AW225" s="13" t="s">
        <v>37</v>
      </c>
      <c r="AX225" s="13" t="s">
        <v>75</v>
      </c>
      <c r="AY225" s="233" t="s">
        <v>159</v>
      </c>
    </row>
    <row r="226" spans="1:51" s="13" customFormat="1" ht="12">
      <c r="A226" s="13"/>
      <c r="B226" s="223"/>
      <c r="C226" s="224"/>
      <c r="D226" s="225" t="s">
        <v>175</v>
      </c>
      <c r="E226" s="226" t="s">
        <v>19</v>
      </c>
      <c r="F226" s="227" t="s">
        <v>2197</v>
      </c>
      <c r="G226" s="224"/>
      <c r="H226" s="226" t="s">
        <v>19</v>
      </c>
      <c r="I226" s="228"/>
      <c r="J226" s="224"/>
      <c r="K226" s="224"/>
      <c r="L226" s="229"/>
      <c r="M226" s="230"/>
      <c r="N226" s="231"/>
      <c r="O226" s="231"/>
      <c r="P226" s="231"/>
      <c r="Q226" s="231"/>
      <c r="R226" s="231"/>
      <c r="S226" s="231"/>
      <c r="T226" s="232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3" t="s">
        <v>175</v>
      </c>
      <c r="AU226" s="233" t="s">
        <v>85</v>
      </c>
      <c r="AV226" s="13" t="s">
        <v>83</v>
      </c>
      <c r="AW226" s="13" t="s">
        <v>37</v>
      </c>
      <c r="AX226" s="13" t="s">
        <v>75</v>
      </c>
      <c r="AY226" s="233" t="s">
        <v>159</v>
      </c>
    </row>
    <row r="227" spans="1:51" s="13" customFormat="1" ht="12">
      <c r="A227" s="13"/>
      <c r="B227" s="223"/>
      <c r="C227" s="224"/>
      <c r="D227" s="225" t="s">
        <v>175</v>
      </c>
      <c r="E227" s="226" t="s">
        <v>19</v>
      </c>
      <c r="F227" s="227" t="s">
        <v>1889</v>
      </c>
      <c r="G227" s="224"/>
      <c r="H227" s="226" t="s">
        <v>19</v>
      </c>
      <c r="I227" s="228"/>
      <c r="J227" s="224"/>
      <c r="K227" s="224"/>
      <c r="L227" s="229"/>
      <c r="M227" s="230"/>
      <c r="N227" s="231"/>
      <c r="O227" s="231"/>
      <c r="P227" s="231"/>
      <c r="Q227" s="231"/>
      <c r="R227" s="231"/>
      <c r="S227" s="231"/>
      <c r="T227" s="232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33" t="s">
        <v>175</v>
      </c>
      <c r="AU227" s="233" t="s">
        <v>85</v>
      </c>
      <c r="AV227" s="13" t="s">
        <v>83</v>
      </c>
      <c r="AW227" s="13" t="s">
        <v>37</v>
      </c>
      <c r="AX227" s="13" t="s">
        <v>75</v>
      </c>
      <c r="AY227" s="233" t="s">
        <v>159</v>
      </c>
    </row>
    <row r="228" spans="1:51" s="14" customFormat="1" ht="12">
      <c r="A228" s="14"/>
      <c r="B228" s="234"/>
      <c r="C228" s="235"/>
      <c r="D228" s="225" t="s">
        <v>175</v>
      </c>
      <c r="E228" s="236" t="s">
        <v>19</v>
      </c>
      <c r="F228" s="237" t="s">
        <v>2209</v>
      </c>
      <c r="G228" s="235"/>
      <c r="H228" s="238">
        <v>5.395</v>
      </c>
      <c r="I228" s="239"/>
      <c r="J228" s="235"/>
      <c r="K228" s="235"/>
      <c r="L228" s="240"/>
      <c r="M228" s="241"/>
      <c r="N228" s="242"/>
      <c r="O228" s="242"/>
      <c r="P228" s="242"/>
      <c r="Q228" s="242"/>
      <c r="R228" s="242"/>
      <c r="S228" s="242"/>
      <c r="T228" s="243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44" t="s">
        <v>175</v>
      </c>
      <c r="AU228" s="244" t="s">
        <v>85</v>
      </c>
      <c r="AV228" s="14" t="s">
        <v>85</v>
      </c>
      <c r="AW228" s="14" t="s">
        <v>37</v>
      </c>
      <c r="AX228" s="14" t="s">
        <v>75</v>
      </c>
      <c r="AY228" s="244" t="s">
        <v>159</v>
      </c>
    </row>
    <row r="229" spans="1:51" s="15" customFormat="1" ht="12">
      <c r="A229" s="15"/>
      <c r="B229" s="245"/>
      <c r="C229" s="246"/>
      <c r="D229" s="225" t="s">
        <v>175</v>
      </c>
      <c r="E229" s="247" t="s">
        <v>19</v>
      </c>
      <c r="F229" s="248" t="s">
        <v>179</v>
      </c>
      <c r="G229" s="246"/>
      <c r="H229" s="249">
        <v>59.407</v>
      </c>
      <c r="I229" s="250"/>
      <c r="J229" s="246"/>
      <c r="K229" s="246"/>
      <c r="L229" s="251"/>
      <c r="M229" s="252"/>
      <c r="N229" s="253"/>
      <c r="O229" s="253"/>
      <c r="P229" s="253"/>
      <c r="Q229" s="253"/>
      <c r="R229" s="253"/>
      <c r="S229" s="253"/>
      <c r="T229" s="254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T229" s="255" t="s">
        <v>175</v>
      </c>
      <c r="AU229" s="255" t="s">
        <v>85</v>
      </c>
      <c r="AV229" s="15" t="s">
        <v>167</v>
      </c>
      <c r="AW229" s="15" t="s">
        <v>37</v>
      </c>
      <c r="AX229" s="15" t="s">
        <v>83</v>
      </c>
      <c r="AY229" s="255" t="s">
        <v>159</v>
      </c>
    </row>
    <row r="230" spans="1:65" s="2" customFormat="1" ht="49.05" customHeight="1">
      <c r="A230" s="39"/>
      <c r="B230" s="40"/>
      <c r="C230" s="257" t="s">
        <v>328</v>
      </c>
      <c r="D230" s="257" t="s">
        <v>255</v>
      </c>
      <c r="E230" s="258" t="s">
        <v>276</v>
      </c>
      <c r="F230" s="259" t="s">
        <v>277</v>
      </c>
      <c r="G230" s="260" t="s">
        <v>165</v>
      </c>
      <c r="H230" s="261">
        <v>71.288</v>
      </c>
      <c r="I230" s="262"/>
      <c r="J230" s="263">
        <f>ROUND(I230*H230,2)</f>
        <v>0</v>
      </c>
      <c r="K230" s="259" t="s">
        <v>166</v>
      </c>
      <c r="L230" s="264"/>
      <c r="M230" s="265" t="s">
        <v>19</v>
      </c>
      <c r="N230" s="266" t="s">
        <v>46</v>
      </c>
      <c r="O230" s="85"/>
      <c r="P230" s="214">
        <f>O230*H230</f>
        <v>0</v>
      </c>
      <c r="Q230" s="214">
        <v>0.004</v>
      </c>
      <c r="R230" s="214">
        <f>Q230*H230</f>
        <v>0.285152</v>
      </c>
      <c r="S230" s="214">
        <v>0</v>
      </c>
      <c r="T230" s="215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16" t="s">
        <v>259</v>
      </c>
      <c r="AT230" s="216" t="s">
        <v>255</v>
      </c>
      <c r="AU230" s="216" t="s">
        <v>85</v>
      </c>
      <c r="AY230" s="18" t="s">
        <v>159</v>
      </c>
      <c r="BE230" s="217">
        <f>IF(N230="základní",J230,0)</f>
        <v>0</v>
      </c>
      <c r="BF230" s="217">
        <f>IF(N230="snížená",J230,0)</f>
        <v>0</v>
      </c>
      <c r="BG230" s="217">
        <f>IF(N230="zákl. přenesená",J230,0)</f>
        <v>0</v>
      </c>
      <c r="BH230" s="217">
        <f>IF(N230="sníž. přenesená",J230,0)</f>
        <v>0</v>
      </c>
      <c r="BI230" s="217">
        <f>IF(N230="nulová",J230,0)</f>
        <v>0</v>
      </c>
      <c r="BJ230" s="18" t="s">
        <v>83</v>
      </c>
      <c r="BK230" s="217">
        <f>ROUND(I230*H230,2)</f>
        <v>0</v>
      </c>
      <c r="BL230" s="18" t="s">
        <v>238</v>
      </c>
      <c r="BM230" s="216" t="s">
        <v>2217</v>
      </c>
    </row>
    <row r="231" spans="1:51" s="14" customFormat="1" ht="12">
      <c r="A231" s="14"/>
      <c r="B231" s="234"/>
      <c r="C231" s="235"/>
      <c r="D231" s="225" t="s">
        <v>175</v>
      </c>
      <c r="E231" s="235"/>
      <c r="F231" s="237" t="s">
        <v>2218</v>
      </c>
      <c r="G231" s="235"/>
      <c r="H231" s="238">
        <v>71.288</v>
      </c>
      <c r="I231" s="239"/>
      <c r="J231" s="235"/>
      <c r="K231" s="235"/>
      <c r="L231" s="240"/>
      <c r="M231" s="241"/>
      <c r="N231" s="242"/>
      <c r="O231" s="242"/>
      <c r="P231" s="242"/>
      <c r="Q231" s="242"/>
      <c r="R231" s="242"/>
      <c r="S231" s="242"/>
      <c r="T231" s="243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44" t="s">
        <v>175</v>
      </c>
      <c r="AU231" s="244" t="s">
        <v>85</v>
      </c>
      <c r="AV231" s="14" t="s">
        <v>85</v>
      </c>
      <c r="AW231" s="14" t="s">
        <v>4</v>
      </c>
      <c r="AX231" s="14" t="s">
        <v>83</v>
      </c>
      <c r="AY231" s="244" t="s">
        <v>159</v>
      </c>
    </row>
    <row r="232" spans="1:65" s="2" customFormat="1" ht="37.8" customHeight="1">
      <c r="A232" s="39"/>
      <c r="B232" s="40"/>
      <c r="C232" s="205" t="s">
        <v>330</v>
      </c>
      <c r="D232" s="205" t="s">
        <v>162</v>
      </c>
      <c r="E232" s="206" t="s">
        <v>372</v>
      </c>
      <c r="F232" s="207" t="s">
        <v>373</v>
      </c>
      <c r="G232" s="208" t="s">
        <v>165</v>
      </c>
      <c r="H232" s="209">
        <v>59.407</v>
      </c>
      <c r="I232" s="210"/>
      <c r="J232" s="211">
        <f>ROUND(I232*H232,2)</f>
        <v>0</v>
      </c>
      <c r="K232" s="207" t="s">
        <v>166</v>
      </c>
      <c r="L232" s="45"/>
      <c r="M232" s="212" t="s">
        <v>19</v>
      </c>
      <c r="N232" s="213" t="s">
        <v>46</v>
      </c>
      <c r="O232" s="85"/>
      <c r="P232" s="214">
        <f>O232*H232</f>
        <v>0</v>
      </c>
      <c r="Q232" s="214">
        <v>0.00094</v>
      </c>
      <c r="R232" s="214">
        <f>Q232*H232</f>
        <v>0.055842579999999996</v>
      </c>
      <c r="S232" s="214">
        <v>0</v>
      </c>
      <c r="T232" s="215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16" t="s">
        <v>238</v>
      </c>
      <c r="AT232" s="216" t="s">
        <v>162</v>
      </c>
      <c r="AU232" s="216" t="s">
        <v>85</v>
      </c>
      <c r="AY232" s="18" t="s">
        <v>159</v>
      </c>
      <c r="BE232" s="217">
        <f>IF(N232="základní",J232,0)</f>
        <v>0</v>
      </c>
      <c r="BF232" s="217">
        <f>IF(N232="snížená",J232,0)</f>
        <v>0</v>
      </c>
      <c r="BG232" s="217">
        <f>IF(N232="zákl. přenesená",J232,0)</f>
        <v>0</v>
      </c>
      <c r="BH232" s="217">
        <f>IF(N232="sníž. přenesená",J232,0)</f>
        <v>0</v>
      </c>
      <c r="BI232" s="217">
        <f>IF(N232="nulová",J232,0)</f>
        <v>0</v>
      </c>
      <c r="BJ232" s="18" t="s">
        <v>83</v>
      </c>
      <c r="BK232" s="217">
        <f>ROUND(I232*H232,2)</f>
        <v>0</v>
      </c>
      <c r="BL232" s="18" t="s">
        <v>238</v>
      </c>
      <c r="BM232" s="216" t="s">
        <v>2219</v>
      </c>
    </row>
    <row r="233" spans="1:47" s="2" customFormat="1" ht="12">
      <c r="A233" s="39"/>
      <c r="B233" s="40"/>
      <c r="C233" s="41"/>
      <c r="D233" s="218" t="s">
        <v>169</v>
      </c>
      <c r="E233" s="41"/>
      <c r="F233" s="219" t="s">
        <v>375</v>
      </c>
      <c r="G233" s="41"/>
      <c r="H233" s="41"/>
      <c r="I233" s="220"/>
      <c r="J233" s="41"/>
      <c r="K233" s="41"/>
      <c r="L233" s="45"/>
      <c r="M233" s="221"/>
      <c r="N233" s="222"/>
      <c r="O233" s="85"/>
      <c r="P233" s="85"/>
      <c r="Q233" s="85"/>
      <c r="R233" s="85"/>
      <c r="S233" s="85"/>
      <c r="T233" s="86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T233" s="18" t="s">
        <v>169</v>
      </c>
      <c r="AU233" s="18" t="s">
        <v>85</v>
      </c>
    </row>
    <row r="234" spans="1:51" s="13" customFormat="1" ht="12">
      <c r="A234" s="13"/>
      <c r="B234" s="223"/>
      <c r="C234" s="224"/>
      <c r="D234" s="225" t="s">
        <v>175</v>
      </c>
      <c r="E234" s="226" t="s">
        <v>19</v>
      </c>
      <c r="F234" s="227" t="s">
        <v>358</v>
      </c>
      <c r="G234" s="224"/>
      <c r="H234" s="226" t="s">
        <v>19</v>
      </c>
      <c r="I234" s="228"/>
      <c r="J234" s="224"/>
      <c r="K234" s="224"/>
      <c r="L234" s="229"/>
      <c r="M234" s="230"/>
      <c r="N234" s="231"/>
      <c r="O234" s="231"/>
      <c r="P234" s="231"/>
      <c r="Q234" s="231"/>
      <c r="R234" s="231"/>
      <c r="S234" s="231"/>
      <c r="T234" s="232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33" t="s">
        <v>175</v>
      </c>
      <c r="AU234" s="233" t="s">
        <v>85</v>
      </c>
      <c r="AV234" s="13" t="s">
        <v>83</v>
      </c>
      <c r="AW234" s="13" t="s">
        <v>37</v>
      </c>
      <c r="AX234" s="13" t="s">
        <v>75</v>
      </c>
      <c r="AY234" s="233" t="s">
        <v>159</v>
      </c>
    </row>
    <row r="235" spans="1:51" s="13" customFormat="1" ht="12">
      <c r="A235" s="13"/>
      <c r="B235" s="223"/>
      <c r="C235" s="224"/>
      <c r="D235" s="225" t="s">
        <v>175</v>
      </c>
      <c r="E235" s="226" t="s">
        <v>19</v>
      </c>
      <c r="F235" s="227" t="s">
        <v>359</v>
      </c>
      <c r="G235" s="224"/>
      <c r="H235" s="226" t="s">
        <v>19</v>
      </c>
      <c r="I235" s="228"/>
      <c r="J235" s="224"/>
      <c r="K235" s="224"/>
      <c r="L235" s="229"/>
      <c r="M235" s="230"/>
      <c r="N235" s="231"/>
      <c r="O235" s="231"/>
      <c r="P235" s="231"/>
      <c r="Q235" s="231"/>
      <c r="R235" s="231"/>
      <c r="S235" s="231"/>
      <c r="T235" s="232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33" t="s">
        <v>175</v>
      </c>
      <c r="AU235" s="233" t="s">
        <v>85</v>
      </c>
      <c r="AV235" s="13" t="s">
        <v>83</v>
      </c>
      <c r="AW235" s="13" t="s">
        <v>37</v>
      </c>
      <c r="AX235" s="13" t="s">
        <v>75</v>
      </c>
      <c r="AY235" s="233" t="s">
        <v>159</v>
      </c>
    </row>
    <row r="236" spans="1:51" s="13" customFormat="1" ht="12">
      <c r="A236" s="13"/>
      <c r="B236" s="223"/>
      <c r="C236" s="224"/>
      <c r="D236" s="225" t="s">
        <v>175</v>
      </c>
      <c r="E236" s="226" t="s">
        <v>19</v>
      </c>
      <c r="F236" s="227" t="s">
        <v>384</v>
      </c>
      <c r="G236" s="224"/>
      <c r="H236" s="226" t="s">
        <v>19</v>
      </c>
      <c r="I236" s="228"/>
      <c r="J236" s="224"/>
      <c r="K236" s="224"/>
      <c r="L236" s="229"/>
      <c r="M236" s="230"/>
      <c r="N236" s="231"/>
      <c r="O236" s="231"/>
      <c r="P236" s="231"/>
      <c r="Q236" s="231"/>
      <c r="R236" s="231"/>
      <c r="S236" s="231"/>
      <c r="T236" s="232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33" t="s">
        <v>175</v>
      </c>
      <c r="AU236" s="233" t="s">
        <v>85</v>
      </c>
      <c r="AV236" s="13" t="s">
        <v>83</v>
      </c>
      <c r="AW236" s="13" t="s">
        <v>37</v>
      </c>
      <c r="AX236" s="13" t="s">
        <v>75</v>
      </c>
      <c r="AY236" s="233" t="s">
        <v>159</v>
      </c>
    </row>
    <row r="237" spans="1:51" s="13" customFormat="1" ht="12">
      <c r="A237" s="13"/>
      <c r="B237" s="223"/>
      <c r="C237" s="224"/>
      <c r="D237" s="225" t="s">
        <v>175</v>
      </c>
      <c r="E237" s="226" t="s">
        <v>19</v>
      </c>
      <c r="F237" s="227" t="s">
        <v>2197</v>
      </c>
      <c r="G237" s="224"/>
      <c r="H237" s="226" t="s">
        <v>19</v>
      </c>
      <c r="I237" s="228"/>
      <c r="J237" s="224"/>
      <c r="K237" s="224"/>
      <c r="L237" s="229"/>
      <c r="M237" s="230"/>
      <c r="N237" s="231"/>
      <c r="O237" s="231"/>
      <c r="P237" s="231"/>
      <c r="Q237" s="231"/>
      <c r="R237" s="231"/>
      <c r="S237" s="231"/>
      <c r="T237" s="232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33" t="s">
        <v>175</v>
      </c>
      <c r="AU237" s="233" t="s">
        <v>85</v>
      </c>
      <c r="AV237" s="13" t="s">
        <v>83</v>
      </c>
      <c r="AW237" s="13" t="s">
        <v>37</v>
      </c>
      <c r="AX237" s="13" t="s">
        <v>75</v>
      </c>
      <c r="AY237" s="233" t="s">
        <v>159</v>
      </c>
    </row>
    <row r="238" spans="1:51" s="14" customFormat="1" ht="12">
      <c r="A238" s="14"/>
      <c r="B238" s="234"/>
      <c r="C238" s="235"/>
      <c r="D238" s="225" t="s">
        <v>175</v>
      </c>
      <c r="E238" s="236" t="s">
        <v>19</v>
      </c>
      <c r="F238" s="237" t="s">
        <v>2216</v>
      </c>
      <c r="G238" s="235"/>
      <c r="H238" s="238">
        <v>44.841</v>
      </c>
      <c r="I238" s="239"/>
      <c r="J238" s="235"/>
      <c r="K238" s="235"/>
      <c r="L238" s="240"/>
      <c r="M238" s="241"/>
      <c r="N238" s="242"/>
      <c r="O238" s="242"/>
      <c r="P238" s="242"/>
      <c r="Q238" s="242"/>
      <c r="R238" s="242"/>
      <c r="S238" s="242"/>
      <c r="T238" s="243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44" t="s">
        <v>175</v>
      </c>
      <c r="AU238" s="244" t="s">
        <v>85</v>
      </c>
      <c r="AV238" s="14" t="s">
        <v>85</v>
      </c>
      <c r="AW238" s="14" t="s">
        <v>37</v>
      </c>
      <c r="AX238" s="14" t="s">
        <v>75</v>
      </c>
      <c r="AY238" s="244" t="s">
        <v>159</v>
      </c>
    </row>
    <row r="239" spans="1:51" s="13" customFormat="1" ht="12">
      <c r="A239" s="13"/>
      <c r="B239" s="223"/>
      <c r="C239" s="224"/>
      <c r="D239" s="225" t="s">
        <v>175</v>
      </c>
      <c r="E239" s="226" t="s">
        <v>19</v>
      </c>
      <c r="F239" s="227" t="s">
        <v>362</v>
      </c>
      <c r="G239" s="224"/>
      <c r="H239" s="226" t="s">
        <v>19</v>
      </c>
      <c r="I239" s="228"/>
      <c r="J239" s="224"/>
      <c r="K239" s="224"/>
      <c r="L239" s="229"/>
      <c r="M239" s="230"/>
      <c r="N239" s="231"/>
      <c r="O239" s="231"/>
      <c r="P239" s="231"/>
      <c r="Q239" s="231"/>
      <c r="R239" s="231"/>
      <c r="S239" s="231"/>
      <c r="T239" s="232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33" t="s">
        <v>175</v>
      </c>
      <c r="AU239" s="233" t="s">
        <v>85</v>
      </c>
      <c r="AV239" s="13" t="s">
        <v>83</v>
      </c>
      <c r="AW239" s="13" t="s">
        <v>37</v>
      </c>
      <c r="AX239" s="13" t="s">
        <v>75</v>
      </c>
      <c r="AY239" s="233" t="s">
        <v>159</v>
      </c>
    </row>
    <row r="240" spans="1:51" s="13" customFormat="1" ht="12">
      <c r="A240" s="13"/>
      <c r="B240" s="223"/>
      <c r="C240" s="224"/>
      <c r="D240" s="225" t="s">
        <v>175</v>
      </c>
      <c r="E240" s="226" t="s">
        <v>19</v>
      </c>
      <c r="F240" s="227" t="s">
        <v>386</v>
      </c>
      <c r="G240" s="224"/>
      <c r="H240" s="226" t="s">
        <v>19</v>
      </c>
      <c r="I240" s="228"/>
      <c r="J240" s="224"/>
      <c r="K240" s="224"/>
      <c r="L240" s="229"/>
      <c r="M240" s="230"/>
      <c r="N240" s="231"/>
      <c r="O240" s="231"/>
      <c r="P240" s="231"/>
      <c r="Q240" s="231"/>
      <c r="R240" s="231"/>
      <c r="S240" s="231"/>
      <c r="T240" s="232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33" t="s">
        <v>175</v>
      </c>
      <c r="AU240" s="233" t="s">
        <v>85</v>
      </c>
      <c r="AV240" s="13" t="s">
        <v>83</v>
      </c>
      <c r="AW240" s="13" t="s">
        <v>37</v>
      </c>
      <c r="AX240" s="13" t="s">
        <v>75</v>
      </c>
      <c r="AY240" s="233" t="s">
        <v>159</v>
      </c>
    </row>
    <row r="241" spans="1:51" s="13" customFormat="1" ht="12">
      <c r="A241" s="13"/>
      <c r="B241" s="223"/>
      <c r="C241" s="224"/>
      <c r="D241" s="225" t="s">
        <v>175</v>
      </c>
      <c r="E241" s="226" t="s">
        <v>19</v>
      </c>
      <c r="F241" s="227" t="s">
        <v>2197</v>
      </c>
      <c r="G241" s="224"/>
      <c r="H241" s="226" t="s">
        <v>19</v>
      </c>
      <c r="I241" s="228"/>
      <c r="J241" s="224"/>
      <c r="K241" s="224"/>
      <c r="L241" s="229"/>
      <c r="M241" s="230"/>
      <c r="N241" s="231"/>
      <c r="O241" s="231"/>
      <c r="P241" s="231"/>
      <c r="Q241" s="231"/>
      <c r="R241" s="231"/>
      <c r="S241" s="231"/>
      <c r="T241" s="232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33" t="s">
        <v>175</v>
      </c>
      <c r="AU241" s="233" t="s">
        <v>85</v>
      </c>
      <c r="AV241" s="13" t="s">
        <v>83</v>
      </c>
      <c r="AW241" s="13" t="s">
        <v>37</v>
      </c>
      <c r="AX241" s="13" t="s">
        <v>75</v>
      </c>
      <c r="AY241" s="233" t="s">
        <v>159</v>
      </c>
    </row>
    <row r="242" spans="1:51" s="14" customFormat="1" ht="12">
      <c r="A242" s="14"/>
      <c r="B242" s="234"/>
      <c r="C242" s="235"/>
      <c r="D242" s="225" t="s">
        <v>175</v>
      </c>
      <c r="E242" s="236" t="s">
        <v>19</v>
      </c>
      <c r="F242" s="237" t="s">
        <v>2208</v>
      </c>
      <c r="G242" s="235"/>
      <c r="H242" s="238">
        <v>9.171</v>
      </c>
      <c r="I242" s="239"/>
      <c r="J242" s="235"/>
      <c r="K242" s="235"/>
      <c r="L242" s="240"/>
      <c r="M242" s="241"/>
      <c r="N242" s="242"/>
      <c r="O242" s="242"/>
      <c r="P242" s="242"/>
      <c r="Q242" s="242"/>
      <c r="R242" s="242"/>
      <c r="S242" s="242"/>
      <c r="T242" s="243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44" t="s">
        <v>175</v>
      </c>
      <c r="AU242" s="244" t="s">
        <v>85</v>
      </c>
      <c r="AV242" s="14" t="s">
        <v>85</v>
      </c>
      <c r="AW242" s="14" t="s">
        <v>37</v>
      </c>
      <c r="AX242" s="14" t="s">
        <v>75</v>
      </c>
      <c r="AY242" s="244" t="s">
        <v>159</v>
      </c>
    </row>
    <row r="243" spans="1:51" s="13" customFormat="1" ht="12">
      <c r="A243" s="13"/>
      <c r="B243" s="223"/>
      <c r="C243" s="224"/>
      <c r="D243" s="225" t="s">
        <v>175</v>
      </c>
      <c r="E243" s="226" t="s">
        <v>19</v>
      </c>
      <c r="F243" s="227" t="s">
        <v>364</v>
      </c>
      <c r="G243" s="224"/>
      <c r="H243" s="226" t="s">
        <v>19</v>
      </c>
      <c r="I243" s="228"/>
      <c r="J243" s="224"/>
      <c r="K243" s="224"/>
      <c r="L243" s="229"/>
      <c r="M243" s="230"/>
      <c r="N243" s="231"/>
      <c r="O243" s="231"/>
      <c r="P243" s="231"/>
      <c r="Q243" s="231"/>
      <c r="R243" s="231"/>
      <c r="S243" s="231"/>
      <c r="T243" s="232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33" t="s">
        <v>175</v>
      </c>
      <c r="AU243" s="233" t="s">
        <v>85</v>
      </c>
      <c r="AV243" s="13" t="s">
        <v>83</v>
      </c>
      <c r="AW243" s="13" t="s">
        <v>37</v>
      </c>
      <c r="AX243" s="13" t="s">
        <v>75</v>
      </c>
      <c r="AY243" s="233" t="s">
        <v>159</v>
      </c>
    </row>
    <row r="244" spans="1:51" s="13" customFormat="1" ht="12">
      <c r="A244" s="13"/>
      <c r="B244" s="223"/>
      <c r="C244" s="224"/>
      <c r="D244" s="225" t="s">
        <v>175</v>
      </c>
      <c r="E244" s="226" t="s">
        <v>19</v>
      </c>
      <c r="F244" s="227" t="s">
        <v>365</v>
      </c>
      <c r="G244" s="224"/>
      <c r="H244" s="226" t="s">
        <v>19</v>
      </c>
      <c r="I244" s="228"/>
      <c r="J244" s="224"/>
      <c r="K244" s="224"/>
      <c r="L244" s="229"/>
      <c r="M244" s="230"/>
      <c r="N244" s="231"/>
      <c r="O244" s="231"/>
      <c r="P244" s="231"/>
      <c r="Q244" s="231"/>
      <c r="R244" s="231"/>
      <c r="S244" s="231"/>
      <c r="T244" s="232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33" t="s">
        <v>175</v>
      </c>
      <c r="AU244" s="233" t="s">
        <v>85</v>
      </c>
      <c r="AV244" s="13" t="s">
        <v>83</v>
      </c>
      <c r="AW244" s="13" t="s">
        <v>37</v>
      </c>
      <c r="AX244" s="13" t="s">
        <v>75</v>
      </c>
      <c r="AY244" s="233" t="s">
        <v>159</v>
      </c>
    </row>
    <row r="245" spans="1:51" s="13" customFormat="1" ht="12">
      <c r="A245" s="13"/>
      <c r="B245" s="223"/>
      <c r="C245" s="224"/>
      <c r="D245" s="225" t="s">
        <v>175</v>
      </c>
      <c r="E245" s="226" t="s">
        <v>19</v>
      </c>
      <c r="F245" s="227" t="s">
        <v>2197</v>
      </c>
      <c r="G245" s="224"/>
      <c r="H245" s="226" t="s">
        <v>19</v>
      </c>
      <c r="I245" s="228"/>
      <c r="J245" s="224"/>
      <c r="K245" s="224"/>
      <c r="L245" s="229"/>
      <c r="M245" s="230"/>
      <c r="N245" s="231"/>
      <c r="O245" s="231"/>
      <c r="P245" s="231"/>
      <c r="Q245" s="231"/>
      <c r="R245" s="231"/>
      <c r="S245" s="231"/>
      <c r="T245" s="232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33" t="s">
        <v>175</v>
      </c>
      <c r="AU245" s="233" t="s">
        <v>85</v>
      </c>
      <c r="AV245" s="13" t="s">
        <v>83</v>
      </c>
      <c r="AW245" s="13" t="s">
        <v>37</v>
      </c>
      <c r="AX245" s="13" t="s">
        <v>75</v>
      </c>
      <c r="AY245" s="233" t="s">
        <v>159</v>
      </c>
    </row>
    <row r="246" spans="1:51" s="13" customFormat="1" ht="12">
      <c r="A246" s="13"/>
      <c r="B246" s="223"/>
      <c r="C246" s="224"/>
      <c r="D246" s="225" t="s">
        <v>175</v>
      </c>
      <c r="E246" s="226" t="s">
        <v>19</v>
      </c>
      <c r="F246" s="227" t="s">
        <v>1889</v>
      </c>
      <c r="G246" s="224"/>
      <c r="H246" s="226" t="s">
        <v>19</v>
      </c>
      <c r="I246" s="228"/>
      <c r="J246" s="224"/>
      <c r="K246" s="224"/>
      <c r="L246" s="229"/>
      <c r="M246" s="230"/>
      <c r="N246" s="231"/>
      <c r="O246" s="231"/>
      <c r="P246" s="231"/>
      <c r="Q246" s="231"/>
      <c r="R246" s="231"/>
      <c r="S246" s="231"/>
      <c r="T246" s="232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33" t="s">
        <v>175</v>
      </c>
      <c r="AU246" s="233" t="s">
        <v>85</v>
      </c>
      <c r="AV246" s="13" t="s">
        <v>83</v>
      </c>
      <c r="AW246" s="13" t="s">
        <v>37</v>
      </c>
      <c r="AX246" s="13" t="s">
        <v>75</v>
      </c>
      <c r="AY246" s="233" t="s">
        <v>159</v>
      </c>
    </row>
    <row r="247" spans="1:51" s="14" customFormat="1" ht="12">
      <c r="A247" s="14"/>
      <c r="B247" s="234"/>
      <c r="C247" s="235"/>
      <c r="D247" s="225" t="s">
        <v>175</v>
      </c>
      <c r="E247" s="236" t="s">
        <v>19</v>
      </c>
      <c r="F247" s="237" t="s">
        <v>2209</v>
      </c>
      <c r="G247" s="235"/>
      <c r="H247" s="238">
        <v>5.395</v>
      </c>
      <c r="I247" s="239"/>
      <c r="J247" s="235"/>
      <c r="K247" s="235"/>
      <c r="L247" s="240"/>
      <c r="M247" s="241"/>
      <c r="N247" s="242"/>
      <c r="O247" s="242"/>
      <c r="P247" s="242"/>
      <c r="Q247" s="242"/>
      <c r="R247" s="242"/>
      <c r="S247" s="242"/>
      <c r="T247" s="243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44" t="s">
        <v>175</v>
      </c>
      <c r="AU247" s="244" t="s">
        <v>85</v>
      </c>
      <c r="AV247" s="14" t="s">
        <v>85</v>
      </c>
      <c r="AW247" s="14" t="s">
        <v>37</v>
      </c>
      <c r="AX247" s="14" t="s">
        <v>75</v>
      </c>
      <c r="AY247" s="244" t="s">
        <v>159</v>
      </c>
    </row>
    <row r="248" spans="1:51" s="15" customFormat="1" ht="12">
      <c r="A248" s="15"/>
      <c r="B248" s="245"/>
      <c r="C248" s="246"/>
      <c r="D248" s="225" t="s">
        <v>175</v>
      </c>
      <c r="E248" s="247" t="s">
        <v>19</v>
      </c>
      <c r="F248" s="248" t="s">
        <v>179</v>
      </c>
      <c r="G248" s="246"/>
      <c r="H248" s="249">
        <v>59.407</v>
      </c>
      <c r="I248" s="250"/>
      <c r="J248" s="246"/>
      <c r="K248" s="246"/>
      <c r="L248" s="251"/>
      <c r="M248" s="252"/>
      <c r="N248" s="253"/>
      <c r="O248" s="253"/>
      <c r="P248" s="253"/>
      <c r="Q248" s="253"/>
      <c r="R248" s="253"/>
      <c r="S248" s="253"/>
      <c r="T248" s="254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T248" s="255" t="s">
        <v>175</v>
      </c>
      <c r="AU248" s="255" t="s">
        <v>85</v>
      </c>
      <c r="AV248" s="15" t="s">
        <v>167</v>
      </c>
      <c r="AW248" s="15" t="s">
        <v>37</v>
      </c>
      <c r="AX248" s="15" t="s">
        <v>83</v>
      </c>
      <c r="AY248" s="255" t="s">
        <v>159</v>
      </c>
    </row>
    <row r="249" spans="1:65" s="2" customFormat="1" ht="55.5" customHeight="1">
      <c r="A249" s="39"/>
      <c r="B249" s="40"/>
      <c r="C249" s="257" t="s">
        <v>334</v>
      </c>
      <c r="D249" s="257" t="s">
        <v>255</v>
      </c>
      <c r="E249" s="258" t="s">
        <v>282</v>
      </c>
      <c r="F249" s="259" t="s">
        <v>283</v>
      </c>
      <c r="G249" s="260" t="s">
        <v>165</v>
      </c>
      <c r="H249" s="261">
        <v>71.288</v>
      </c>
      <c r="I249" s="262"/>
      <c r="J249" s="263">
        <f>ROUND(I249*H249,2)</f>
        <v>0</v>
      </c>
      <c r="K249" s="259" t="s">
        <v>166</v>
      </c>
      <c r="L249" s="264"/>
      <c r="M249" s="265" t="s">
        <v>19</v>
      </c>
      <c r="N249" s="266" t="s">
        <v>46</v>
      </c>
      <c r="O249" s="85"/>
      <c r="P249" s="214">
        <f>O249*H249</f>
        <v>0</v>
      </c>
      <c r="Q249" s="214">
        <v>0.00554</v>
      </c>
      <c r="R249" s="214">
        <f>Q249*H249</f>
        <v>0.39493552</v>
      </c>
      <c r="S249" s="214">
        <v>0</v>
      </c>
      <c r="T249" s="215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16" t="s">
        <v>259</v>
      </c>
      <c r="AT249" s="216" t="s">
        <v>255</v>
      </c>
      <c r="AU249" s="216" t="s">
        <v>85</v>
      </c>
      <c r="AY249" s="18" t="s">
        <v>159</v>
      </c>
      <c r="BE249" s="217">
        <f>IF(N249="základní",J249,0)</f>
        <v>0</v>
      </c>
      <c r="BF249" s="217">
        <f>IF(N249="snížená",J249,0)</f>
        <v>0</v>
      </c>
      <c r="BG249" s="217">
        <f>IF(N249="zákl. přenesená",J249,0)</f>
        <v>0</v>
      </c>
      <c r="BH249" s="217">
        <f>IF(N249="sníž. přenesená",J249,0)</f>
        <v>0</v>
      </c>
      <c r="BI249" s="217">
        <f>IF(N249="nulová",J249,0)</f>
        <v>0</v>
      </c>
      <c r="BJ249" s="18" t="s">
        <v>83</v>
      </c>
      <c r="BK249" s="217">
        <f>ROUND(I249*H249,2)</f>
        <v>0</v>
      </c>
      <c r="BL249" s="18" t="s">
        <v>238</v>
      </c>
      <c r="BM249" s="216" t="s">
        <v>2220</v>
      </c>
    </row>
    <row r="250" spans="1:51" s="14" customFormat="1" ht="12">
      <c r="A250" s="14"/>
      <c r="B250" s="234"/>
      <c r="C250" s="235"/>
      <c r="D250" s="225" t="s">
        <v>175</v>
      </c>
      <c r="E250" s="235"/>
      <c r="F250" s="237" t="s">
        <v>2218</v>
      </c>
      <c r="G250" s="235"/>
      <c r="H250" s="238">
        <v>71.288</v>
      </c>
      <c r="I250" s="239"/>
      <c r="J250" s="235"/>
      <c r="K250" s="235"/>
      <c r="L250" s="240"/>
      <c r="M250" s="241"/>
      <c r="N250" s="242"/>
      <c r="O250" s="242"/>
      <c r="P250" s="242"/>
      <c r="Q250" s="242"/>
      <c r="R250" s="242"/>
      <c r="S250" s="242"/>
      <c r="T250" s="243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44" t="s">
        <v>175</v>
      </c>
      <c r="AU250" s="244" t="s">
        <v>85</v>
      </c>
      <c r="AV250" s="14" t="s">
        <v>85</v>
      </c>
      <c r="AW250" s="14" t="s">
        <v>4</v>
      </c>
      <c r="AX250" s="14" t="s">
        <v>83</v>
      </c>
      <c r="AY250" s="244" t="s">
        <v>159</v>
      </c>
    </row>
    <row r="251" spans="1:65" s="2" customFormat="1" ht="49.05" customHeight="1">
      <c r="A251" s="39"/>
      <c r="B251" s="40"/>
      <c r="C251" s="205" t="s">
        <v>343</v>
      </c>
      <c r="D251" s="205" t="s">
        <v>162</v>
      </c>
      <c r="E251" s="206" t="s">
        <v>395</v>
      </c>
      <c r="F251" s="207" t="s">
        <v>396</v>
      </c>
      <c r="G251" s="208" t="s">
        <v>191</v>
      </c>
      <c r="H251" s="209">
        <v>4.425</v>
      </c>
      <c r="I251" s="210"/>
      <c r="J251" s="211">
        <f>ROUND(I251*H251,2)</f>
        <v>0</v>
      </c>
      <c r="K251" s="207" t="s">
        <v>166</v>
      </c>
      <c r="L251" s="45"/>
      <c r="M251" s="212" t="s">
        <v>19</v>
      </c>
      <c r="N251" s="213" t="s">
        <v>46</v>
      </c>
      <c r="O251" s="85"/>
      <c r="P251" s="214">
        <f>O251*H251</f>
        <v>0</v>
      </c>
      <c r="Q251" s="214">
        <v>0</v>
      </c>
      <c r="R251" s="214">
        <f>Q251*H251</f>
        <v>0</v>
      </c>
      <c r="S251" s="214">
        <v>0</v>
      </c>
      <c r="T251" s="215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16" t="s">
        <v>238</v>
      </c>
      <c r="AT251" s="216" t="s">
        <v>162</v>
      </c>
      <c r="AU251" s="216" t="s">
        <v>85</v>
      </c>
      <c r="AY251" s="18" t="s">
        <v>159</v>
      </c>
      <c r="BE251" s="217">
        <f>IF(N251="základní",J251,0)</f>
        <v>0</v>
      </c>
      <c r="BF251" s="217">
        <f>IF(N251="snížená",J251,0)</f>
        <v>0</v>
      </c>
      <c r="BG251" s="217">
        <f>IF(N251="zákl. přenesená",J251,0)</f>
        <v>0</v>
      </c>
      <c r="BH251" s="217">
        <f>IF(N251="sníž. přenesená",J251,0)</f>
        <v>0</v>
      </c>
      <c r="BI251" s="217">
        <f>IF(N251="nulová",J251,0)</f>
        <v>0</v>
      </c>
      <c r="BJ251" s="18" t="s">
        <v>83</v>
      </c>
      <c r="BK251" s="217">
        <f>ROUND(I251*H251,2)</f>
        <v>0</v>
      </c>
      <c r="BL251" s="18" t="s">
        <v>238</v>
      </c>
      <c r="BM251" s="216" t="s">
        <v>2221</v>
      </c>
    </row>
    <row r="252" spans="1:47" s="2" customFormat="1" ht="12">
      <c r="A252" s="39"/>
      <c r="B252" s="40"/>
      <c r="C252" s="41"/>
      <c r="D252" s="218" t="s">
        <v>169</v>
      </c>
      <c r="E252" s="41"/>
      <c r="F252" s="219" t="s">
        <v>398</v>
      </c>
      <c r="G252" s="41"/>
      <c r="H252" s="41"/>
      <c r="I252" s="220"/>
      <c r="J252" s="41"/>
      <c r="K252" s="41"/>
      <c r="L252" s="45"/>
      <c r="M252" s="221"/>
      <c r="N252" s="222"/>
      <c r="O252" s="85"/>
      <c r="P252" s="85"/>
      <c r="Q252" s="85"/>
      <c r="R252" s="85"/>
      <c r="S252" s="85"/>
      <c r="T252" s="86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T252" s="18" t="s">
        <v>169</v>
      </c>
      <c r="AU252" s="18" t="s">
        <v>85</v>
      </c>
    </row>
    <row r="253" spans="1:63" s="12" customFormat="1" ht="22.8" customHeight="1">
      <c r="A253" s="12"/>
      <c r="B253" s="189"/>
      <c r="C253" s="190"/>
      <c r="D253" s="191" t="s">
        <v>74</v>
      </c>
      <c r="E253" s="203" t="s">
        <v>399</v>
      </c>
      <c r="F253" s="203" t="s">
        <v>400</v>
      </c>
      <c r="G253" s="190"/>
      <c r="H253" s="190"/>
      <c r="I253" s="193"/>
      <c r="J253" s="204">
        <f>BK253</f>
        <v>0</v>
      </c>
      <c r="K253" s="190"/>
      <c r="L253" s="195"/>
      <c r="M253" s="196"/>
      <c r="N253" s="197"/>
      <c r="O253" s="197"/>
      <c r="P253" s="198">
        <f>SUM(P254:P343)</f>
        <v>0</v>
      </c>
      <c r="Q253" s="197"/>
      <c r="R253" s="198">
        <f>SUM(R254:R343)</f>
        <v>1.2068880400000002</v>
      </c>
      <c r="S253" s="197"/>
      <c r="T253" s="199">
        <f>SUM(T254:T343)</f>
        <v>0.037506</v>
      </c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R253" s="200" t="s">
        <v>85</v>
      </c>
      <c r="AT253" s="201" t="s">
        <v>74</v>
      </c>
      <c r="AU253" s="201" t="s">
        <v>83</v>
      </c>
      <c r="AY253" s="200" t="s">
        <v>159</v>
      </c>
      <c r="BK253" s="202">
        <f>SUM(BK254:BK343)</f>
        <v>0</v>
      </c>
    </row>
    <row r="254" spans="1:65" s="2" customFormat="1" ht="44.25" customHeight="1">
      <c r="A254" s="39"/>
      <c r="B254" s="40"/>
      <c r="C254" s="205" t="s">
        <v>259</v>
      </c>
      <c r="D254" s="205" t="s">
        <v>162</v>
      </c>
      <c r="E254" s="206" t="s">
        <v>402</v>
      </c>
      <c r="F254" s="207" t="s">
        <v>403</v>
      </c>
      <c r="G254" s="208" t="s">
        <v>165</v>
      </c>
      <c r="H254" s="209">
        <v>220.468</v>
      </c>
      <c r="I254" s="210"/>
      <c r="J254" s="211">
        <f>ROUND(I254*H254,2)</f>
        <v>0</v>
      </c>
      <c r="K254" s="207" t="s">
        <v>166</v>
      </c>
      <c r="L254" s="45"/>
      <c r="M254" s="212" t="s">
        <v>19</v>
      </c>
      <c r="N254" s="213" t="s">
        <v>46</v>
      </c>
      <c r="O254" s="85"/>
      <c r="P254" s="214">
        <f>O254*H254</f>
        <v>0</v>
      </c>
      <c r="Q254" s="214">
        <v>0.00012</v>
      </c>
      <c r="R254" s="214">
        <f>Q254*H254</f>
        <v>0.02645616</v>
      </c>
      <c r="S254" s="214">
        <v>0</v>
      </c>
      <c r="T254" s="215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16" t="s">
        <v>238</v>
      </c>
      <c r="AT254" s="216" t="s">
        <v>162</v>
      </c>
      <c r="AU254" s="216" t="s">
        <v>85</v>
      </c>
      <c r="AY254" s="18" t="s">
        <v>159</v>
      </c>
      <c r="BE254" s="217">
        <f>IF(N254="základní",J254,0)</f>
        <v>0</v>
      </c>
      <c r="BF254" s="217">
        <f>IF(N254="snížená",J254,0)</f>
        <v>0</v>
      </c>
      <c r="BG254" s="217">
        <f>IF(N254="zákl. přenesená",J254,0)</f>
        <v>0</v>
      </c>
      <c r="BH254" s="217">
        <f>IF(N254="sníž. přenesená",J254,0)</f>
        <v>0</v>
      </c>
      <c r="BI254" s="217">
        <f>IF(N254="nulová",J254,0)</f>
        <v>0</v>
      </c>
      <c r="BJ254" s="18" t="s">
        <v>83</v>
      </c>
      <c r="BK254" s="217">
        <f>ROUND(I254*H254,2)</f>
        <v>0</v>
      </c>
      <c r="BL254" s="18" t="s">
        <v>238</v>
      </c>
      <c r="BM254" s="216" t="s">
        <v>2222</v>
      </c>
    </row>
    <row r="255" spans="1:47" s="2" customFormat="1" ht="12">
      <c r="A255" s="39"/>
      <c r="B255" s="40"/>
      <c r="C255" s="41"/>
      <c r="D255" s="218" t="s">
        <v>169</v>
      </c>
      <c r="E255" s="41"/>
      <c r="F255" s="219" t="s">
        <v>405</v>
      </c>
      <c r="G255" s="41"/>
      <c r="H255" s="41"/>
      <c r="I255" s="220"/>
      <c r="J255" s="41"/>
      <c r="K255" s="41"/>
      <c r="L255" s="45"/>
      <c r="M255" s="221"/>
      <c r="N255" s="222"/>
      <c r="O255" s="85"/>
      <c r="P255" s="85"/>
      <c r="Q255" s="85"/>
      <c r="R255" s="85"/>
      <c r="S255" s="85"/>
      <c r="T255" s="86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T255" s="18" t="s">
        <v>169</v>
      </c>
      <c r="AU255" s="18" t="s">
        <v>85</v>
      </c>
    </row>
    <row r="256" spans="1:51" s="13" customFormat="1" ht="12">
      <c r="A256" s="13"/>
      <c r="B256" s="223"/>
      <c r="C256" s="224"/>
      <c r="D256" s="225" t="s">
        <v>175</v>
      </c>
      <c r="E256" s="226" t="s">
        <v>19</v>
      </c>
      <c r="F256" s="227" t="s">
        <v>2179</v>
      </c>
      <c r="G256" s="224"/>
      <c r="H256" s="226" t="s">
        <v>19</v>
      </c>
      <c r="I256" s="228"/>
      <c r="J256" s="224"/>
      <c r="K256" s="224"/>
      <c r="L256" s="229"/>
      <c r="M256" s="230"/>
      <c r="N256" s="231"/>
      <c r="O256" s="231"/>
      <c r="P256" s="231"/>
      <c r="Q256" s="231"/>
      <c r="R256" s="231"/>
      <c r="S256" s="231"/>
      <c r="T256" s="232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33" t="s">
        <v>175</v>
      </c>
      <c r="AU256" s="233" t="s">
        <v>85</v>
      </c>
      <c r="AV256" s="13" t="s">
        <v>83</v>
      </c>
      <c r="AW256" s="13" t="s">
        <v>37</v>
      </c>
      <c r="AX256" s="13" t="s">
        <v>75</v>
      </c>
      <c r="AY256" s="233" t="s">
        <v>159</v>
      </c>
    </row>
    <row r="257" spans="1:51" s="13" customFormat="1" ht="12">
      <c r="A257" s="13"/>
      <c r="B257" s="223"/>
      <c r="C257" s="224"/>
      <c r="D257" s="225" t="s">
        <v>175</v>
      </c>
      <c r="E257" s="226" t="s">
        <v>19</v>
      </c>
      <c r="F257" s="227" t="s">
        <v>251</v>
      </c>
      <c r="G257" s="224"/>
      <c r="H257" s="226" t="s">
        <v>19</v>
      </c>
      <c r="I257" s="228"/>
      <c r="J257" s="224"/>
      <c r="K257" s="224"/>
      <c r="L257" s="229"/>
      <c r="M257" s="230"/>
      <c r="N257" s="231"/>
      <c r="O257" s="231"/>
      <c r="P257" s="231"/>
      <c r="Q257" s="231"/>
      <c r="R257" s="231"/>
      <c r="S257" s="231"/>
      <c r="T257" s="232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33" t="s">
        <v>175</v>
      </c>
      <c r="AU257" s="233" t="s">
        <v>85</v>
      </c>
      <c r="AV257" s="13" t="s">
        <v>83</v>
      </c>
      <c r="AW257" s="13" t="s">
        <v>37</v>
      </c>
      <c r="AX257" s="13" t="s">
        <v>75</v>
      </c>
      <c r="AY257" s="233" t="s">
        <v>159</v>
      </c>
    </row>
    <row r="258" spans="1:51" s="14" customFormat="1" ht="12">
      <c r="A258" s="14"/>
      <c r="B258" s="234"/>
      <c r="C258" s="235"/>
      <c r="D258" s="225" t="s">
        <v>175</v>
      </c>
      <c r="E258" s="236" t="s">
        <v>19</v>
      </c>
      <c r="F258" s="237" t="s">
        <v>2180</v>
      </c>
      <c r="G258" s="235"/>
      <c r="H258" s="238">
        <v>241.9</v>
      </c>
      <c r="I258" s="239"/>
      <c r="J258" s="235"/>
      <c r="K258" s="235"/>
      <c r="L258" s="240"/>
      <c r="M258" s="241"/>
      <c r="N258" s="242"/>
      <c r="O258" s="242"/>
      <c r="P258" s="242"/>
      <c r="Q258" s="242"/>
      <c r="R258" s="242"/>
      <c r="S258" s="242"/>
      <c r="T258" s="243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44" t="s">
        <v>175</v>
      </c>
      <c r="AU258" s="244" t="s">
        <v>85</v>
      </c>
      <c r="AV258" s="14" t="s">
        <v>85</v>
      </c>
      <c r="AW258" s="14" t="s">
        <v>37</v>
      </c>
      <c r="AX258" s="14" t="s">
        <v>75</v>
      </c>
      <c r="AY258" s="244" t="s">
        <v>159</v>
      </c>
    </row>
    <row r="259" spans="1:51" s="13" customFormat="1" ht="12">
      <c r="A259" s="13"/>
      <c r="B259" s="223"/>
      <c r="C259" s="224"/>
      <c r="D259" s="225" t="s">
        <v>175</v>
      </c>
      <c r="E259" s="226" t="s">
        <v>19</v>
      </c>
      <c r="F259" s="227" t="s">
        <v>406</v>
      </c>
      <c r="G259" s="224"/>
      <c r="H259" s="226" t="s">
        <v>19</v>
      </c>
      <c r="I259" s="228"/>
      <c r="J259" s="224"/>
      <c r="K259" s="224"/>
      <c r="L259" s="229"/>
      <c r="M259" s="230"/>
      <c r="N259" s="231"/>
      <c r="O259" s="231"/>
      <c r="P259" s="231"/>
      <c r="Q259" s="231"/>
      <c r="R259" s="231"/>
      <c r="S259" s="231"/>
      <c r="T259" s="232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33" t="s">
        <v>175</v>
      </c>
      <c r="AU259" s="233" t="s">
        <v>85</v>
      </c>
      <c r="AV259" s="13" t="s">
        <v>83</v>
      </c>
      <c r="AW259" s="13" t="s">
        <v>37</v>
      </c>
      <c r="AX259" s="13" t="s">
        <v>75</v>
      </c>
      <c r="AY259" s="233" t="s">
        <v>159</v>
      </c>
    </row>
    <row r="260" spans="1:51" s="14" customFormat="1" ht="12">
      <c r="A260" s="14"/>
      <c r="B260" s="234"/>
      <c r="C260" s="235"/>
      <c r="D260" s="225" t="s">
        <v>175</v>
      </c>
      <c r="E260" s="236" t="s">
        <v>19</v>
      </c>
      <c r="F260" s="237" t="s">
        <v>2223</v>
      </c>
      <c r="G260" s="235"/>
      <c r="H260" s="238">
        <v>-21.432</v>
      </c>
      <c r="I260" s="239"/>
      <c r="J260" s="235"/>
      <c r="K260" s="235"/>
      <c r="L260" s="240"/>
      <c r="M260" s="241"/>
      <c r="N260" s="242"/>
      <c r="O260" s="242"/>
      <c r="P260" s="242"/>
      <c r="Q260" s="242"/>
      <c r="R260" s="242"/>
      <c r="S260" s="242"/>
      <c r="T260" s="243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44" t="s">
        <v>175</v>
      </c>
      <c r="AU260" s="244" t="s">
        <v>85</v>
      </c>
      <c r="AV260" s="14" t="s">
        <v>85</v>
      </c>
      <c r="AW260" s="14" t="s">
        <v>37</v>
      </c>
      <c r="AX260" s="14" t="s">
        <v>75</v>
      </c>
      <c r="AY260" s="244" t="s">
        <v>159</v>
      </c>
    </row>
    <row r="261" spans="1:51" s="15" customFormat="1" ht="12">
      <c r="A261" s="15"/>
      <c r="B261" s="245"/>
      <c r="C261" s="246"/>
      <c r="D261" s="225" t="s">
        <v>175</v>
      </c>
      <c r="E261" s="247" t="s">
        <v>19</v>
      </c>
      <c r="F261" s="248" t="s">
        <v>179</v>
      </c>
      <c r="G261" s="246"/>
      <c r="H261" s="249">
        <v>220.46800000000002</v>
      </c>
      <c r="I261" s="250"/>
      <c r="J261" s="246"/>
      <c r="K261" s="246"/>
      <c r="L261" s="251"/>
      <c r="M261" s="252"/>
      <c r="N261" s="253"/>
      <c r="O261" s="253"/>
      <c r="P261" s="253"/>
      <c r="Q261" s="253"/>
      <c r="R261" s="253"/>
      <c r="S261" s="253"/>
      <c r="T261" s="254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T261" s="255" t="s">
        <v>175</v>
      </c>
      <c r="AU261" s="255" t="s">
        <v>85</v>
      </c>
      <c r="AV261" s="15" t="s">
        <v>167</v>
      </c>
      <c r="AW261" s="15" t="s">
        <v>37</v>
      </c>
      <c r="AX261" s="15" t="s">
        <v>83</v>
      </c>
      <c r="AY261" s="255" t="s">
        <v>159</v>
      </c>
    </row>
    <row r="262" spans="1:65" s="2" customFormat="1" ht="24.15" customHeight="1">
      <c r="A262" s="39"/>
      <c r="B262" s="40"/>
      <c r="C262" s="257" t="s">
        <v>348</v>
      </c>
      <c r="D262" s="257" t="s">
        <v>255</v>
      </c>
      <c r="E262" s="258" t="s">
        <v>500</v>
      </c>
      <c r="F262" s="259" t="s">
        <v>501</v>
      </c>
      <c r="G262" s="260" t="s">
        <v>165</v>
      </c>
      <c r="H262" s="261">
        <v>231.491</v>
      </c>
      <c r="I262" s="262"/>
      <c r="J262" s="263">
        <f>ROUND(I262*H262,2)</f>
        <v>0</v>
      </c>
      <c r="K262" s="259" t="s">
        <v>166</v>
      </c>
      <c r="L262" s="264"/>
      <c r="M262" s="265" t="s">
        <v>19</v>
      </c>
      <c r="N262" s="266" t="s">
        <v>46</v>
      </c>
      <c r="O262" s="85"/>
      <c r="P262" s="214">
        <f>O262*H262</f>
        <v>0</v>
      </c>
      <c r="Q262" s="214">
        <v>0.0025</v>
      </c>
      <c r="R262" s="214">
        <f>Q262*H262</f>
        <v>0.5787275000000001</v>
      </c>
      <c r="S262" s="214">
        <v>0</v>
      </c>
      <c r="T262" s="215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16" t="s">
        <v>259</v>
      </c>
      <c r="AT262" s="216" t="s">
        <v>255</v>
      </c>
      <c r="AU262" s="216" t="s">
        <v>85</v>
      </c>
      <c r="AY262" s="18" t="s">
        <v>159</v>
      </c>
      <c r="BE262" s="217">
        <f>IF(N262="základní",J262,0)</f>
        <v>0</v>
      </c>
      <c r="BF262" s="217">
        <f>IF(N262="snížená",J262,0)</f>
        <v>0</v>
      </c>
      <c r="BG262" s="217">
        <f>IF(N262="zákl. přenesená",J262,0)</f>
        <v>0</v>
      </c>
      <c r="BH262" s="217">
        <f>IF(N262="sníž. přenesená",J262,0)</f>
        <v>0</v>
      </c>
      <c r="BI262" s="217">
        <f>IF(N262="nulová",J262,0)</f>
        <v>0</v>
      </c>
      <c r="BJ262" s="18" t="s">
        <v>83</v>
      </c>
      <c r="BK262" s="217">
        <f>ROUND(I262*H262,2)</f>
        <v>0</v>
      </c>
      <c r="BL262" s="18" t="s">
        <v>238</v>
      </c>
      <c r="BM262" s="216" t="s">
        <v>2224</v>
      </c>
    </row>
    <row r="263" spans="1:51" s="14" customFormat="1" ht="12">
      <c r="A263" s="14"/>
      <c r="B263" s="234"/>
      <c r="C263" s="235"/>
      <c r="D263" s="225" t="s">
        <v>175</v>
      </c>
      <c r="E263" s="235"/>
      <c r="F263" s="237" t="s">
        <v>2225</v>
      </c>
      <c r="G263" s="235"/>
      <c r="H263" s="238">
        <v>231.491</v>
      </c>
      <c r="I263" s="239"/>
      <c r="J263" s="235"/>
      <c r="K263" s="235"/>
      <c r="L263" s="240"/>
      <c r="M263" s="241"/>
      <c r="N263" s="242"/>
      <c r="O263" s="242"/>
      <c r="P263" s="242"/>
      <c r="Q263" s="242"/>
      <c r="R263" s="242"/>
      <c r="S263" s="242"/>
      <c r="T263" s="243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44" t="s">
        <v>175</v>
      </c>
      <c r="AU263" s="244" t="s">
        <v>85</v>
      </c>
      <c r="AV263" s="14" t="s">
        <v>85</v>
      </c>
      <c r="AW263" s="14" t="s">
        <v>4</v>
      </c>
      <c r="AX263" s="14" t="s">
        <v>83</v>
      </c>
      <c r="AY263" s="244" t="s">
        <v>159</v>
      </c>
    </row>
    <row r="264" spans="1:65" s="2" customFormat="1" ht="37.8" customHeight="1">
      <c r="A264" s="39"/>
      <c r="B264" s="40"/>
      <c r="C264" s="205" t="s">
        <v>350</v>
      </c>
      <c r="D264" s="205" t="s">
        <v>162</v>
      </c>
      <c r="E264" s="206" t="s">
        <v>414</v>
      </c>
      <c r="F264" s="207" t="s">
        <v>415</v>
      </c>
      <c r="G264" s="208" t="s">
        <v>165</v>
      </c>
      <c r="H264" s="209">
        <v>220.468</v>
      </c>
      <c r="I264" s="210"/>
      <c r="J264" s="211">
        <f>ROUND(I264*H264,2)</f>
        <v>0</v>
      </c>
      <c r="K264" s="207" t="s">
        <v>166</v>
      </c>
      <c r="L264" s="45"/>
      <c r="M264" s="212" t="s">
        <v>19</v>
      </c>
      <c r="N264" s="213" t="s">
        <v>46</v>
      </c>
      <c r="O264" s="85"/>
      <c r="P264" s="214">
        <f>O264*H264</f>
        <v>0</v>
      </c>
      <c r="Q264" s="214">
        <v>0</v>
      </c>
      <c r="R264" s="214">
        <f>Q264*H264</f>
        <v>0</v>
      </c>
      <c r="S264" s="214">
        <v>0</v>
      </c>
      <c r="T264" s="215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16" t="s">
        <v>238</v>
      </c>
      <c r="AT264" s="216" t="s">
        <v>162</v>
      </c>
      <c r="AU264" s="216" t="s">
        <v>85</v>
      </c>
      <c r="AY264" s="18" t="s">
        <v>159</v>
      </c>
      <c r="BE264" s="217">
        <f>IF(N264="základní",J264,0)</f>
        <v>0</v>
      </c>
      <c r="BF264" s="217">
        <f>IF(N264="snížená",J264,0)</f>
        <v>0</v>
      </c>
      <c r="BG264" s="217">
        <f>IF(N264="zákl. přenesená",J264,0)</f>
        <v>0</v>
      </c>
      <c r="BH264" s="217">
        <f>IF(N264="sníž. přenesená",J264,0)</f>
        <v>0</v>
      </c>
      <c r="BI264" s="217">
        <f>IF(N264="nulová",J264,0)</f>
        <v>0</v>
      </c>
      <c r="BJ264" s="18" t="s">
        <v>83</v>
      </c>
      <c r="BK264" s="217">
        <f>ROUND(I264*H264,2)</f>
        <v>0</v>
      </c>
      <c r="BL264" s="18" t="s">
        <v>238</v>
      </c>
      <c r="BM264" s="216" t="s">
        <v>2226</v>
      </c>
    </row>
    <row r="265" spans="1:47" s="2" customFormat="1" ht="12">
      <c r="A265" s="39"/>
      <c r="B265" s="40"/>
      <c r="C265" s="41"/>
      <c r="D265" s="218" t="s">
        <v>169</v>
      </c>
      <c r="E265" s="41"/>
      <c r="F265" s="219" t="s">
        <v>417</v>
      </c>
      <c r="G265" s="41"/>
      <c r="H265" s="41"/>
      <c r="I265" s="220"/>
      <c r="J265" s="41"/>
      <c r="K265" s="41"/>
      <c r="L265" s="45"/>
      <c r="M265" s="221"/>
      <c r="N265" s="222"/>
      <c r="O265" s="85"/>
      <c r="P265" s="85"/>
      <c r="Q265" s="85"/>
      <c r="R265" s="85"/>
      <c r="S265" s="85"/>
      <c r="T265" s="86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T265" s="18" t="s">
        <v>169</v>
      </c>
      <c r="AU265" s="18" t="s">
        <v>85</v>
      </c>
    </row>
    <row r="266" spans="1:65" s="2" customFormat="1" ht="24.15" customHeight="1">
      <c r="A266" s="39"/>
      <c r="B266" s="40"/>
      <c r="C266" s="257" t="s">
        <v>353</v>
      </c>
      <c r="D266" s="257" t="s">
        <v>255</v>
      </c>
      <c r="E266" s="258" t="s">
        <v>1344</v>
      </c>
      <c r="F266" s="259" t="s">
        <v>1345</v>
      </c>
      <c r="G266" s="260" t="s">
        <v>165</v>
      </c>
      <c r="H266" s="261">
        <v>231.491</v>
      </c>
      <c r="I266" s="262"/>
      <c r="J266" s="263">
        <f>ROUND(I266*H266,2)</f>
        <v>0</v>
      </c>
      <c r="K266" s="259" t="s">
        <v>166</v>
      </c>
      <c r="L266" s="264"/>
      <c r="M266" s="265" t="s">
        <v>19</v>
      </c>
      <c r="N266" s="266" t="s">
        <v>46</v>
      </c>
      <c r="O266" s="85"/>
      <c r="P266" s="214">
        <f>O266*H266</f>
        <v>0</v>
      </c>
      <c r="Q266" s="214">
        <v>0.0012</v>
      </c>
      <c r="R266" s="214">
        <f>Q266*H266</f>
        <v>0.2777892</v>
      </c>
      <c r="S266" s="214">
        <v>0</v>
      </c>
      <c r="T266" s="215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16" t="s">
        <v>259</v>
      </c>
      <c r="AT266" s="216" t="s">
        <v>255</v>
      </c>
      <c r="AU266" s="216" t="s">
        <v>85</v>
      </c>
      <c r="AY266" s="18" t="s">
        <v>159</v>
      </c>
      <c r="BE266" s="217">
        <f>IF(N266="základní",J266,0)</f>
        <v>0</v>
      </c>
      <c r="BF266" s="217">
        <f>IF(N266="snížená",J266,0)</f>
        <v>0</v>
      </c>
      <c r="BG266" s="217">
        <f>IF(N266="zákl. přenesená",J266,0)</f>
        <v>0</v>
      </c>
      <c r="BH266" s="217">
        <f>IF(N266="sníž. přenesená",J266,0)</f>
        <v>0</v>
      </c>
      <c r="BI266" s="217">
        <f>IF(N266="nulová",J266,0)</f>
        <v>0</v>
      </c>
      <c r="BJ266" s="18" t="s">
        <v>83</v>
      </c>
      <c r="BK266" s="217">
        <f>ROUND(I266*H266,2)</f>
        <v>0</v>
      </c>
      <c r="BL266" s="18" t="s">
        <v>238</v>
      </c>
      <c r="BM266" s="216" t="s">
        <v>2227</v>
      </c>
    </row>
    <row r="267" spans="1:51" s="14" customFormat="1" ht="12">
      <c r="A267" s="14"/>
      <c r="B267" s="234"/>
      <c r="C267" s="235"/>
      <c r="D267" s="225" t="s">
        <v>175</v>
      </c>
      <c r="E267" s="235"/>
      <c r="F267" s="237" t="s">
        <v>2225</v>
      </c>
      <c r="G267" s="235"/>
      <c r="H267" s="238">
        <v>231.491</v>
      </c>
      <c r="I267" s="239"/>
      <c r="J267" s="235"/>
      <c r="K267" s="235"/>
      <c r="L267" s="240"/>
      <c r="M267" s="241"/>
      <c r="N267" s="242"/>
      <c r="O267" s="242"/>
      <c r="P267" s="242"/>
      <c r="Q267" s="242"/>
      <c r="R267" s="242"/>
      <c r="S267" s="242"/>
      <c r="T267" s="243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44" t="s">
        <v>175</v>
      </c>
      <c r="AU267" s="244" t="s">
        <v>85</v>
      </c>
      <c r="AV267" s="14" t="s">
        <v>85</v>
      </c>
      <c r="AW267" s="14" t="s">
        <v>4</v>
      </c>
      <c r="AX267" s="14" t="s">
        <v>83</v>
      </c>
      <c r="AY267" s="244" t="s">
        <v>159</v>
      </c>
    </row>
    <row r="268" spans="1:65" s="2" customFormat="1" ht="49.05" customHeight="1">
      <c r="A268" s="39"/>
      <c r="B268" s="40"/>
      <c r="C268" s="205" t="s">
        <v>368</v>
      </c>
      <c r="D268" s="205" t="s">
        <v>162</v>
      </c>
      <c r="E268" s="206" t="s">
        <v>423</v>
      </c>
      <c r="F268" s="207" t="s">
        <v>424</v>
      </c>
      <c r="G268" s="208" t="s">
        <v>165</v>
      </c>
      <c r="H268" s="209">
        <v>220.468</v>
      </c>
      <c r="I268" s="210"/>
      <c r="J268" s="211">
        <f>ROUND(I268*H268,2)</f>
        <v>0</v>
      </c>
      <c r="K268" s="207" t="s">
        <v>166</v>
      </c>
      <c r="L268" s="45"/>
      <c r="M268" s="212" t="s">
        <v>19</v>
      </c>
      <c r="N268" s="213" t="s">
        <v>46</v>
      </c>
      <c r="O268" s="85"/>
      <c r="P268" s="214">
        <f>O268*H268</f>
        <v>0</v>
      </c>
      <c r="Q268" s="214">
        <v>9E-05</v>
      </c>
      <c r="R268" s="214">
        <f>Q268*H268</f>
        <v>0.01984212</v>
      </c>
      <c r="S268" s="214">
        <v>0</v>
      </c>
      <c r="T268" s="215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16" t="s">
        <v>238</v>
      </c>
      <c r="AT268" s="216" t="s">
        <v>162</v>
      </c>
      <c r="AU268" s="216" t="s">
        <v>85</v>
      </c>
      <c r="AY268" s="18" t="s">
        <v>159</v>
      </c>
      <c r="BE268" s="217">
        <f>IF(N268="základní",J268,0)</f>
        <v>0</v>
      </c>
      <c r="BF268" s="217">
        <f>IF(N268="snížená",J268,0)</f>
        <v>0</v>
      </c>
      <c r="BG268" s="217">
        <f>IF(N268="zákl. přenesená",J268,0)</f>
        <v>0</v>
      </c>
      <c r="BH268" s="217">
        <f>IF(N268="sníž. přenesená",J268,0)</f>
        <v>0</v>
      </c>
      <c r="BI268" s="217">
        <f>IF(N268="nulová",J268,0)</f>
        <v>0</v>
      </c>
      <c r="BJ268" s="18" t="s">
        <v>83</v>
      </c>
      <c r="BK268" s="217">
        <f>ROUND(I268*H268,2)</f>
        <v>0</v>
      </c>
      <c r="BL268" s="18" t="s">
        <v>238</v>
      </c>
      <c r="BM268" s="216" t="s">
        <v>2228</v>
      </c>
    </row>
    <row r="269" spans="1:47" s="2" customFormat="1" ht="12">
      <c r="A269" s="39"/>
      <c r="B269" s="40"/>
      <c r="C269" s="41"/>
      <c r="D269" s="218" t="s">
        <v>169</v>
      </c>
      <c r="E269" s="41"/>
      <c r="F269" s="219" t="s">
        <v>426</v>
      </c>
      <c r="G269" s="41"/>
      <c r="H269" s="41"/>
      <c r="I269" s="220"/>
      <c r="J269" s="41"/>
      <c r="K269" s="41"/>
      <c r="L269" s="45"/>
      <c r="M269" s="221"/>
      <c r="N269" s="222"/>
      <c r="O269" s="85"/>
      <c r="P269" s="85"/>
      <c r="Q269" s="85"/>
      <c r="R269" s="85"/>
      <c r="S269" s="85"/>
      <c r="T269" s="86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T269" s="18" t="s">
        <v>169</v>
      </c>
      <c r="AU269" s="18" t="s">
        <v>85</v>
      </c>
    </row>
    <row r="270" spans="1:47" s="2" customFormat="1" ht="12">
      <c r="A270" s="39"/>
      <c r="B270" s="40"/>
      <c r="C270" s="41"/>
      <c r="D270" s="225" t="s">
        <v>203</v>
      </c>
      <c r="E270" s="41"/>
      <c r="F270" s="256" t="s">
        <v>427</v>
      </c>
      <c r="G270" s="41"/>
      <c r="H270" s="41"/>
      <c r="I270" s="220"/>
      <c r="J270" s="41"/>
      <c r="K270" s="41"/>
      <c r="L270" s="45"/>
      <c r="M270" s="221"/>
      <c r="N270" s="222"/>
      <c r="O270" s="85"/>
      <c r="P270" s="85"/>
      <c r="Q270" s="85"/>
      <c r="R270" s="85"/>
      <c r="S270" s="85"/>
      <c r="T270" s="86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T270" s="18" t="s">
        <v>203</v>
      </c>
      <c r="AU270" s="18" t="s">
        <v>85</v>
      </c>
    </row>
    <row r="271" spans="1:65" s="2" customFormat="1" ht="37.8" customHeight="1">
      <c r="A271" s="39"/>
      <c r="B271" s="40"/>
      <c r="C271" s="205" t="s">
        <v>371</v>
      </c>
      <c r="D271" s="205" t="s">
        <v>162</v>
      </c>
      <c r="E271" s="206" t="s">
        <v>429</v>
      </c>
      <c r="F271" s="207" t="s">
        <v>430</v>
      </c>
      <c r="G271" s="208" t="s">
        <v>165</v>
      </c>
      <c r="H271" s="209">
        <v>21.432</v>
      </c>
      <c r="I271" s="210"/>
      <c r="J271" s="211">
        <f>ROUND(I271*H271,2)</f>
        <v>0</v>
      </c>
      <c r="K271" s="207" t="s">
        <v>166</v>
      </c>
      <c r="L271" s="45"/>
      <c r="M271" s="212" t="s">
        <v>19</v>
      </c>
      <c r="N271" s="213" t="s">
        <v>46</v>
      </c>
      <c r="O271" s="85"/>
      <c r="P271" s="214">
        <f>O271*H271</f>
        <v>0</v>
      </c>
      <c r="Q271" s="214">
        <v>0.00012</v>
      </c>
      <c r="R271" s="214">
        <f>Q271*H271</f>
        <v>0.0025718399999999997</v>
      </c>
      <c r="S271" s="214">
        <v>0</v>
      </c>
      <c r="T271" s="215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16" t="s">
        <v>238</v>
      </c>
      <c r="AT271" s="216" t="s">
        <v>162</v>
      </c>
      <c r="AU271" s="216" t="s">
        <v>85</v>
      </c>
      <c r="AY271" s="18" t="s">
        <v>159</v>
      </c>
      <c r="BE271" s="217">
        <f>IF(N271="základní",J271,0)</f>
        <v>0</v>
      </c>
      <c r="BF271" s="217">
        <f>IF(N271="snížená",J271,0)</f>
        <v>0</v>
      </c>
      <c r="BG271" s="217">
        <f>IF(N271="zákl. přenesená",J271,0)</f>
        <v>0</v>
      </c>
      <c r="BH271" s="217">
        <f>IF(N271="sníž. přenesená",J271,0)</f>
        <v>0</v>
      </c>
      <c r="BI271" s="217">
        <f>IF(N271="nulová",J271,0)</f>
        <v>0</v>
      </c>
      <c r="BJ271" s="18" t="s">
        <v>83</v>
      </c>
      <c r="BK271" s="217">
        <f>ROUND(I271*H271,2)</f>
        <v>0</v>
      </c>
      <c r="BL271" s="18" t="s">
        <v>238</v>
      </c>
      <c r="BM271" s="216" t="s">
        <v>2229</v>
      </c>
    </row>
    <row r="272" spans="1:47" s="2" customFormat="1" ht="12">
      <c r="A272" s="39"/>
      <c r="B272" s="40"/>
      <c r="C272" s="41"/>
      <c r="D272" s="218" t="s">
        <v>169</v>
      </c>
      <c r="E272" s="41"/>
      <c r="F272" s="219" t="s">
        <v>432</v>
      </c>
      <c r="G272" s="41"/>
      <c r="H272" s="41"/>
      <c r="I272" s="220"/>
      <c r="J272" s="41"/>
      <c r="K272" s="41"/>
      <c r="L272" s="45"/>
      <c r="M272" s="221"/>
      <c r="N272" s="222"/>
      <c r="O272" s="85"/>
      <c r="P272" s="85"/>
      <c r="Q272" s="85"/>
      <c r="R272" s="85"/>
      <c r="S272" s="85"/>
      <c r="T272" s="86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T272" s="18" t="s">
        <v>169</v>
      </c>
      <c r="AU272" s="18" t="s">
        <v>85</v>
      </c>
    </row>
    <row r="273" spans="1:51" s="13" customFormat="1" ht="12">
      <c r="A273" s="13"/>
      <c r="B273" s="223"/>
      <c r="C273" s="224"/>
      <c r="D273" s="225" t="s">
        <v>175</v>
      </c>
      <c r="E273" s="226" t="s">
        <v>19</v>
      </c>
      <c r="F273" s="227" t="s">
        <v>433</v>
      </c>
      <c r="G273" s="224"/>
      <c r="H273" s="226" t="s">
        <v>19</v>
      </c>
      <c r="I273" s="228"/>
      <c r="J273" s="224"/>
      <c r="K273" s="224"/>
      <c r="L273" s="229"/>
      <c r="M273" s="230"/>
      <c r="N273" s="231"/>
      <c r="O273" s="231"/>
      <c r="P273" s="231"/>
      <c r="Q273" s="231"/>
      <c r="R273" s="231"/>
      <c r="S273" s="231"/>
      <c r="T273" s="232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33" t="s">
        <v>175</v>
      </c>
      <c r="AU273" s="233" t="s">
        <v>85</v>
      </c>
      <c r="AV273" s="13" t="s">
        <v>83</v>
      </c>
      <c r="AW273" s="13" t="s">
        <v>37</v>
      </c>
      <c r="AX273" s="13" t="s">
        <v>75</v>
      </c>
      <c r="AY273" s="233" t="s">
        <v>159</v>
      </c>
    </row>
    <row r="274" spans="1:51" s="14" customFormat="1" ht="12">
      <c r="A274" s="14"/>
      <c r="B274" s="234"/>
      <c r="C274" s="235"/>
      <c r="D274" s="225" t="s">
        <v>175</v>
      </c>
      <c r="E274" s="236" t="s">
        <v>19</v>
      </c>
      <c r="F274" s="237" t="s">
        <v>2230</v>
      </c>
      <c r="G274" s="235"/>
      <c r="H274" s="238">
        <v>21.432</v>
      </c>
      <c r="I274" s="239"/>
      <c r="J274" s="235"/>
      <c r="K274" s="235"/>
      <c r="L274" s="240"/>
      <c r="M274" s="241"/>
      <c r="N274" s="242"/>
      <c r="O274" s="242"/>
      <c r="P274" s="242"/>
      <c r="Q274" s="242"/>
      <c r="R274" s="242"/>
      <c r="S274" s="242"/>
      <c r="T274" s="243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44" t="s">
        <v>175</v>
      </c>
      <c r="AU274" s="244" t="s">
        <v>85</v>
      </c>
      <c r="AV274" s="14" t="s">
        <v>85</v>
      </c>
      <c r="AW274" s="14" t="s">
        <v>37</v>
      </c>
      <c r="AX274" s="14" t="s">
        <v>83</v>
      </c>
      <c r="AY274" s="244" t="s">
        <v>159</v>
      </c>
    </row>
    <row r="275" spans="1:65" s="2" customFormat="1" ht="16.5" customHeight="1">
      <c r="A275" s="39"/>
      <c r="B275" s="40"/>
      <c r="C275" s="257" t="s">
        <v>376</v>
      </c>
      <c r="D275" s="257" t="s">
        <v>255</v>
      </c>
      <c r="E275" s="258" t="s">
        <v>436</v>
      </c>
      <c r="F275" s="259" t="s">
        <v>437</v>
      </c>
      <c r="G275" s="260" t="s">
        <v>438</v>
      </c>
      <c r="H275" s="261">
        <v>3.643</v>
      </c>
      <c r="I275" s="262"/>
      <c r="J275" s="263">
        <f>ROUND(I275*H275,2)</f>
        <v>0</v>
      </c>
      <c r="K275" s="259" t="s">
        <v>166</v>
      </c>
      <c r="L275" s="264"/>
      <c r="M275" s="265" t="s">
        <v>19</v>
      </c>
      <c r="N275" s="266" t="s">
        <v>46</v>
      </c>
      <c r="O275" s="85"/>
      <c r="P275" s="214">
        <f>O275*H275</f>
        <v>0</v>
      </c>
      <c r="Q275" s="214">
        <v>0.025</v>
      </c>
      <c r="R275" s="214">
        <f>Q275*H275</f>
        <v>0.091075</v>
      </c>
      <c r="S275" s="214">
        <v>0</v>
      </c>
      <c r="T275" s="215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16" t="s">
        <v>259</v>
      </c>
      <c r="AT275" s="216" t="s">
        <v>255</v>
      </c>
      <c r="AU275" s="216" t="s">
        <v>85</v>
      </c>
      <c r="AY275" s="18" t="s">
        <v>159</v>
      </c>
      <c r="BE275" s="217">
        <f>IF(N275="základní",J275,0)</f>
        <v>0</v>
      </c>
      <c r="BF275" s="217">
        <f>IF(N275="snížená",J275,0)</f>
        <v>0</v>
      </c>
      <c r="BG275" s="217">
        <f>IF(N275="zákl. přenesená",J275,0)</f>
        <v>0</v>
      </c>
      <c r="BH275" s="217">
        <f>IF(N275="sníž. přenesená",J275,0)</f>
        <v>0</v>
      </c>
      <c r="BI275" s="217">
        <f>IF(N275="nulová",J275,0)</f>
        <v>0</v>
      </c>
      <c r="BJ275" s="18" t="s">
        <v>83</v>
      </c>
      <c r="BK275" s="217">
        <f>ROUND(I275*H275,2)</f>
        <v>0</v>
      </c>
      <c r="BL275" s="18" t="s">
        <v>238</v>
      </c>
      <c r="BM275" s="216" t="s">
        <v>2231</v>
      </c>
    </row>
    <row r="276" spans="1:51" s="14" customFormat="1" ht="12">
      <c r="A276" s="14"/>
      <c r="B276" s="234"/>
      <c r="C276" s="235"/>
      <c r="D276" s="225" t="s">
        <v>175</v>
      </c>
      <c r="E276" s="235"/>
      <c r="F276" s="237" t="s">
        <v>2232</v>
      </c>
      <c r="G276" s="235"/>
      <c r="H276" s="238">
        <v>3.643</v>
      </c>
      <c r="I276" s="239"/>
      <c r="J276" s="235"/>
      <c r="K276" s="235"/>
      <c r="L276" s="240"/>
      <c r="M276" s="241"/>
      <c r="N276" s="242"/>
      <c r="O276" s="242"/>
      <c r="P276" s="242"/>
      <c r="Q276" s="242"/>
      <c r="R276" s="242"/>
      <c r="S276" s="242"/>
      <c r="T276" s="243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44" t="s">
        <v>175</v>
      </c>
      <c r="AU276" s="244" t="s">
        <v>85</v>
      </c>
      <c r="AV276" s="14" t="s">
        <v>85</v>
      </c>
      <c r="AW276" s="14" t="s">
        <v>4</v>
      </c>
      <c r="AX276" s="14" t="s">
        <v>83</v>
      </c>
      <c r="AY276" s="244" t="s">
        <v>159</v>
      </c>
    </row>
    <row r="277" spans="1:65" s="2" customFormat="1" ht="76.35" customHeight="1">
      <c r="A277" s="39"/>
      <c r="B277" s="40"/>
      <c r="C277" s="205" t="s">
        <v>379</v>
      </c>
      <c r="D277" s="205" t="s">
        <v>162</v>
      </c>
      <c r="E277" s="206" t="s">
        <v>442</v>
      </c>
      <c r="F277" s="207" t="s">
        <v>443</v>
      </c>
      <c r="G277" s="208" t="s">
        <v>165</v>
      </c>
      <c r="H277" s="209">
        <v>21.432</v>
      </c>
      <c r="I277" s="210"/>
      <c r="J277" s="211">
        <f>ROUND(I277*H277,2)</f>
        <v>0</v>
      </c>
      <c r="K277" s="207" t="s">
        <v>166</v>
      </c>
      <c r="L277" s="45"/>
      <c r="M277" s="212" t="s">
        <v>19</v>
      </c>
      <c r="N277" s="213" t="s">
        <v>46</v>
      </c>
      <c r="O277" s="85"/>
      <c r="P277" s="214">
        <f>O277*H277</f>
        <v>0</v>
      </c>
      <c r="Q277" s="214">
        <v>0.0002</v>
      </c>
      <c r="R277" s="214">
        <f>Q277*H277</f>
        <v>0.0042864</v>
      </c>
      <c r="S277" s="214">
        <v>0</v>
      </c>
      <c r="T277" s="215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16" t="s">
        <v>238</v>
      </c>
      <c r="AT277" s="216" t="s">
        <v>162</v>
      </c>
      <c r="AU277" s="216" t="s">
        <v>85</v>
      </c>
      <c r="AY277" s="18" t="s">
        <v>159</v>
      </c>
      <c r="BE277" s="217">
        <f>IF(N277="základní",J277,0)</f>
        <v>0</v>
      </c>
      <c r="BF277" s="217">
        <f>IF(N277="snížená",J277,0)</f>
        <v>0</v>
      </c>
      <c r="BG277" s="217">
        <f>IF(N277="zákl. přenesená",J277,0)</f>
        <v>0</v>
      </c>
      <c r="BH277" s="217">
        <f>IF(N277="sníž. přenesená",J277,0)</f>
        <v>0</v>
      </c>
      <c r="BI277" s="217">
        <f>IF(N277="nulová",J277,0)</f>
        <v>0</v>
      </c>
      <c r="BJ277" s="18" t="s">
        <v>83</v>
      </c>
      <c r="BK277" s="217">
        <f>ROUND(I277*H277,2)</f>
        <v>0</v>
      </c>
      <c r="BL277" s="18" t="s">
        <v>238</v>
      </c>
      <c r="BM277" s="216" t="s">
        <v>2233</v>
      </c>
    </row>
    <row r="278" spans="1:47" s="2" customFormat="1" ht="12">
      <c r="A278" s="39"/>
      <c r="B278" s="40"/>
      <c r="C278" s="41"/>
      <c r="D278" s="218" t="s">
        <v>169</v>
      </c>
      <c r="E278" s="41"/>
      <c r="F278" s="219" t="s">
        <v>445</v>
      </c>
      <c r="G278" s="41"/>
      <c r="H278" s="41"/>
      <c r="I278" s="220"/>
      <c r="J278" s="41"/>
      <c r="K278" s="41"/>
      <c r="L278" s="45"/>
      <c r="M278" s="221"/>
      <c r="N278" s="222"/>
      <c r="O278" s="85"/>
      <c r="P278" s="85"/>
      <c r="Q278" s="85"/>
      <c r="R278" s="85"/>
      <c r="S278" s="85"/>
      <c r="T278" s="86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T278" s="18" t="s">
        <v>169</v>
      </c>
      <c r="AU278" s="18" t="s">
        <v>85</v>
      </c>
    </row>
    <row r="279" spans="1:47" s="2" customFormat="1" ht="12">
      <c r="A279" s="39"/>
      <c r="B279" s="40"/>
      <c r="C279" s="41"/>
      <c r="D279" s="225" t="s">
        <v>203</v>
      </c>
      <c r="E279" s="41"/>
      <c r="F279" s="256" t="s">
        <v>427</v>
      </c>
      <c r="G279" s="41"/>
      <c r="H279" s="41"/>
      <c r="I279" s="220"/>
      <c r="J279" s="41"/>
      <c r="K279" s="41"/>
      <c r="L279" s="45"/>
      <c r="M279" s="221"/>
      <c r="N279" s="222"/>
      <c r="O279" s="85"/>
      <c r="P279" s="85"/>
      <c r="Q279" s="85"/>
      <c r="R279" s="85"/>
      <c r="S279" s="85"/>
      <c r="T279" s="86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T279" s="18" t="s">
        <v>203</v>
      </c>
      <c r="AU279" s="18" t="s">
        <v>85</v>
      </c>
    </row>
    <row r="280" spans="1:65" s="2" customFormat="1" ht="49.05" customHeight="1">
      <c r="A280" s="39"/>
      <c r="B280" s="40"/>
      <c r="C280" s="205" t="s">
        <v>387</v>
      </c>
      <c r="D280" s="205" t="s">
        <v>162</v>
      </c>
      <c r="E280" s="206" t="s">
        <v>454</v>
      </c>
      <c r="F280" s="207" t="s">
        <v>455</v>
      </c>
      <c r="G280" s="208" t="s">
        <v>165</v>
      </c>
      <c r="H280" s="209">
        <v>21.432</v>
      </c>
      <c r="I280" s="210"/>
      <c r="J280" s="211">
        <f>ROUND(I280*H280,2)</f>
        <v>0</v>
      </c>
      <c r="K280" s="207" t="s">
        <v>166</v>
      </c>
      <c r="L280" s="45"/>
      <c r="M280" s="212" t="s">
        <v>19</v>
      </c>
      <c r="N280" s="213" t="s">
        <v>46</v>
      </c>
      <c r="O280" s="85"/>
      <c r="P280" s="214">
        <f>O280*H280</f>
        <v>0</v>
      </c>
      <c r="Q280" s="214">
        <v>0</v>
      </c>
      <c r="R280" s="214">
        <f>Q280*H280</f>
        <v>0</v>
      </c>
      <c r="S280" s="214">
        <v>0.00175</v>
      </c>
      <c r="T280" s="215">
        <f>S280*H280</f>
        <v>0.037506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16" t="s">
        <v>238</v>
      </c>
      <c r="AT280" s="216" t="s">
        <v>162</v>
      </c>
      <c r="AU280" s="216" t="s">
        <v>85</v>
      </c>
      <c r="AY280" s="18" t="s">
        <v>159</v>
      </c>
      <c r="BE280" s="217">
        <f>IF(N280="základní",J280,0)</f>
        <v>0</v>
      </c>
      <c r="BF280" s="217">
        <f>IF(N280="snížená",J280,0)</f>
        <v>0</v>
      </c>
      <c r="BG280" s="217">
        <f>IF(N280="zákl. přenesená",J280,0)</f>
        <v>0</v>
      </c>
      <c r="BH280" s="217">
        <f>IF(N280="sníž. přenesená",J280,0)</f>
        <v>0</v>
      </c>
      <c r="BI280" s="217">
        <f>IF(N280="nulová",J280,0)</f>
        <v>0</v>
      </c>
      <c r="BJ280" s="18" t="s">
        <v>83</v>
      </c>
      <c r="BK280" s="217">
        <f>ROUND(I280*H280,2)</f>
        <v>0</v>
      </c>
      <c r="BL280" s="18" t="s">
        <v>238</v>
      </c>
      <c r="BM280" s="216" t="s">
        <v>2234</v>
      </c>
    </row>
    <row r="281" spans="1:47" s="2" customFormat="1" ht="12">
      <c r="A281" s="39"/>
      <c r="B281" s="40"/>
      <c r="C281" s="41"/>
      <c r="D281" s="218" t="s">
        <v>169</v>
      </c>
      <c r="E281" s="41"/>
      <c r="F281" s="219" t="s">
        <v>457</v>
      </c>
      <c r="G281" s="41"/>
      <c r="H281" s="41"/>
      <c r="I281" s="220"/>
      <c r="J281" s="41"/>
      <c r="K281" s="41"/>
      <c r="L281" s="45"/>
      <c r="M281" s="221"/>
      <c r="N281" s="222"/>
      <c r="O281" s="85"/>
      <c r="P281" s="85"/>
      <c r="Q281" s="85"/>
      <c r="R281" s="85"/>
      <c r="S281" s="85"/>
      <c r="T281" s="86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T281" s="18" t="s">
        <v>169</v>
      </c>
      <c r="AU281" s="18" t="s">
        <v>85</v>
      </c>
    </row>
    <row r="282" spans="1:51" s="13" customFormat="1" ht="12">
      <c r="A282" s="13"/>
      <c r="B282" s="223"/>
      <c r="C282" s="224"/>
      <c r="D282" s="225" t="s">
        <v>175</v>
      </c>
      <c r="E282" s="226" t="s">
        <v>19</v>
      </c>
      <c r="F282" s="227" t="s">
        <v>339</v>
      </c>
      <c r="G282" s="224"/>
      <c r="H282" s="226" t="s">
        <v>19</v>
      </c>
      <c r="I282" s="228"/>
      <c r="J282" s="224"/>
      <c r="K282" s="224"/>
      <c r="L282" s="229"/>
      <c r="M282" s="230"/>
      <c r="N282" s="231"/>
      <c r="O282" s="231"/>
      <c r="P282" s="231"/>
      <c r="Q282" s="231"/>
      <c r="R282" s="231"/>
      <c r="S282" s="231"/>
      <c r="T282" s="232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33" t="s">
        <v>175</v>
      </c>
      <c r="AU282" s="233" t="s">
        <v>85</v>
      </c>
      <c r="AV282" s="13" t="s">
        <v>83</v>
      </c>
      <c r="AW282" s="13" t="s">
        <v>37</v>
      </c>
      <c r="AX282" s="13" t="s">
        <v>75</v>
      </c>
      <c r="AY282" s="233" t="s">
        <v>159</v>
      </c>
    </row>
    <row r="283" spans="1:51" s="13" customFormat="1" ht="12">
      <c r="A283" s="13"/>
      <c r="B283" s="223"/>
      <c r="C283" s="224"/>
      <c r="D283" s="225" t="s">
        <v>175</v>
      </c>
      <c r="E283" s="226" t="s">
        <v>19</v>
      </c>
      <c r="F283" s="227" t="s">
        <v>340</v>
      </c>
      <c r="G283" s="224"/>
      <c r="H283" s="226" t="s">
        <v>19</v>
      </c>
      <c r="I283" s="228"/>
      <c r="J283" s="224"/>
      <c r="K283" s="224"/>
      <c r="L283" s="229"/>
      <c r="M283" s="230"/>
      <c r="N283" s="231"/>
      <c r="O283" s="231"/>
      <c r="P283" s="231"/>
      <c r="Q283" s="231"/>
      <c r="R283" s="231"/>
      <c r="S283" s="231"/>
      <c r="T283" s="232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33" t="s">
        <v>175</v>
      </c>
      <c r="AU283" s="233" t="s">
        <v>85</v>
      </c>
      <c r="AV283" s="13" t="s">
        <v>83</v>
      </c>
      <c r="AW283" s="13" t="s">
        <v>37</v>
      </c>
      <c r="AX283" s="13" t="s">
        <v>75</v>
      </c>
      <c r="AY283" s="233" t="s">
        <v>159</v>
      </c>
    </row>
    <row r="284" spans="1:51" s="13" customFormat="1" ht="12">
      <c r="A284" s="13"/>
      <c r="B284" s="223"/>
      <c r="C284" s="224"/>
      <c r="D284" s="225" t="s">
        <v>175</v>
      </c>
      <c r="E284" s="226" t="s">
        <v>19</v>
      </c>
      <c r="F284" s="227" t="s">
        <v>2197</v>
      </c>
      <c r="G284" s="224"/>
      <c r="H284" s="226" t="s">
        <v>19</v>
      </c>
      <c r="I284" s="228"/>
      <c r="J284" s="224"/>
      <c r="K284" s="224"/>
      <c r="L284" s="229"/>
      <c r="M284" s="230"/>
      <c r="N284" s="231"/>
      <c r="O284" s="231"/>
      <c r="P284" s="231"/>
      <c r="Q284" s="231"/>
      <c r="R284" s="231"/>
      <c r="S284" s="231"/>
      <c r="T284" s="232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33" t="s">
        <v>175</v>
      </c>
      <c r="AU284" s="233" t="s">
        <v>85</v>
      </c>
      <c r="AV284" s="13" t="s">
        <v>83</v>
      </c>
      <c r="AW284" s="13" t="s">
        <v>37</v>
      </c>
      <c r="AX284" s="13" t="s">
        <v>75</v>
      </c>
      <c r="AY284" s="233" t="s">
        <v>159</v>
      </c>
    </row>
    <row r="285" spans="1:51" s="14" customFormat="1" ht="12">
      <c r="A285" s="14"/>
      <c r="B285" s="234"/>
      <c r="C285" s="235"/>
      <c r="D285" s="225" t="s">
        <v>175</v>
      </c>
      <c r="E285" s="236" t="s">
        <v>19</v>
      </c>
      <c r="F285" s="237" t="s">
        <v>2198</v>
      </c>
      <c r="G285" s="235"/>
      <c r="H285" s="238">
        <v>21.432</v>
      </c>
      <c r="I285" s="239"/>
      <c r="J285" s="235"/>
      <c r="K285" s="235"/>
      <c r="L285" s="240"/>
      <c r="M285" s="241"/>
      <c r="N285" s="242"/>
      <c r="O285" s="242"/>
      <c r="P285" s="242"/>
      <c r="Q285" s="242"/>
      <c r="R285" s="242"/>
      <c r="S285" s="242"/>
      <c r="T285" s="243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44" t="s">
        <v>175</v>
      </c>
      <c r="AU285" s="244" t="s">
        <v>85</v>
      </c>
      <c r="AV285" s="14" t="s">
        <v>85</v>
      </c>
      <c r="AW285" s="14" t="s">
        <v>37</v>
      </c>
      <c r="AX285" s="14" t="s">
        <v>83</v>
      </c>
      <c r="AY285" s="244" t="s">
        <v>159</v>
      </c>
    </row>
    <row r="286" spans="1:65" s="2" customFormat="1" ht="33" customHeight="1">
      <c r="A286" s="39"/>
      <c r="B286" s="40"/>
      <c r="C286" s="205" t="s">
        <v>390</v>
      </c>
      <c r="D286" s="205" t="s">
        <v>162</v>
      </c>
      <c r="E286" s="206" t="s">
        <v>459</v>
      </c>
      <c r="F286" s="207" t="s">
        <v>460</v>
      </c>
      <c r="G286" s="208" t="s">
        <v>461</v>
      </c>
      <c r="H286" s="209">
        <v>109.283</v>
      </c>
      <c r="I286" s="210"/>
      <c r="J286" s="211">
        <f>ROUND(I286*H286,2)</f>
        <v>0</v>
      </c>
      <c r="K286" s="207" t="s">
        <v>166</v>
      </c>
      <c r="L286" s="45"/>
      <c r="M286" s="212" t="s">
        <v>19</v>
      </c>
      <c r="N286" s="213" t="s">
        <v>46</v>
      </c>
      <c r="O286" s="85"/>
      <c r="P286" s="214">
        <f>O286*H286</f>
        <v>0</v>
      </c>
      <c r="Q286" s="214">
        <v>3E-05</v>
      </c>
      <c r="R286" s="214">
        <f>Q286*H286</f>
        <v>0.0032784900000000002</v>
      </c>
      <c r="S286" s="214">
        <v>0</v>
      </c>
      <c r="T286" s="215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16" t="s">
        <v>238</v>
      </c>
      <c r="AT286" s="216" t="s">
        <v>162</v>
      </c>
      <c r="AU286" s="216" t="s">
        <v>85</v>
      </c>
      <c r="AY286" s="18" t="s">
        <v>159</v>
      </c>
      <c r="BE286" s="217">
        <f>IF(N286="základní",J286,0)</f>
        <v>0</v>
      </c>
      <c r="BF286" s="217">
        <f>IF(N286="snížená",J286,0)</f>
        <v>0</v>
      </c>
      <c r="BG286" s="217">
        <f>IF(N286="zákl. přenesená",J286,0)</f>
        <v>0</v>
      </c>
      <c r="BH286" s="217">
        <f>IF(N286="sníž. přenesená",J286,0)</f>
        <v>0</v>
      </c>
      <c r="BI286" s="217">
        <f>IF(N286="nulová",J286,0)</f>
        <v>0</v>
      </c>
      <c r="BJ286" s="18" t="s">
        <v>83</v>
      </c>
      <c r="BK286" s="217">
        <f>ROUND(I286*H286,2)</f>
        <v>0</v>
      </c>
      <c r="BL286" s="18" t="s">
        <v>238</v>
      </c>
      <c r="BM286" s="216" t="s">
        <v>2235</v>
      </c>
    </row>
    <row r="287" spans="1:47" s="2" customFormat="1" ht="12">
      <c r="A287" s="39"/>
      <c r="B287" s="40"/>
      <c r="C287" s="41"/>
      <c r="D287" s="218" t="s">
        <v>169</v>
      </c>
      <c r="E287" s="41"/>
      <c r="F287" s="219" t="s">
        <v>463</v>
      </c>
      <c r="G287" s="41"/>
      <c r="H287" s="41"/>
      <c r="I287" s="220"/>
      <c r="J287" s="41"/>
      <c r="K287" s="41"/>
      <c r="L287" s="45"/>
      <c r="M287" s="221"/>
      <c r="N287" s="222"/>
      <c r="O287" s="85"/>
      <c r="P287" s="85"/>
      <c r="Q287" s="85"/>
      <c r="R287" s="85"/>
      <c r="S287" s="85"/>
      <c r="T287" s="86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T287" s="18" t="s">
        <v>169</v>
      </c>
      <c r="AU287" s="18" t="s">
        <v>85</v>
      </c>
    </row>
    <row r="288" spans="1:51" s="13" customFormat="1" ht="12">
      <c r="A288" s="13"/>
      <c r="B288" s="223"/>
      <c r="C288" s="224"/>
      <c r="D288" s="225" t="s">
        <v>175</v>
      </c>
      <c r="E288" s="226" t="s">
        <v>19</v>
      </c>
      <c r="F288" s="227" t="s">
        <v>358</v>
      </c>
      <c r="G288" s="224"/>
      <c r="H288" s="226" t="s">
        <v>19</v>
      </c>
      <c r="I288" s="228"/>
      <c r="J288" s="224"/>
      <c r="K288" s="224"/>
      <c r="L288" s="229"/>
      <c r="M288" s="230"/>
      <c r="N288" s="231"/>
      <c r="O288" s="231"/>
      <c r="P288" s="231"/>
      <c r="Q288" s="231"/>
      <c r="R288" s="231"/>
      <c r="S288" s="231"/>
      <c r="T288" s="232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33" t="s">
        <v>175</v>
      </c>
      <c r="AU288" s="233" t="s">
        <v>85</v>
      </c>
      <c r="AV288" s="13" t="s">
        <v>83</v>
      </c>
      <c r="AW288" s="13" t="s">
        <v>37</v>
      </c>
      <c r="AX288" s="13" t="s">
        <v>75</v>
      </c>
      <c r="AY288" s="233" t="s">
        <v>159</v>
      </c>
    </row>
    <row r="289" spans="1:51" s="13" customFormat="1" ht="12">
      <c r="A289" s="13"/>
      <c r="B289" s="223"/>
      <c r="C289" s="224"/>
      <c r="D289" s="225" t="s">
        <v>175</v>
      </c>
      <c r="E289" s="226" t="s">
        <v>19</v>
      </c>
      <c r="F289" s="227" t="s">
        <v>359</v>
      </c>
      <c r="G289" s="224"/>
      <c r="H289" s="226" t="s">
        <v>19</v>
      </c>
      <c r="I289" s="228"/>
      <c r="J289" s="224"/>
      <c r="K289" s="224"/>
      <c r="L289" s="229"/>
      <c r="M289" s="230"/>
      <c r="N289" s="231"/>
      <c r="O289" s="231"/>
      <c r="P289" s="231"/>
      <c r="Q289" s="231"/>
      <c r="R289" s="231"/>
      <c r="S289" s="231"/>
      <c r="T289" s="232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33" t="s">
        <v>175</v>
      </c>
      <c r="AU289" s="233" t="s">
        <v>85</v>
      </c>
      <c r="AV289" s="13" t="s">
        <v>83</v>
      </c>
      <c r="AW289" s="13" t="s">
        <v>37</v>
      </c>
      <c r="AX289" s="13" t="s">
        <v>75</v>
      </c>
      <c r="AY289" s="233" t="s">
        <v>159</v>
      </c>
    </row>
    <row r="290" spans="1:51" s="13" customFormat="1" ht="12">
      <c r="A290" s="13"/>
      <c r="B290" s="223"/>
      <c r="C290" s="224"/>
      <c r="D290" s="225" t="s">
        <v>175</v>
      </c>
      <c r="E290" s="226" t="s">
        <v>19</v>
      </c>
      <c r="F290" s="227" t="s">
        <v>2197</v>
      </c>
      <c r="G290" s="224"/>
      <c r="H290" s="226" t="s">
        <v>19</v>
      </c>
      <c r="I290" s="228"/>
      <c r="J290" s="224"/>
      <c r="K290" s="224"/>
      <c r="L290" s="229"/>
      <c r="M290" s="230"/>
      <c r="N290" s="231"/>
      <c r="O290" s="231"/>
      <c r="P290" s="231"/>
      <c r="Q290" s="231"/>
      <c r="R290" s="231"/>
      <c r="S290" s="231"/>
      <c r="T290" s="232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33" t="s">
        <v>175</v>
      </c>
      <c r="AU290" s="233" t="s">
        <v>85</v>
      </c>
      <c r="AV290" s="13" t="s">
        <v>83</v>
      </c>
      <c r="AW290" s="13" t="s">
        <v>37</v>
      </c>
      <c r="AX290" s="13" t="s">
        <v>75</v>
      </c>
      <c r="AY290" s="233" t="s">
        <v>159</v>
      </c>
    </row>
    <row r="291" spans="1:51" s="14" customFormat="1" ht="12">
      <c r="A291" s="14"/>
      <c r="B291" s="234"/>
      <c r="C291" s="235"/>
      <c r="D291" s="225" t="s">
        <v>175</v>
      </c>
      <c r="E291" s="236" t="s">
        <v>19</v>
      </c>
      <c r="F291" s="237" t="s">
        <v>2236</v>
      </c>
      <c r="G291" s="235"/>
      <c r="H291" s="238">
        <v>44.841</v>
      </c>
      <c r="I291" s="239"/>
      <c r="J291" s="235"/>
      <c r="K291" s="235"/>
      <c r="L291" s="240"/>
      <c r="M291" s="241"/>
      <c r="N291" s="242"/>
      <c r="O291" s="242"/>
      <c r="P291" s="242"/>
      <c r="Q291" s="242"/>
      <c r="R291" s="242"/>
      <c r="S291" s="242"/>
      <c r="T291" s="243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44" t="s">
        <v>175</v>
      </c>
      <c r="AU291" s="244" t="s">
        <v>85</v>
      </c>
      <c r="AV291" s="14" t="s">
        <v>85</v>
      </c>
      <c r="AW291" s="14" t="s">
        <v>37</v>
      </c>
      <c r="AX291" s="14" t="s">
        <v>75</v>
      </c>
      <c r="AY291" s="244" t="s">
        <v>159</v>
      </c>
    </row>
    <row r="292" spans="1:51" s="13" customFormat="1" ht="12">
      <c r="A292" s="13"/>
      <c r="B292" s="223"/>
      <c r="C292" s="224"/>
      <c r="D292" s="225" t="s">
        <v>175</v>
      </c>
      <c r="E292" s="226" t="s">
        <v>19</v>
      </c>
      <c r="F292" s="227" t="s">
        <v>362</v>
      </c>
      <c r="G292" s="224"/>
      <c r="H292" s="226" t="s">
        <v>19</v>
      </c>
      <c r="I292" s="228"/>
      <c r="J292" s="224"/>
      <c r="K292" s="224"/>
      <c r="L292" s="229"/>
      <c r="M292" s="230"/>
      <c r="N292" s="231"/>
      <c r="O292" s="231"/>
      <c r="P292" s="231"/>
      <c r="Q292" s="231"/>
      <c r="R292" s="231"/>
      <c r="S292" s="231"/>
      <c r="T292" s="232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33" t="s">
        <v>175</v>
      </c>
      <c r="AU292" s="233" t="s">
        <v>85</v>
      </c>
      <c r="AV292" s="13" t="s">
        <v>83</v>
      </c>
      <c r="AW292" s="13" t="s">
        <v>37</v>
      </c>
      <c r="AX292" s="13" t="s">
        <v>75</v>
      </c>
      <c r="AY292" s="233" t="s">
        <v>159</v>
      </c>
    </row>
    <row r="293" spans="1:51" s="13" customFormat="1" ht="12">
      <c r="A293" s="13"/>
      <c r="B293" s="223"/>
      <c r="C293" s="224"/>
      <c r="D293" s="225" t="s">
        <v>175</v>
      </c>
      <c r="E293" s="226" t="s">
        <v>19</v>
      </c>
      <c r="F293" s="227" t="s">
        <v>2197</v>
      </c>
      <c r="G293" s="224"/>
      <c r="H293" s="226" t="s">
        <v>19</v>
      </c>
      <c r="I293" s="228"/>
      <c r="J293" s="224"/>
      <c r="K293" s="224"/>
      <c r="L293" s="229"/>
      <c r="M293" s="230"/>
      <c r="N293" s="231"/>
      <c r="O293" s="231"/>
      <c r="P293" s="231"/>
      <c r="Q293" s="231"/>
      <c r="R293" s="231"/>
      <c r="S293" s="231"/>
      <c r="T293" s="232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33" t="s">
        <v>175</v>
      </c>
      <c r="AU293" s="233" t="s">
        <v>85</v>
      </c>
      <c r="AV293" s="13" t="s">
        <v>83</v>
      </c>
      <c r="AW293" s="13" t="s">
        <v>37</v>
      </c>
      <c r="AX293" s="13" t="s">
        <v>75</v>
      </c>
      <c r="AY293" s="233" t="s">
        <v>159</v>
      </c>
    </row>
    <row r="294" spans="1:51" s="14" customFormat="1" ht="12">
      <c r="A294" s="14"/>
      <c r="B294" s="234"/>
      <c r="C294" s="235"/>
      <c r="D294" s="225" t="s">
        <v>175</v>
      </c>
      <c r="E294" s="236" t="s">
        <v>19</v>
      </c>
      <c r="F294" s="237" t="s">
        <v>2237</v>
      </c>
      <c r="G294" s="235"/>
      <c r="H294" s="238">
        <v>10.789</v>
      </c>
      <c r="I294" s="239"/>
      <c r="J294" s="235"/>
      <c r="K294" s="235"/>
      <c r="L294" s="240"/>
      <c r="M294" s="241"/>
      <c r="N294" s="242"/>
      <c r="O294" s="242"/>
      <c r="P294" s="242"/>
      <c r="Q294" s="242"/>
      <c r="R294" s="242"/>
      <c r="S294" s="242"/>
      <c r="T294" s="243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44" t="s">
        <v>175</v>
      </c>
      <c r="AU294" s="244" t="s">
        <v>85</v>
      </c>
      <c r="AV294" s="14" t="s">
        <v>85</v>
      </c>
      <c r="AW294" s="14" t="s">
        <v>37</v>
      </c>
      <c r="AX294" s="14" t="s">
        <v>75</v>
      </c>
      <c r="AY294" s="244" t="s">
        <v>159</v>
      </c>
    </row>
    <row r="295" spans="1:51" s="13" customFormat="1" ht="12">
      <c r="A295" s="13"/>
      <c r="B295" s="223"/>
      <c r="C295" s="224"/>
      <c r="D295" s="225" t="s">
        <v>175</v>
      </c>
      <c r="E295" s="226" t="s">
        <v>19</v>
      </c>
      <c r="F295" s="227" t="s">
        <v>339</v>
      </c>
      <c r="G295" s="224"/>
      <c r="H295" s="226" t="s">
        <v>19</v>
      </c>
      <c r="I295" s="228"/>
      <c r="J295" s="224"/>
      <c r="K295" s="224"/>
      <c r="L295" s="229"/>
      <c r="M295" s="230"/>
      <c r="N295" s="231"/>
      <c r="O295" s="231"/>
      <c r="P295" s="231"/>
      <c r="Q295" s="231"/>
      <c r="R295" s="231"/>
      <c r="S295" s="231"/>
      <c r="T295" s="232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33" t="s">
        <v>175</v>
      </c>
      <c r="AU295" s="233" t="s">
        <v>85</v>
      </c>
      <c r="AV295" s="13" t="s">
        <v>83</v>
      </c>
      <c r="AW295" s="13" t="s">
        <v>37</v>
      </c>
      <c r="AX295" s="13" t="s">
        <v>75</v>
      </c>
      <c r="AY295" s="233" t="s">
        <v>159</v>
      </c>
    </row>
    <row r="296" spans="1:51" s="13" customFormat="1" ht="12">
      <c r="A296" s="13"/>
      <c r="B296" s="223"/>
      <c r="C296" s="224"/>
      <c r="D296" s="225" t="s">
        <v>175</v>
      </c>
      <c r="E296" s="226" t="s">
        <v>19</v>
      </c>
      <c r="F296" s="227" t="s">
        <v>2197</v>
      </c>
      <c r="G296" s="224"/>
      <c r="H296" s="226" t="s">
        <v>19</v>
      </c>
      <c r="I296" s="228"/>
      <c r="J296" s="224"/>
      <c r="K296" s="224"/>
      <c r="L296" s="229"/>
      <c r="M296" s="230"/>
      <c r="N296" s="231"/>
      <c r="O296" s="231"/>
      <c r="P296" s="231"/>
      <c r="Q296" s="231"/>
      <c r="R296" s="231"/>
      <c r="S296" s="231"/>
      <c r="T296" s="232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33" t="s">
        <v>175</v>
      </c>
      <c r="AU296" s="233" t="s">
        <v>85</v>
      </c>
      <c r="AV296" s="13" t="s">
        <v>83</v>
      </c>
      <c r="AW296" s="13" t="s">
        <v>37</v>
      </c>
      <c r="AX296" s="13" t="s">
        <v>75</v>
      </c>
      <c r="AY296" s="233" t="s">
        <v>159</v>
      </c>
    </row>
    <row r="297" spans="1:51" s="14" customFormat="1" ht="12">
      <c r="A297" s="14"/>
      <c r="B297" s="234"/>
      <c r="C297" s="235"/>
      <c r="D297" s="225" t="s">
        <v>175</v>
      </c>
      <c r="E297" s="236" t="s">
        <v>19</v>
      </c>
      <c r="F297" s="237" t="s">
        <v>2238</v>
      </c>
      <c r="G297" s="235"/>
      <c r="H297" s="238">
        <v>42.864</v>
      </c>
      <c r="I297" s="239"/>
      <c r="J297" s="235"/>
      <c r="K297" s="235"/>
      <c r="L297" s="240"/>
      <c r="M297" s="241"/>
      <c r="N297" s="242"/>
      <c r="O297" s="242"/>
      <c r="P297" s="242"/>
      <c r="Q297" s="242"/>
      <c r="R297" s="242"/>
      <c r="S297" s="242"/>
      <c r="T297" s="243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44" t="s">
        <v>175</v>
      </c>
      <c r="AU297" s="244" t="s">
        <v>85</v>
      </c>
      <c r="AV297" s="14" t="s">
        <v>85</v>
      </c>
      <c r="AW297" s="14" t="s">
        <v>37</v>
      </c>
      <c r="AX297" s="14" t="s">
        <v>75</v>
      </c>
      <c r="AY297" s="244" t="s">
        <v>159</v>
      </c>
    </row>
    <row r="298" spans="1:51" s="13" customFormat="1" ht="12">
      <c r="A298" s="13"/>
      <c r="B298" s="223"/>
      <c r="C298" s="224"/>
      <c r="D298" s="225" t="s">
        <v>175</v>
      </c>
      <c r="E298" s="226" t="s">
        <v>19</v>
      </c>
      <c r="F298" s="227" t="s">
        <v>364</v>
      </c>
      <c r="G298" s="224"/>
      <c r="H298" s="226" t="s">
        <v>19</v>
      </c>
      <c r="I298" s="228"/>
      <c r="J298" s="224"/>
      <c r="K298" s="224"/>
      <c r="L298" s="229"/>
      <c r="M298" s="230"/>
      <c r="N298" s="231"/>
      <c r="O298" s="231"/>
      <c r="P298" s="231"/>
      <c r="Q298" s="231"/>
      <c r="R298" s="231"/>
      <c r="S298" s="231"/>
      <c r="T298" s="232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33" t="s">
        <v>175</v>
      </c>
      <c r="AU298" s="233" t="s">
        <v>85</v>
      </c>
      <c r="AV298" s="13" t="s">
        <v>83</v>
      </c>
      <c r="AW298" s="13" t="s">
        <v>37</v>
      </c>
      <c r="AX298" s="13" t="s">
        <v>75</v>
      </c>
      <c r="AY298" s="233" t="s">
        <v>159</v>
      </c>
    </row>
    <row r="299" spans="1:51" s="13" customFormat="1" ht="12">
      <c r="A299" s="13"/>
      <c r="B299" s="223"/>
      <c r="C299" s="224"/>
      <c r="D299" s="225" t="s">
        <v>175</v>
      </c>
      <c r="E299" s="226" t="s">
        <v>19</v>
      </c>
      <c r="F299" s="227" t="s">
        <v>2197</v>
      </c>
      <c r="G299" s="224"/>
      <c r="H299" s="226" t="s">
        <v>19</v>
      </c>
      <c r="I299" s="228"/>
      <c r="J299" s="224"/>
      <c r="K299" s="224"/>
      <c r="L299" s="229"/>
      <c r="M299" s="230"/>
      <c r="N299" s="231"/>
      <c r="O299" s="231"/>
      <c r="P299" s="231"/>
      <c r="Q299" s="231"/>
      <c r="R299" s="231"/>
      <c r="S299" s="231"/>
      <c r="T299" s="232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33" t="s">
        <v>175</v>
      </c>
      <c r="AU299" s="233" t="s">
        <v>85</v>
      </c>
      <c r="AV299" s="13" t="s">
        <v>83</v>
      </c>
      <c r="AW299" s="13" t="s">
        <v>37</v>
      </c>
      <c r="AX299" s="13" t="s">
        <v>75</v>
      </c>
      <c r="AY299" s="233" t="s">
        <v>159</v>
      </c>
    </row>
    <row r="300" spans="1:51" s="13" customFormat="1" ht="12">
      <c r="A300" s="13"/>
      <c r="B300" s="223"/>
      <c r="C300" s="224"/>
      <c r="D300" s="225" t="s">
        <v>175</v>
      </c>
      <c r="E300" s="226" t="s">
        <v>19</v>
      </c>
      <c r="F300" s="227" t="s">
        <v>1889</v>
      </c>
      <c r="G300" s="224"/>
      <c r="H300" s="226" t="s">
        <v>19</v>
      </c>
      <c r="I300" s="228"/>
      <c r="J300" s="224"/>
      <c r="K300" s="224"/>
      <c r="L300" s="229"/>
      <c r="M300" s="230"/>
      <c r="N300" s="231"/>
      <c r="O300" s="231"/>
      <c r="P300" s="231"/>
      <c r="Q300" s="231"/>
      <c r="R300" s="231"/>
      <c r="S300" s="231"/>
      <c r="T300" s="232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33" t="s">
        <v>175</v>
      </c>
      <c r="AU300" s="233" t="s">
        <v>85</v>
      </c>
      <c r="AV300" s="13" t="s">
        <v>83</v>
      </c>
      <c r="AW300" s="13" t="s">
        <v>37</v>
      </c>
      <c r="AX300" s="13" t="s">
        <v>75</v>
      </c>
      <c r="AY300" s="233" t="s">
        <v>159</v>
      </c>
    </row>
    <row r="301" spans="1:51" s="14" customFormat="1" ht="12">
      <c r="A301" s="14"/>
      <c r="B301" s="234"/>
      <c r="C301" s="235"/>
      <c r="D301" s="225" t="s">
        <v>175</v>
      </c>
      <c r="E301" s="236" t="s">
        <v>19</v>
      </c>
      <c r="F301" s="237" t="s">
        <v>2237</v>
      </c>
      <c r="G301" s="235"/>
      <c r="H301" s="238">
        <v>10.789</v>
      </c>
      <c r="I301" s="239"/>
      <c r="J301" s="235"/>
      <c r="K301" s="235"/>
      <c r="L301" s="240"/>
      <c r="M301" s="241"/>
      <c r="N301" s="242"/>
      <c r="O301" s="242"/>
      <c r="P301" s="242"/>
      <c r="Q301" s="242"/>
      <c r="R301" s="242"/>
      <c r="S301" s="242"/>
      <c r="T301" s="243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44" t="s">
        <v>175</v>
      </c>
      <c r="AU301" s="244" t="s">
        <v>85</v>
      </c>
      <c r="AV301" s="14" t="s">
        <v>85</v>
      </c>
      <c r="AW301" s="14" t="s">
        <v>37</v>
      </c>
      <c r="AX301" s="14" t="s">
        <v>75</v>
      </c>
      <c r="AY301" s="244" t="s">
        <v>159</v>
      </c>
    </row>
    <row r="302" spans="1:51" s="15" customFormat="1" ht="12">
      <c r="A302" s="15"/>
      <c r="B302" s="245"/>
      <c r="C302" s="246"/>
      <c r="D302" s="225" t="s">
        <v>175</v>
      </c>
      <c r="E302" s="247" t="s">
        <v>19</v>
      </c>
      <c r="F302" s="248" t="s">
        <v>179</v>
      </c>
      <c r="G302" s="246"/>
      <c r="H302" s="249">
        <v>109.283</v>
      </c>
      <c r="I302" s="250"/>
      <c r="J302" s="246"/>
      <c r="K302" s="246"/>
      <c r="L302" s="251"/>
      <c r="M302" s="252"/>
      <c r="N302" s="253"/>
      <c r="O302" s="253"/>
      <c r="P302" s="253"/>
      <c r="Q302" s="253"/>
      <c r="R302" s="253"/>
      <c r="S302" s="253"/>
      <c r="T302" s="254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T302" s="255" t="s">
        <v>175</v>
      </c>
      <c r="AU302" s="255" t="s">
        <v>85</v>
      </c>
      <c r="AV302" s="15" t="s">
        <v>167</v>
      </c>
      <c r="AW302" s="15" t="s">
        <v>37</v>
      </c>
      <c r="AX302" s="15" t="s">
        <v>83</v>
      </c>
      <c r="AY302" s="255" t="s">
        <v>159</v>
      </c>
    </row>
    <row r="303" spans="1:65" s="2" customFormat="1" ht="24.15" customHeight="1">
      <c r="A303" s="39"/>
      <c r="B303" s="40"/>
      <c r="C303" s="257" t="s">
        <v>392</v>
      </c>
      <c r="D303" s="257" t="s">
        <v>255</v>
      </c>
      <c r="E303" s="258" t="s">
        <v>469</v>
      </c>
      <c r="F303" s="259" t="s">
        <v>470</v>
      </c>
      <c r="G303" s="260" t="s">
        <v>461</v>
      </c>
      <c r="H303" s="261">
        <v>114.747</v>
      </c>
      <c r="I303" s="262"/>
      <c r="J303" s="263">
        <f>ROUND(I303*H303,2)</f>
        <v>0</v>
      </c>
      <c r="K303" s="259" t="s">
        <v>166</v>
      </c>
      <c r="L303" s="264"/>
      <c r="M303" s="265" t="s">
        <v>19</v>
      </c>
      <c r="N303" s="266" t="s">
        <v>46</v>
      </c>
      <c r="O303" s="85"/>
      <c r="P303" s="214">
        <f>O303*H303</f>
        <v>0</v>
      </c>
      <c r="Q303" s="214">
        <v>0.00038</v>
      </c>
      <c r="R303" s="214">
        <f>Q303*H303</f>
        <v>0.04360386</v>
      </c>
      <c r="S303" s="214">
        <v>0</v>
      </c>
      <c r="T303" s="215">
        <f>S303*H303</f>
        <v>0</v>
      </c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R303" s="216" t="s">
        <v>259</v>
      </c>
      <c r="AT303" s="216" t="s">
        <v>255</v>
      </c>
      <c r="AU303" s="216" t="s">
        <v>85</v>
      </c>
      <c r="AY303" s="18" t="s">
        <v>159</v>
      </c>
      <c r="BE303" s="217">
        <f>IF(N303="základní",J303,0)</f>
        <v>0</v>
      </c>
      <c r="BF303" s="217">
        <f>IF(N303="snížená",J303,0)</f>
        <v>0</v>
      </c>
      <c r="BG303" s="217">
        <f>IF(N303="zákl. přenesená",J303,0)</f>
        <v>0</v>
      </c>
      <c r="BH303" s="217">
        <f>IF(N303="sníž. přenesená",J303,0)</f>
        <v>0</v>
      </c>
      <c r="BI303" s="217">
        <f>IF(N303="nulová",J303,0)</f>
        <v>0</v>
      </c>
      <c r="BJ303" s="18" t="s">
        <v>83</v>
      </c>
      <c r="BK303" s="217">
        <f>ROUND(I303*H303,2)</f>
        <v>0</v>
      </c>
      <c r="BL303" s="18" t="s">
        <v>238</v>
      </c>
      <c r="BM303" s="216" t="s">
        <v>2239</v>
      </c>
    </row>
    <row r="304" spans="1:51" s="14" customFormat="1" ht="12">
      <c r="A304" s="14"/>
      <c r="B304" s="234"/>
      <c r="C304" s="235"/>
      <c r="D304" s="225" t="s">
        <v>175</v>
      </c>
      <c r="E304" s="235"/>
      <c r="F304" s="237" t="s">
        <v>2240</v>
      </c>
      <c r="G304" s="235"/>
      <c r="H304" s="238">
        <v>114.747</v>
      </c>
      <c r="I304" s="239"/>
      <c r="J304" s="235"/>
      <c r="K304" s="235"/>
      <c r="L304" s="240"/>
      <c r="M304" s="241"/>
      <c r="N304" s="242"/>
      <c r="O304" s="242"/>
      <c r="P304" s="242"/>
      <c r="Q304" s="242"/>
      <c r="R304" s="242"/>
      <c r="S304" s="242"/>
      <c r="T304" s="243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44" t="s">
        <v>175</v>
      </c>
      <c r="AU304" s="244" t="s">
        <v>85</v>
      </c>
      <c r="AV304" s="14" t="s">
        <v>85</v>
      </c>
      <c r="AW304" s="14" t="s">
        <v>4</v>
      </c>
      <c r="AX304" s="14" t="s">
        <v>83</v>
      </c>
      <c r="AY304" s="244" t="s">
        <v>159</v>
      </c>
    </row>
    <row r="305" spans="1:65" s="2" customFormat="1" ht="37.8" customHeight="1">
      <c r="A305" s="39"/>
      <c r="B305" s="40"/>
      <c r="C305" s="205" t="s">
        <v>394</v>
      </c>
      <c r="D305" s="205" t="s">
        <v>162</v>
      </c>
      <c r="E305" s="206" t="s">
        <v>474</v>
      </c>
      <c r="F305" s="207" t="s">
        <v>475</v>
      </c>
      <c r="G305" s="208" t="s">
        <v>461</v>
      </c>
      <c r="H305" s="209">
        <v>44.841</v>
      </c>
      <c r="I305" s="210"/>
      <c r="J305" s="211">
        <f>ROUND(I305*H305,2)</f>
        <v>0</v>
      </c>
      <c r="K305" s="207" t="s">
        <v>166</v>
      </c>
      <c r="L305" s="45"/>
      <c r="M305" s="212" t="s">
        <v>19</v>
      </c>
      <c r="N305" s="213" t="s">
        <v>46</v>
      </c>
      <c r="O305" s="85"/>
      <c r="P305" s="214">
        <f>O305*H305</f>
        <v>0</v>
      </c>
      <c r="Q305" s="214">
        <v>0.00016</v>
      </c>
      <c r="R305" s="214">
        <f>Q305*H305</f>
        <v>0.007174560000000001</v>
      </c>
      <c r="S305" s="214">
        <v>0</v>
      </c>
      <c r="T305" s="215">
        <f>S305*H305</f>
        <v>0</v>
      </c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R305" s="216" t="s">
        <v>238</v>
      </c>
      <c r="AT305" s="216" t="s">
        <v>162</v>
      </c>
      <c r="AU305" s="216" t="s">
        <v>85</v>
      </c>
      <c r="AY305" s="18" t="s">
        <v>159</v>
      </c>
      <c r="BE305" s="217">
        <f>IF(N305="základní",J305,0)</f>
        <v>0</v>
      </c>
      <c r="BF305" s="217">
        <f>IF(N305="snížená",J305,0)</f>
        <v>0</v>
      </c>
      <c r="BG305" s="217">
        <f>IF(N305="zákl. přenesená",J305,0)</f>
        <v>0</v>
      </c>
      <c r="BH305" s="217">
        <f>IF(N305="sníž. přenesená",J305,0)</f>
        <v>0</v>
      </c>
      <c r="BI305" s="217">
        <f>IF(N305="nulová",J305,0)</f>
        <v>0</v>
      </c>
      <c r="BJ305" s="18" t="s">
        <v>83</v>
      </c>
      <c r="BK305" s="217">
        <f>ROUND(I305*H305,2)</f>
        <v>0</v>
      </c>
      <c r="BL305" s="18" t="s">
        <v>238</v>
      </c>
      <c r="BM305" s="216" t="s">
        <v>2241</v>
      </c>
    </row>
    <row r="306" spans="1:47" s="2" customFormat="1" ht="12">
      <c r="A306" s="39"/>
      <c r="B306" s="40"/>
      <c r="C306" s="41"/>
      <c r="D306" s="218" t="s">
        <v>169</v>
      </c>
      <c r="E306" s="41"/>
      <c r="F306" s="219" t="s">
        <v>477</v>
      </c>
      <c r="G306" s="41"/>
      <c r="H306" s="41"/>
      <c r="I306" s="220"/>
      <c r="J306" s="41"/>
      <c r="K306" s="41"/>
      <c r="L306" s="45"/>
      <c r="M306" s="221"/>
      <c r="N306" s="222"/>
      <c r="O306" s="85"/>
      <c r="P306" s="85"/>
      <c r="Q306" s="85"/>
      <c r="R306" s="85"/>
      <c r="S306" s="85"/>
      <c r="T306" s="86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T306" s="18" t="s">
        <v>169</v>
      </c>
      <c r="AU306" s="18" t="s">
        <v>85</v>
      </c>
    </row>
    <row r="307" spans="1:51" s="13" customFormat="1" ht="12">
      <c r="A307" s="13"/>
      <c r="B307" s="223"/>
      <c r="C307" s="224"/>
      <c r="D307" s="225" t="s">
        <v>175</v>
      </c>
      <c r="E307" s="226" t="s">
        <v>19</v>
      </c>
      <c r="F307" s="227" t="s">
        <v>358</v>
      </c>
      <c r="G307" s="224"/>
      <c r="H307" s="226" t="s">
        <v>19</v>
      </c>
      <c r="I307" s="228"/>
      <c r="J307" s="224"/>
      <c r="K307" s="224"/>
      <c r="L307" s="229"/>
      <c r="M307" s="230"/>
      <c r="N307" s="231"/>
      <c r="O307" s="231"/>
      <c r="P307" s="231"/>
      <c r="Q307" s="231"/>
      <c r="R307" s="231"/>
      <c r="S307" s="231"/>
      <c r="T307" s="232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33" t="s">
        <v>175</v>
      </c>
      <c r="AU307" s="233" t="s">
        <v>85</v>
      </c>
      <c r="AV307" s="13" t="s">
        <v>83</v>
      </c>
      <c r="AW307" s="13" t="s">
        <v>37</v>
      </c>
      <c r="AX307" s="13" t="s">
        <v>75</v>
      </c>
      <c r="AY307" s="233" t="s">
        <v>159</v>
      </c>
    </row>
    <row r="308" spans="1:51" s="13" customFormat="1" ht="12">
      <c r="A308" s="13"/>
      <c r="B308" s="223"/>
      <c r="C308" s="224"/>
      <c r="D308" s="225" t="s">
        <v>175</v>
      </c>
      <c r="E308" s="226" t="s">
        <v>19</v>
      </c>
      <c r="F308" s="227" t="s">
        <v>478</v>
      </c>
      <c r="G308" s="224"/>
      <c r="H308" s="226" t="s">
        <v>19</v>
      </c>
      <c r="I308" s="228"/>
      <c r="J308" s="224"/>
      <c r="K308" s="224"/>
      <c r="L308" s="229"/>
      <c r="M308" s="230"/>
      <c r="N308" s="231"/>
      <c r="O308" s="231"/>
      <c r="P308" s="231"/>
      <c r="Q308" s="231"/>
      <c r="R308" s="231"/>
      <c r="S308" s="231"/>
      <c r="T308" s="232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33" t="s">
        <v>175</v>
      </c>
      <c r="AU308" s="233" t="s">
        <v>85</v>
      </c>
      <c r="AV308" s="13" t="s">
        <v>83</v>
      </c>
      <c r="AW308" s="13" t="s">
        <v>37</v>
      </c>
      <c r="AX308" s="13" t="s">
        <v>75</v>
      </c>
      <c r="AY308" s="233" t="s">
        <v>159</v>
      </c>
    </row>
    <row r="309" spans="1:51" s="13" customFormat="1" ht="12">
      <c r="A309" s="13"/>
      <c r="B309" s="223"/>
      <c r="C309" s="224"/>
      <c r="D309" s="225" t="s">
        <v>175</v>
      </c>
      <c r="E309" s="226" t="s">
        <v>19</v>
      </c>
      <c r="F309" s="227" t="s">
        <v>2197</v>
      </c>
      <c r="G309" s="224"/>
      <c r="H309" s="226" t="s">
        <v>19</v>
      </c>
      <c r="I309" s="228"/>
      <c r="J309" s="224"/>
      <c r="K309" s="224"/>
      <c r="L309" s="229"/>
      <c r="M309" s="230"/>
      <c r="N309" s="231"/>
      <c r="O309" s="231"/>
      <c r="P309" s="231"/>
      <c r="Q309" s="231"/>
      <c r="R309" s="231"/>
      <c r="S309" s="231"/>
      <c r="T309" s="232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33" t="s">
        <v>175</v>
      </c>
      <c r="AU309" s="233" t="s">
        <v>85</v>
      </c>
      <c r="AV309" s="13" t="s">
        <v>83</v>
      </c>
      <c r="AW309" s="13" t="s">
        <v>37</v>
      </c>
      <c r="AX309" s="13" t="s">
        <v>75</v>
      </c>
      <c r="AY309" s="233" t="s">
        <v>159</v>
      </c>
    </row>
    <row r="310" spans="1:51" s="14" customFormat="1" ht="12">
      <c r="A310" s="14"/>
      <c r="B310" s="234"/>
      <c r="C310" s="235"/>
      <c r="D310" s="225" t="s">
        <v>175</v>
      </c>
      <c r="E310" s="236" t="s">
        <v>19</v>
      </c>
      <c r="F310" s="237" t="s">
        <v>2242</v>
      </c>
      <c r="G310" s="235"/>
      <c r="H310" s="238">
        <v>44.841</v>
      </c>
      <c r="I310" s="239"/>
      <c r="J310" s="235"/>
      <c r="K310" s="235"/>
      <c r="L310" s="240"/>
      <c r="M310" s="241"/>
      <c r="N310" s="242"/>
      <c r="O310" s="242"/>
      <c r="P310" s="242"/>
      <c r="Q310" s="242"/>
      <c r="R310" s="242"/>
      <c r="S310" s="242"/>
      <c r="T310" s="243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44" t="s">
        <v>175</v>
      </c>
      <c r="AU310" s="244" t="s">
        <v>85</v>
      </c>
      <c r="AV310" s="14" t="s">
        <v>85</v>
      </c>
      <c r="AW310" s="14" t="s">
        <v>37</v>
      </c>
      <c r="AX310" s="14" t="s">
        <v>83</v>
      </c>
      <c r="AY310" s="244" t="s">
        <v>159</v>
      </c>
    </row>
    <row r="311" spans="1:65" s="2" customFormat="1" ht="24.15" customHeight="1">
      <c r="A311" s="39"/>
      <c r="B311" s="40"/>
      <c r="C311" s="257" t="s">
        <v>401</v>
      </c>
      <c r="D311" s="257" t="s">
        <v>255</v>
      </c>
      <c r="E311" s="258" t="s">
        <v>481</v>
      </c>
      <c r="F311" s="259" t="s">
        <v>482</v>
      </c>
      <c r="G311" s="260" t="s">
        <v>165</v>
      </c>
      <c r="H311" s="261">
        <v>23.183</v>
      </c>
      <c r="I311" s="262"/>
      <c r="J311" s="263">
        <f>ROUND(I311*H311,2)</f>
        <v>0</v>
      </c>
      <c r="K311" s="259" t="s">
        <v>166</v>
      </c>
      <c r="L311" s="264"/>
      <c r="M311" s="265" t="s">
        <v>19</v>
      </c>
      <c r="N311" s="266" t="s">
        <v>46</v>
      </c>
      <c r="O311" s="85"/>
      <c r="P311" s="214">
        <f>O311*H311</f>
        <v>0</v>
      </c>
      <c r="Q311" s="214">
        <v>0.0024</v>
      </c>
      <c r="R311" s="214">
        <f>Q311*H311</f>
        <v>0.05563919999999999</v>
      </c>
      <c r="S311" s="214">
        <v>0</v>
      </c>
      <c r="T311" s="215">
        <f>S311*H311</f>
        <v>0</v>
      </c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R311" s="216" t="s">
        <v>259</v>
      </c>
      <c r="AT311" s="216" t="s">
        <v>255</v>
      </c>
      <c r="AU311" s="216" t="s">
        <v>85</v>
      </c>
      <c r="AY311" s="18" t="s">
        <v>159</v>
      </c>
      <c r="BE311" s="217">
        <f>IF(N311="základní",J311,0)</f>
        <v>0</v>
      </c>
      <c r="BF311" s="217">
        <f>IF(N311="snížená",J311,0)</f>
        <v>0</v>
      </c>
      <c r="BG311" s="217">
        <f>IF(N311="zákl. přenesená",J311,0)</f>
        <v>0</v>
      </c>
      <c r="BH311" s="217">
        <f>IF(N311="sníž. přenesená",J311,0)</f>
        <v>0</v>
      </c>
      <c r="BI311" s="217">
        <f>IF(N311="nulová",J311,0)</f>
        <v>0</v>
      </c>
      <c r="BJ311" s="18" t="s">
        <v>83</v>
      </c>
      <c r="BK311" s="217">
        <f>ROUND(I311*H311,2)</f>
        <v>0</v>
      </c>
      <c r="BL311" s="18" t="s">
        <v>238</v>
      </c>
      <c r="BM311" s="216" t="s">
        <v>2243</v>
      </c>
    </row>
    <row r="312" spans="1:47" s="2" customFormat="1" ht="12">
      <c r="A312" s="39"/>
      <c r="B312" s="40"/>
      <c r="C312" s="41"/>
      <c r="D312" s="225" t="s">
        <v>203</v>
      </c>
      <c r="E312" s="41"/>
      <c r="F312" s="256" t="s">
        <v>484</v>
      </c>
      <c r="G312" s="41"/>
      <c r="H312" s="41"/>
      <c r="I312" s="220"/>
      <c r="J312" s="41"/>
      <c r="K312" s="41"/>
      <c r="L312" s="45"/>
      <c r="M312" s="221"/>
      <c r="N312" s="222"/>
      <c r="O312" s="85"/>
      <c r="P312" s="85"/>
      <c r="Q312" s="85"/>
      <c r="R312" s="85"/>
      <c r="S312" s="85"/>
      <c r="T312" s="86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T312" s="18" t="s">
        <v>203</v>
      </c>
      <c r="AU312" s="18" t="s">
        <v>85</v>
      </c>
    </row>
    <row r="313" spans="1:51" s="14" customFormat="1" ht="12">
      <c r="A313" s="14"/>
      <c r="B313" s="234"/>
      <c r="C313" s="235"/>
      <c r="D313" s="225" t="s">
        <v>175</v>
      </c>
      <c r="E313" s="235"/>
      <c r="F313" s="237" t="s">
        <v>2244</v>
      </c>
      <c r="G313" s="235"/>
      <c r="H313" s="238">
        <v>23.183</v>
      </c>
      <c r="I313" s="239"/>
      <c r="J313" s="235"/>
      <c r="K313" s="235"/>
      <c r="L313" s="240"/>
      <c r="M313" s="241"/>
      <c r="N313" s="242"/>
      <c r="O313" s="242"/>
      <c r="P313" s="242"/>
      <c r="Q313" s="242"/>
      <c r="R313" s="242"/>
      <c r="S313" s="242"/>
      <c r="T313" s="243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44" t="s">
        <v>175</v>
      </c>
      <c r="AU313" s="244" t="s">
        <v>85</v>
      </c>
      <c r="AV313" s="14" t="s">
        <v>85</v>
      </c>
      <c r="AW313" s="14" t="s">
        <v>4</v>
      </c>
      <c r="AX313" s="14" t="s">
        <v>83</v>
      </c>
      <c r="AY313" s="244" t="s">
        <v>159</v>
      </c>
    </row>
    <row r="314" spans="1:65" s="2" customFormat="1" ht="37.8" customHeight="1">
      <c r="A314" s="39"/>
      <c r="B314" s="40"/>
      <c r="C314" s="205" t="s">
        <v>408</v>
      </c>
      <c r="D314" s="205" t="s">
        <v>162</v>
      </c>
      <c r="E314" s="206" t="s">
        <v>474</v>
      </c>
      <c r="F314" s="207" t="s">
        <v>475</v>
      </c>
      <c r="G314" s="208" t="s">
        <v>461</v>
      </c>
      <c r="H314" s="209">
        <v>10.789</v>
      </c>
      <c r="I314" s="210"/>
      <c r="J314" s="211">
        <f>ROUND(I314*H314,2)</f>
        <v>0</v>
      </c>
      <c r="K314" s="207" t="s">
        <v>166</v>
      </c>
      <c r="L314" s="45"/>
      <c r="M314" s="212" t="s">
        <v>19</v>
      </c>
      <c r="N314" s="213" t="s">
        <v>46</v>
      </c>
      <c r="O314" s="85"/>
      <c r="P314" s="214">
        <f>O314*H314</f>
        <v>0</v>
      </c>
      <c r="Q314" s="214">
        <v>0.00016</v>
      </c>
      <c r="R314" s="214">
        <f>Q314*H314</f>
        <v>0.0017262400000000002</v>
      </c>
      <c r="S314" s="214">
        <v>0</v>
      </c>
      <c r="T314" s="215">
        <f>S314*H314</f>
        <v>0</v>
      </c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R314" s="216" t="s">
        <v>238</v>
      </c>
      <c r="AT314" s="216" t="s">
        <v>162</v>
      </c>
      <c r="AU314" s="216" t="s">
        <v>85</v>
      </c>
      <c r="AY314" s="18" t="s">
        <v>159</v>
      </c>
      <c r="BE314" s="217">
        <f>IF(N314="základní",J314,0)</f>
        <v>0</v>
      </c>
      <c r="BF314" s="217">
        <f>IF(N314="snížená",J314,0)</f>
        <v>0</v>
      </c>
      <c r="BG314" s="217">
        <f>IF(N314="zákl. přenesená",J314,0)</f>
        <v>0</v>
      </c>
      <c r="BH314" s="217">
        <f>IF(N314="sníž. přenesená",J314,0)</f>
        <v>0</v>
      </c>
      <c r="BI314" s="217">
        <f>IF(N314="nulová",J314,0)</f>
        <v>0</v>
      </c>
      <c r="BJ314" s="18" t="s">
        <v>83</v>
      </c>
      <c r="BK314" s="217">
        <f>ROUND(I314*H314,2)</f>
        <v>0</v>
      </c>
      <c r="BL314" s="18" t="s">
        <v>238</v>
      </c>
      <c r="BM314" s="216" t="s">
        <v>2245</v>
      </c>
    </row>
    <row r="315" spans="1:47" s="2" customFormat="1" ht="12">
      <c r="A315" s="39"/>
      <c r="B315" s="40"/>
      <c r="C315" s="41"/>
      <c r="D315" s="218" t="s">
        <v>169</v>
      </c>
      <c r="E315" s="41"/>
      <c r="F315" s="219" t="s">
        <v>477</v>
      </c>
      <c r="G315" s="41"/>
      <c r="H315" s="41"/>
      <c r="I315" s="220"/>
      <c r="J315" s="41"/>
      <c r="K315" s="41"/>
      <c r="L315" s="45"/>
      <c r="M315" s="221"/>
      <c r="N315" s="222"/>
      <c r="O315" s="85"/>
      <c r="P315" s="85"/>
      <c r="Q315" s="85"/>
      <c r="R315" s="85"/>
      <c r="S315" s="85"/>
      <c r="T315" s="86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T315" s="18" t="s">
        <v>169</v>
      </c>
      <c r="AU315" s="18" t="s">
        <v>85</v>
      </c>
    </row>
    <row r="316" spans="1:51" s="13" customFormat="1" ht="12">
      <c r="A316" s="13"/>
      <c r="B316" s="223"/>
      <c r="C316" s="224"/>
      <c r="D316" s="225" t="s">
        <v>175</v>
      </c>
      <c r="E316" s="226" t="s">
        <v>19</v>
      </c>
      <c r="F316" s="227" t="s">
        <v>362</v>
      </c>
      <c r="G316" s="224"/>
      <c r="H316" s="226" t="s">
        <v>19</v>
      </c>
      <c r="I316" s="228"/>
      <c r="J316" s="224"/>
      <c r="K316" s="224"/>
      <c r="L316" s="229"/>
      <c r="M316" s="230"/>
      <c r="N316" s="231"/>
      <c r="O316" s="231"/>
      <c r="P316" s="231"/>
      <c r="Q316" s="231"/>
      <c r="R316" s="231"/>
      <c r="S316" s="231"/>
      <c r="T316" s="232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33" t="s">
        <v>175</v>
      </c>
      <c r="AU316" s="233" t="s">
        <v>85</v>
      </c>
      <c r="AV316" s="13" t="s">
        <v>83</v>
      </c>
      <c r="AW316" s="13" t="s">
        <v>37</v>
      </c>
      <c r="AX316" s="13" t="s">
        <v>75</v>
      </c>
      <c r="AY316" s="233" t="s">
        <v>159</v>
      </c>
    </row>
    <row r="317" spans="1:51" s="13" customFormat="1" ht="12">
      <c r="A317" s="13"/>
      <c r="B317" s="223"/>
      <c r="C317" s="224"/>
      <c r="D317" s="225" t="s">
        <v>175</v>
      </c>
      <c r="E317" s="226" t="s">
        <v>19</v>
      </c>
      <c r="F317" s="227" t="s">
        <v>2197</v>
      </c>
      <c r="G317" s="224"/>
      <c r="H317" s="226" t="s">
        <v>19</v>
      </c>
      <c r="I317" s="228"/>
      <c r="J317" s="224"/>
      <c r="K317" s="224"/>
      <c r="L317" s="229"/>
      <c r="M317" s="230"/>
      <c r="N317" s="231"/>
      <c r="O317" s="231"/>
      <c r="P317" s="231"/>
      <c r="Q317" s="231"/>
      <c r="R317" s="231"/>
      <c r="S317" s="231"/>
      <c r="T317" s="232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33" t="s">
        <v>175</v>
      </c>
      <c r="AU317" s="233" t="s">
        <v>85</v>
      </c>
      <c r="AV317" s="13" t="s">
        <v>83</v>
      </c>
      <c r="AW317" s="13" t="s">
        <v>37</v>
      </c>
      <c r="AX317" s="13" t="s">
        <v>75</v>
      </c>
      <c r="AY317" s="233" t="s">
        <v>159</v>
      </c>
    </row>
    <row r="318" spans="1:51" s="14" customFormat="1" ht="12">
      <c r="A318" s="14"/>
      <c r="B318" s="234"/>
      <c r="C318" s="235"/>
      <c r="D318" s="225" t="s">
        <v>175</v>
      </c>
      <c r="E318" s="236" t="s">
        <v>19</v>
      </c>
      <c r="F318" s="237" t="s">
        <v>2237</v>
      </c>
      <c r="G318" s="235"/>
      <c r="H318" s="238">
        <v>10.789</v>
      </c>
      <c r="I318" s="239"/>
      <c r="J318" s="235"/>
      <c r="K318" s="235"/>
      <c r="L318" s="240"/>
      <c r="M318" s="241"/>
      <c r="N318" s="242"/>
      <c r="O318" s="242"/>
      <c r="P318" s="242"/>
      <c r="Q318" s="242"/>
      <c r="R318" s="242"/>
      <c r="S318" s="242"/>
      <c r="T318" s="243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44" t="s">
        <v>175</v>
      </c>
      <c r="AU318" s="244" t="s">
        <v>85</v>
      </c>
      <c r="AV318" s="14" t="s">
        <v>85</v>
      </c>
      <c r="AW318" s="14" t="s">
        <v>37</v>
      </c>
      <c r="AX318" s="14" t="s">
        <v>83</v>
      </c>
      <c r="AY318" s="244" t="s">
        <v>159</v>
      </c>
    </row>
    <row r="319" spans="1:65" s="2" customFormat="1" ht="24.15" customHeight="1">
      <c r="A319" s="39"/>
      <c r="B319" s="40"/>
      <c r="C319" s="257" t="s">
        <v>413</v>
      </c>
      <c r="D319" s="257" t="s">
        <v>255</v>
      </c>
      <c r="E319" s="258" t="s">
        <v>481</v>
      </c>
      <c r="F319" s="259" t="s">
        <v>482</v>
      </c>
      <c r="G319" s="260" t="s">
        <v>165</v>
      </c>
      <c r="H319" s="261">
        <v>3.798</v>
      </c>
      <c r="I319" s="262"/>
      <c r="J319" s="263">
        <f>ROUND(I319*H319,2)</f>
        <v>0</v>
      </c>
      <c r="K319" s="259" t="s">
        <v>166</v>
      </c>
      <c r="L319" s="264"/>
      <c r="M319" s="265" t="s">
        <v>19</v>
      </c>
      <c r="N319" s="266" t="s">
        <v>46</v>
      </c>
      <c r="O319" s="85"/>
      <c r="P319" s="214">
        <f>O319*H319</f>
        <v>0</v>
      </c>
      <c r="Q319" s="214">
        <v>0.0024</v>
      </c>
      <c r="R319" s="214">
        <f>Q319*H319</f>
        <v>0.009115199999999999</v>
      </c>
      <c r="S319" s="214">
        <v>0</v>
      </c>
      <c r="T319" s="215">
        <f>S319*H319</f>
        <v>0</v>
      </c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R319" s="216" t="s">
        <v>259</v>
      </c>
      <c r="AT319" s="216" t="s">
        <v>255</v>
      </c>
      <c r="AU319" s="216" t="s">
        <v>85</v>
      </c>
      <c r="AY319" s="18" t="s">
        <v>159</v>
      </c>
      <c r="BE319" s="217">
        <f>IF(N319="základní",J319,0)</f>
        <v>0</v>
      </c>
      <c r="BF319" s="217">
        <f>IF(N319="snížená",J319,0)</f>
        <v>0</v>
      </c>
      <c r="BG319" s="217">
        <f>IF(N319="zákl. přenesená",J319,0)</f>
        <v>0</v>
      </c>
      <c r="BH319" s="217">
        <f>IF(N319="sníž. přenesená",J319,0)</f>
        <v>0</v>
      </c>
      <c r="BI319" s="217">
        <f>IF(N319="nulová",J319,0)</f>
        <v>0</v>
      </c>
      <c r="BJ319" s="18" t="s">
        <v>83</v>
      </c>
      <c r="BK319" s="217">
        <f>ROUND(I319*H319,2)</f>
        <v>0</v>
      </c>
      <c r="BL319" s="18" t="s">
        <v>238</v>
      </c>
      <c r="BM319" s="216" t="s">
        <v>2246</v>
      </c>
    </row>
    <row r="320" spans="1:47" s="2" customFormat="1" ht="12">
      <c r="A320" s="39"/>
      <c r="B320" s="40"/>
      <c r="C320" s="41"/>
      <c r="D320" s="225" t="s">
        <v>203</v>
      </c>
      <c r="E320" s="41"/>
      <c r="F320" s="256" t="s">
        <v>490</v>
      </c>
      <c r="G320" s="41"/>
      <c r="H320" s="41"/>
      <c r="I320" s="220"/>
      <c r="J320" s="41"/>
      <c r="K320" s="41"/>
      <c r="L320" s="45"/>
      <c r="M320" s="221"/>
      <c r="N320" s="222"/>
      <c r="O320" s="85"/>
      <c r="P320" s="85"/>
      <c r="Q320" s="85"/>
      <c r="R320" s="85"/>
      <c r="S320" s="85"/>
      <c r="T320" s="86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T320" s="18" t="s">
        <v>203</v>
      </c>
      <c r="AU320" s="18" t="s">
        <v>85</v>
      </c>
    </row>
    <row r="321" spans="1:51" s="14" customFormat="1" ht="12">
      <c r="A321" s="14"/>
      <c r="B321" s="234"/>
      <c r="C321" s="235"/>
      <c r="D321" s="225" t="s">
        <v>175</v>
      </c>
      <c r="E321" s="235"/>
      <c r="F321" s="237" t="s">
        <v>2247</v>
      </c>
      <c r="G321" s="235"/>
      <c r="H321" s="238">
        <v>3.798</v>
      </c>
      <c r="I321" s="239"/>
      <c r="J321" s="235"/>
      <c r="K321" s="235"/>
      <c r="L321" s="240"/>
      <c r="M321" s="241"/>
      <c r="N321" s="242"/>
      <c r="O321" s="242"/>
      <c r="P321" s="242"/>
      <c r="Q321" s="242"/>
      <c r="R321" s="242"/>
      <c r="S321" s="242"/>
      <c r="T321" s="243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44" t="s">
        <v>175</v>
      </c>
      <c r="AU321" s="244" t="s">
        <v>85</v>
      </c>
      <c r="AV321" s="14" t="s">
        <v>85</v>
      </c>
      <c r="AW321" s="14" t="s">
        <v>4</v>
      </c>
      <c r="AX321" s="14" t="s">
        <v>83</v>
      </c>
      <c r="AY321" s="244" t="s">
        <v>159</v>
      </c>
    </row>
    <row r="322" spans="1:65" s="2" customFormat="1" ht="55.5" customHeight="1">
      <c r="A322" s="39"/>
      <c r="B322" s="40"/>
      <c r="C322" s="205" t="s">
        <v>418</v>
      </c>
      <c r="D322" s="205" t="s">
        <v>162</v>
      </c>
      <c r="E322" s="206" t="s">
        <v>493</v>
      </c>
      <c r="F322" s="207" t="s">
        <v>494</v>
      </c>
      <c r="G322" s="208" t="s">
        <v>165</v>
      </c>
      <c r="H322" s="209">
        <v>26.737</v>
      </c>
      <c r="I322" s="210"/>
      <c r="J322" s="211">
        <f>ROUND(I322*H322,2)</f>
        <v>0</v>
      </c>
      <c r="K322" s="207" t="s">
        <v>166</v>
      </c>
      <c r="L322" s="45"/>
      <c r="M322" s="212" t="s">
        <v>19</v>
      </c>
      <c r="N322" s="213" t="s">
        <v>46</v>
      </c>
      <c r="O322" s="85"/>
      <c r="P322" s="214">
        <f>O322*H322</f>
        <v>0</v>
      </c>
      <c r="Q322" s="214">
        <v>0.00019</v>
      </c>
      <c r="R322" s="214">
        <f>Q322*H322</f>
        <v>0.00508003</v>
      </c>
      <c r="S322" s="214">
        <v>0</v>
      </c>
      <c r="T322" s="215">
        <f>S322*H322</f>
        <v>0</v>
      </c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R322" s="216" t="s">
        <v>238</v>
      </c>
      <c r="AT322" s="216" t="s">
        <v>162</v>
      </c>
      <c r="AU322" s="216" t="s">
        <v>85</v>
      </c>
      <c r="AY322" s="18" t="s">
        <v>159</v>
      </c>
      <c r="BE322" s="217">
        <f>IF(N322="základní",J322,0)</f>
        <v>0</v>
      </c>
      <c r="BF322" s="217">
        <f>IF(N322="snížená",J322,0)</f>
        <v>0</v>
      </c>
      <c r="BG322" s="217">
        <f>IF(N322="zákl. přenesená",J322,0)</f>
        <v>0</v>
      </c>
      <c r="BH322" s="217">
        <f>IF(N322="sníž. přenesená",J322,0)</f>
        <v>0</v>
      </c>
      <c r="BI322" s="217">
        <f>IF(N322="nulová",J322,0)</f>
        <v>0</v>
      </c>
      <c r="BJ322" s="18" t="s">
        <v>83</v>
      </c>
      <c r="BK322" s="217">
        <f>ROUND(I322*H322,2)</f>
        <v>0</v>
      </c>
      <c r="BL322" s="18" t="s">
        <v>238</v>
      </c>
      <c r="BM322" s="216" t="s">
        <v>2248</v>
      </c>
    </row>
    <row r="323" spans="1:47" s="2" customFormat="1" ht="12">
      <c r="A323" s="39"/>
      <c r="B323" s="40"/>
      <c r="C323" s="41"/>
      <c r="D323" s="218" t="s">
        <v>169</v>
      </c>
      <c r="E323" s="41"/>
      <c r="F323" s="219" t="s">
        <v>496</v>
      </c>
      <c r="G323" s="41"/>
      <c r="H323" s="41"/>
      <c r="I323" s="220"/>
      <c r="J323" s="41"/>
      <c r="K323" s="41"/>
      <c r="L323" s="45"/>
      <c r="M323" s="221"/>
      <c r="N323" s="222"/>
      <c r="O323" s="85"/>
      <c r="P323" s="85"/>
      <c r="Q323" s="85"/>
      <c r="R323" s="85"/>
      <c r="S323" s="85"/>
      <c r="T323" s="86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T323" s="18" t="s">
        <v>169</v>
      </c>
      <c r="AU323" s="18" t="s">
        <v>85</v>
      </c>
    </row>
    <row r="324" spans="1:51" s="13" customFormat="1" ht="12">
      <c r="A324" s="13"/>
      <c r="B324" s="223"/>
      <c r="C324" s="224"/>
      <c r="D324" s="225" t="s">
        <v>175</v>
      </c>
      <c r="E324" s="226" t="s">
        <v>19</v>
      </c>
      <c r="F324" s="227" t="s">
        <v>358</v>
      </c>
      <c r="G324" s="224"/>
      <c r="H324" s="226" t="s">
        <v>19</v>
      </c>
      <c r="I324" s="228"/>
      <c r="J324" s="224"/>
      <c r="K324" s="224"/>
      <c r="L324" s="229"/>
      <c r="M324" s="230"/>
      <c r="N324" s="231"/>
      <c r="O324" s="231"/>
      <c r="P324" s="231"/>
      <c r="Q324" s="231"/>
      <c r="R324" s="231"/>
      <c r="S324" s="231"/>
      <c r="T324" s="232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33" t="s">
        <v>175</v>
      </c>
      <c r="AU324" s="233" t="s">
        <v>85</v>
      </c>
      <c r="AV324" s="13" t="s">
        <v>83</v>
      </c>
      <c r="AW324" s="13" t="s">
        <v>37</v>
      </c>
      <c r="AX324" s="13" t="s">
        <v>75</v>
      </c>
      <c r="AY324" s="233" t="s">
        <v>159</v>
      </c>
    </row>
    <row r="325" spans="1:51" s="13" customFormat="1" ht="12">
      <c r="A325" s="13"/>
      <c r="B325" s="223"/>
      <c r="C325" s="224"/>
      <c r="D325" s="225" t="s">
        <v>175</v>
      </c>
      <c r="E325" s="226" t="s">
        <v>19</v>
      </c>
      <c r="F325" s="227" t="s">
        <v>359</v>
      </c>
      <c r="G325" s="224"/>
      <c r="H325" s="226" t="s">
        <v>19</v>
      </c>
      <c r="I325" s="228"/>
      <c r="J325" s="224"/>
      <c r="K325" s="224"/>
      <c r="L325" s="229"/>
      <c r="M325" s="230"/>
      <c r="N325" s="231"/>
      <c r="O325" s="231"/>
      <c r="P325" s="231"/>
      <c r="Q325" s="231"/>
      <c r="R325" s="231"/>
      <c r="S325" s="231"/>
      <c r="T325" s="232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33" t="s">
        <v>175</v>
      </c>
      <c r="AU325" s="233" t="s">
        <v>85</v>
      </c>
      <c r="AV325" s="13" t="s">
        <v>83</v>
      </c>
      <c r="AW325" s="13" t="s">
        <v>37</v>
      </c>
      <c r="AX325" s="13" t="s">
        <v>75</v>
      </c>
      <c r="AY325" s="233" t="s">
        <v>159</v>
      </c>
    </row>
    <row r="326" spans="1:51" s="13" customFormat="1" ht="12">
      <c r="A326" s="13"/>
      <c r="B326" s="223"/>
      <c r="C326" s="224"/>
      <c r="D326" s="225" t="s">
        <v>175</v>
      </c>
      <c r="E326" s="226" t="s">
        <v>19</v>
      </c>
      <c r="F326" s="227" t="s">
        <v>2197</v>
      </c>
      <c r="G326" s="224"/>
      <c r="H326" s="226" t="s">
        <v>19</v>
      </c>
      <c r="I326" s="228"/>
      <c r="J326" s="224"/>
      <c r="K326" s="224"/>
      <c r="L326" s="229"/>
      <c r="M326" s="230"/>
      <c r="N326" s="231"/>
      <c r="O326" s="231"/>
      <c r="P326" s="231"/>
      <c r="Q326" s="231"/>
      <c r="R326" s="231"/>
      <c r="S326" s="231"/>
      <c r="T326" s="232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33" t="s">
        <v>175</v>
      </c>
      <c r="AU326" s="233" t="s">
        <v>85</v>
      </c>
      <c r="AV326" s="13" t="s">
        <v>83</v>
      </c>
      <c r="AW326" s="13" t="s">
        <v>37</v>
      </c>
      <c r="AX326" s="13" t="s">
        <v>75</v>
      </c>
      <c r="AY326" s="233" t="s">
        <v>159</v>
      </c>
    </row>
    <row r="327" spans="1:51" s="14" customFormat="1" ht="12">
      <c r="A327" s="14"/>
      <c r="B327" s="234"/>
      <c r="C327" s="235"/>
      <c r="D327" s="225" t="s">
        <v>175</v>
      </c>
      <c r="E327" s="236" t="s">
        <v>19</v>
      </c>
      <c r="F327" s="237" t="s">
        <v>2249</v>
      </c>
      <c r="G327" s="235"/>
      <c r="H327" s="238">
        <v>22.421</v>
      </c>
      <c r="I327" s="239"/>
      <c r="J327" s="235"/>
      <c r="K327" s="235"/>
      <c r="L327" s="240"/>
      <c r="M327" s="241"/>
      <c r="N327" s="242"/>
      <c r="O327" s="242"/>
      <c r="P327" s="242"/>
      <c r="Q327" s="242"/>
      <c r="R327" s="242"/>
      <c r="S327" s="242"/>
      <c r="T327" s="243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44" t="s">
        <v>175</v>
      </c>
      <c r="AU327" s="244" t="s">
        <v>85</v>
      </c>
      <c r="AV327" s="14" t="s">
        <v>85</v>
      </c>
      <c r="AW327" s="14" t="s">
        <v>37</v>
      </c>
      <c r="AX327" s="14" t="s">
        <v>75</v>
      </c>
      <c r="AY327" s="244" t="s">
        <v>159</v>
      </c>
    </row>
    <row r="328" spans="1:51" s="13" customFormat="1" ht="12">
      <c r="A328" s="13"/>
      <c r="B328" s="223"/>
      <c r="C328" s="224"/>
      <c r="D328" s="225" t="s">
        <v>175</v>
      </c>
      <c r="E328" s="226" t="s">
        <v>19</v>
      </c>
      <c r="F328" s="227" t="s">
        <v>362</v>
      </c>
      <c r="G328" s="224"/>
      <c r="H328" s="226" t="s">
        <v>19</v>
      </c>
      <c r="I328" s="228"/>
      <c r="J328" s="224"/>
      <c r="K328" s="224"/>
      <c r="L328" s="229"/>
      <c r="M328" s="230"/>
      <c r="N328" s="231"/>
      <c r="O328" s="231"/>
      <c r="P328" s="231"/>
      <c r="Q328" s="231"/>
      <c r="R328" s="231"/>
      <c r="S328" s="231"/>
      <c r="T328" s="232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33" t="s">
        <v>175</v>
      </c>
      <c r="AU328" s="233" t="s">
        <v>85</v>
      </c>
      <c r="AV328" s="13" t="s">
        <v>83</v>
      </c>
      <c r="AW328" s="13" t="s">
        <v>37</v>
      </c>
      <c r="AX328" s="13" t="s">
        <v>75</v>
      </c>
      <c r="AY328" s="233" t="s">
        <v>159</v>
      </c>
    </row>
    <row r="329" spans="1:51" s="13" customFormat="1" ht="12">
      <c r="A329" s="13"/>
      <c r="B329" s="223"/>
      <c r="C329" s="224"/>
      <c r="D329" s="225" t="s">
        <v>175</v>
      </c>
      <c r="E329" s="226" t="s">
        <v>19</v>
      </c>
      <c r="F329" s="227" t="s">
        <v>2197</v>
      </c>
      <c r="G329" s="224"/>
      <c r="H329" s="226" t="s">
        <v>19</v>
      </c>
      <c r="I329" s="228"/>
      <c r="J329" s="224"/>
      <c r="K329" s="224"/>
      <c r="L329" s="229"/>
      <c r="M329" s="230"/>
      <c r="N329" s="231"/>
      <c r="O329" s="231"/>
      <c r="P329" s="231"/>
      <c r="Q329" s="231"/>
      <c r="R329" s="231"/>
      <c r="S329" s="231"/>
      <c r="T329" s="232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33" t="s">
        <v>175</v>
      </c>
      <c r="AU329" s="233" t="s">
        <v>85</v>
      </c>
      <c r="AV329" s="13" t="s">
        <v>83</v>
      </c>
      <c r="AW329" s="13" t="s">
        <v>37</v>
      </c>
      <c r="AX329" s="13" t="s">
        <v>75</v>
      </c>
      <c r="AY329" s="233" t="s">
        <v>159</v>
      </c>
    </row>
    <row r="330" spans="1:51" s="14" customFormat="1" ht="12">
      <c r="A330" s="14"/>
      <c r="B330" s="234"/>
      <c r="C330" s="235"/>
      <c r="D330" s="225" t="s">
        <v>175</v>
      </c>
      <c r="E330" s="236" t="s">
        <v>19</v>
      </c>
      <c r="F330" s="237" t="s">
        <v>2250</v>
      </c>
      <c r="G330" s="235"/>
      <c r="H330" s="238">
        <v>4.316</v>
      </c>
      <c r="I330" s="239"/>
      <c r="J330" s="235"/>
      <c r="K330" s="235"/>
      <c r="L330" s="240"/>
      <c r="M330" s="241"/>
      <c r="N330" s="242"/>
      <c r="O330" s="242"/>
      <c r="P330" s="242"/>
      <c r="Q330" s="242"/>
      <c r="R330" s="242"/>
      <c r="S330" s="242"/>
      <c r="T330" s="243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44" t="s">
        <v>175</v>
      </c>
      <c r="AU330" s="244" t="s">
        <v>85</v>
      </c>
      <c r="AV330" s="14" t="s">
        <v>85</v>
      </c>
      <c r="AW330" s="14" t="s">
        <v>37</v>
      </c>
      <c r="AX330" s="14" t="s">
        <v>75</v>
      </c>
      <c r="AY330" s="244" t="s">
        <v>159</v>
      </c>
    </row>
    <row r="331" spans="1:51" s="15" customFormat="1" ht="12">
      <c r="A331" s="15"/>
      <c r="B331" s="245"/>
      <c r="C331" s="246"/>
      <c r="D331" s="225" t="s">
        <v>175</v>
      </c>
      <c r="E331" s="247" t="s">
        <v>19</v>
      </c>
      <c r="F331" s="248" t="s">
        <v>179</v>
      </c>
      <c r="G331" s="246"/>
      <c r="H331" s="249">
        <v>26.737</v>
      </c>
      <c r="I331" s="250"/>
      <c r="J331" s="246"/>
      <c r="K331" s="246"/>
      <c r="L331" s="251"/>
      <c r="M331" s="252"/>
      <c r="N331" s="253"/>
      <c r="O331" s="253"/>
      <c r="P331" s="253"/>
      <c r="Q331" s="253"/>
      <c r="R331" s="253"/>
      <c r="S331" s="253"/>
      <c r="T331" s="254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T331" s="255" t="s">
        <v>175</v>
      </c>
      <c r="AU331" s="255" t="s">
        <v>85</v>
      </c>
      <c r="AV331" s="15" t="s">
        <v>167</v>
      </c>
      <c r="AW331" s="15" t="s">
        <v>37</v>
      </c>
      <c r="AX331" s="15" t="s">
        <v>83</v>
      </c>
      <c r="AY331" s="255" t="s">
        <v>159</v>
      </c>
    </row>
    <row r="332" spans="1:65" s="2" customFormat="1" ht="24.15" customHeight="1">
      <c r="A332" s="39"/>
      <c r="B332" s="40"/>
      <c r="C332" s="257" t="s">
        <v>422</v>
      </c>
      <c r="D332" s="257" t="s">
        <v>255</v>
      </c>
      <c r="E332" s="258" t="s">
        <v>500</v>
      </c>
      <c r="F332" s="259" t="s">
        <v>501</v>
      </c>
      <c r="G332" s="260" t="s">
        <v>165</v>
      </c>
      <c r="H332" s="261">
        <v>28.074</v>
      </c>
      <c r="I332" s="262"/>
      <c r="J332" s="263">
        <f>ROUND(I332*H332,2)</f>
        <v>0</v>
      </c>
      <c r="K332" s="259" t="s">
        <v>166</v>
      </c>
      <c r="L332" s="264"/>
      <c r="M332" s="265" t="s">
        <v>19</v>
      </c>
      <c r="N332" s="266" t="s">
        <v>46</v>
      </c>
      <c r="O332" s="85"/>
      <c r="P332" s="214">
        <f>O332*H332</f>
        <v>0</v>
      </c>
      <c r="Q332" s="214">
        <v>0.0025</v>
      </c>
      <c r="R332" s="214">
        <f>Q332*H332</f>
        <v>0.07018500000000001</v>
      </c>
      <c r="S332" s="214">
        <v>0</v>
      </c>
      <c r="T332" s="215">
        <f>S332*H332</f>
        <v>0</v>
      </c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R332" s="216" t="s">
        <v>259</v>
      </c>
      <c r="AT332" s="216" t="s">
        <v>255</v>
      </c>
      <c r="AU332" s="216" t="s">
        <v>85</v>
      </c>
      <c r="AY332" s="18" t="s">
        <v>159</v>
      </c>
      <c r="BE332" s="217">
        <f>IF(N332="základní",J332,0)</f>
        <v>0</v>
      </c>
      <c r="BF332" s="217">
        <f>IF(N332="snížená",J332,0)</f>
        <v>0</v>
      </c>
      <c r="BG332" s="217">
        <f>IF(N332="zákl. přenesená",J332,0)</f>
        <v>0</v>
      </c>
      <c r="BH332" s="217">
        <f>IF(N332="sníž. přenesená",J332,0)</f>
        <v>0</v>
      </c>
      <c r="BI332" s="217">
        <f>IF(N332="nulová",J332,0)</f>
        <v>0</v>
      </c>
      <c r="BJ332" s="18" t="s">
        <v>83</v>
      </c>
      <c r="BK332" s="217">
        <f>ROUND(I332*H332,2)</f>
        <v>0</v>
      </c>
      <c r="BL332" s="18" t="s">
        <v>238</v>
      </c>
      <c r="BM332" s="216" t="s">
        <v>2251</v>
      </c>
    </row>
    <row r="333" spans="1:51" s="14" customFormat="1" ht="12">
      <c r="A333" s="14"/>
      <c r="B333" s="234"/>
      <c r="C333" s="235"/>
      <c r="D333" s="225" t="s">
        <v>175</v>
      </c>
      <c r="E333" s="235"/>
      <c r="F333" s="237" t="s">
        <v>2252</v>
      </c>
      <c r="G333" s="235"/>
      <c r="H333" s="238">
        <v>28.074</v>
      </c>
      <c r="I333" s="239"/>
      <c r="J333" s="235"/>
      <c r="K333" s="235"/>
      <c r="L333" s="240"/>
      <c r="M333" s="241"/>
      <c r="N333" s="242"/>
      <c r="O333" s="242"/>
      <c r="P333" s="242"/>
      <c r="Q333" s="242"/>
      <c r="R333" s="242"/>
      <c r="S333" s="242"/>
      <c r="T333" s="243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44" t="s">
        <v>175</v>
      </c>
      <c r="AU333" s="244" t="s">
        <v>85</v>
      </c>
      <c r="AV333" s="14" t="s">
        <v>85</v>
      </c>
      <c r="AW333" s="14" t="s">
        <v>4</v>
      </c>
      <c r="AX333" s="14" t="s">
        <v>83</v>
      </c>
      <c r="AY333" s="244" t="s">
        <v>159</v>
      </c>
    </row>
    <row r="334" spans="1:65" s="2" customFormat="1" ht="55.5" customHeight="1">
      <c r="A334" s="39"/>
      <c r="B334" s="40"/>
      <c r="C334" s="205" t="s">
        <v>428</v>
      </c>
      <c r="D334" s="205" t="s">
        <v>162</v>
      </c>
      <c r="E334" s="206" t="s">
        <v>493</v>
      </c>
      <c r="F334" s="207" t="s">
        <v>494</v>
      </c>
      <c r="G334" s="208" t="s">
        <v>165</v>
      </c>
      <c r="H334" s="209">
        <v>4.316</v>
      </c>
      <c r="I334" s="210"/>
      <c r="J334" s="211">
        <f>ROUND(I334*H334,2)</f>
        <v>0</v>
      </c>
      <c r="K334" s="207" t="s">
        <v>166</v>
      </c>
      <c r="L334" s="45"/>
      <c r="M334" s="212" t="s">
        <v>19</v>
      </c>
      <c r="N334" s="213" t="s">
        <v>46</v>
      </c>
      <c r="O334" s="85"/>
      <c r="P334" s="214">
        <f>O334*H334</f>
        <v>0</v>
      </c>
      <c r="Q334" s="214">
        <v>0.00019</v>
      </c>
      <c r="R334" s="214">
        <f>Q334*H334</f>
        <v>0.00082004</v>
      </c>
      <c r="S334" s="214">
        <v>0</v>
      </c>
      <c r="T334" s="215">
        <f>S334*H334</f>
        <v>0</v>
      </c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R334" s="216" t="s">
        <v>238</v>
      </c>
      <c r="AT334" s="216" t="s">
        <v>162</v>
      </c>
      <c r="AU334" s="216" t="s">
        <v>85</v>
      </c>
      <c r="AY334" s="18" t="s">
        <v>159</v>
      </c>
      <c r="BE334" s="217">
        <f>IF(N334="základní",J334,0)</f>
        <v>0</v>
      </c>
      <c r="BF334" s="217">
        <f>IF(N334="snížená",J334,0)</f>
        <v>0</v>
      </c>
      <c r="BG334" s="217">
        <f>IF(N334="zákl. přenesená",J334,0)</f>
        <v>0</v>
      </c>
      <c r="BH334" s="217">
        <f>IF(N334="sníž. přenesená",J334,0)</f>
        <v>0</v>
      </c>
      <c r="BI334" s="217">
        <f>IF(N334="nulová",J334,0)</f>
        <v>0</v>
      </c>
      <c r="BJ334" s="18" t="s">
        <v>83</v>
      </c>
      <c r="BK334" s="217">
        <f>ROUND(I334*H334,2)</f>
        <v>0</v>
      </c>
      <c r="BL334" s="18" t="s">
        <v>238</v>
      </c>
      <c r="BM334" s="216" t="s">
        <v>2253</v>
      </c>
    </row>
    <row r="335" spans="1:47" s="2" customFormat="1" ht="12">
      <c r="A335" s="39"/>
      <c r="B335" s="40"/>
      <c r="C335" s="41"/>
      <c r="D335" s="218" t="s">
        <v>169</v>
      </c>
      <c r="E335" s="41"/>
      <c r="F335" s="219" t="s">
        <v>496</v>
      </c>
      <c r="G335" s="41"/>
      <c r="H335" s="41"/>
      <c r="I335" s="220"/>
      <c r="J335" s="41"/>
      <c r="K335" s="41"/>
      <c r="L335" s="45"/>
      <c r="M335" s="221"/>
      <c r="N335" s="222"/>
      <c r="O335" s="85"/>
      <c r="P335" s="85"/>
      <c r="Q335" s="85"/>
      <c r="R335" s="85"/>
      <c r="S335" s="85"/>
      <c r="T335" s="86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T335" s="18" t="s">
        <v>169</v>
      </c>
      <c r="AU335" s="18" t="s">
        <v>85</v>
      </c>
    </row>
    <row r="336" spans="1:51" s="13" customFormat="1" ht="12">
      <c r="A336" s="13"/>
      <c r="B336" s="223"/>
      <c r="C336" s="224"/>
      <c r="D336" s="225" t="s">
        <v>175</v>
      </c>
      <c r="E336" s="226" t="s">
        <v>19</v>
      </c>
      <c r="F336" s="227" t="s">
        <v>364</v>
      </c>
      <c r="G336" s="224"/>
      <c r="H336" s="226" t="s">
        <v>19</v>
      </c>
      <c r="I336" s="228"/>
      <c r="J336" s="224"/>
      <c r="K336" s="224"/>
      <c r="L336" s="229"/>
      <c r="M336" s="230"/>
      <c r="N336" s="231"/>
      <c r="O336" s="231"/>
      <c r="P336" s="231"/>
      <c r="Q336" s="231"/>
      <c r="R336" s="231"/>
      <c r="S336" s="231"/>
      <c r="T336" s="232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33" t="s">
        <v>175</v>
      </c>
      <c r="AU336" s="233" t="s">
        <v>85</v>
      </c>
      <c r="AV336" s="13" t="s">
        <v>83</v>
      </c>
      <c r="AW336" s="13" t="s">
        <v>37</v>
      </c>
      <c r="AX336" s="13" t="s">
        <v>75</v>
      </c>
      <c r="AY336" s="233" t="s">
        <v>159</v>
      </c>
    </row>
    <row r="337" spans="1:51" s="13" customFormat="1" ht="12">
      <c r="A337" s="13"/>
      <c r="B337" s="223"/>
      <c r="C337" s="224"/>
      <c r="D337" s="225" t="s">
        <v>175</v>
      </c>
      <c r="E337" s="226" t="s">
        <v>19</v>
      </c>
      <c r="F337" s="227" t="s">
        <v>2197</v>
      </c>
      <c r="G337" s="224"/>
      <c r="H337" s="226" t="s">
        <v>19</v>
      </c>
      <c r="I337" s="228"/>
      <c r="J337" s="224"/>
      <c r="K337" s="224"/>
      <c r="L337" s="229"/>
      <c r="M337" s="230"/>
      <c r="N337" s="231"/>
      <c r="O337" s="231"/>
      <c r="P337" s="231"/>
      <c r="Q337" s="231"/>
      <c r="R337" s="231"/>
      <c r="S337" s="231"/>
      <c r="T337" s="232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33" t="s">
        <v>175</v>
      </c>
      <c r="AU337" s="233" t="s">
        <v>85</v>
      </c>
      <c r="AV337" s="13" t="s">
        <v>83</v>
      </c>
      <c r="AW337" s="13" t="s">
        <v>37</v>
      </c>
      <c r="AX337" s="13" t="s">
        <v>75</v>
      </c>
      <c r="AY337" s="233" t="s">
        <v>159</v>
      </c>
    </row>
    <row r="338" spans="1:51" s="13" customFormat="1" ht="12">
      <c r="A338" s="13"/>
      <c r="B338" s="223"/>
      <c r="C338" s="224"/>
      <c r="D338" s="225" t="s">
        <v>175</v>
      </c>
      <c r="E338" s="226" t="s">
        <v>19</v>
      </c>
      <c r="F338" s="227" t="s">
        <v>1889</v>
      </c>
      <c r="G338" s="224"/>
      <c r="H338" s="226" t="s">
        <v>19</v>
      </c>
      <c r="I338" s="228"/>
      <c r="J338" s="224"/>
      <c r="K338" s="224"/>
      <c r="L338" s="229"/>
      <c r="M338" s="230"/>
      <c r="N338" s="231"/>
      <c r="O338" s="231"/>
      <c r="P338" s="231"/>
      <c r="Q338" s="231"/>
      <c r="R338" s="231"/>
      <c r="S338" s="231"/>
      <c r="T338" s="232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33" t="s">
        <v>175</v>
      </c>
      <c r="AU338" s="233" t="s">
        <v>85</v>
      </c>
      <c r="AV338" s="13" t="s">
        <v>83</v>
      </c>
      <c r="AW338" s="13" t="s">
        <v>37</v>
      </c>
      <c r="AX338" s="13" t="s">
        <v>75</v>
      </c>
      <c r="AY338" s="233" t="s">
        <v>159</v>
      </c>
    </row>
    <row r="339" spans="1:51" s="14" customFormat="1" ht="12">
      <c r="A339" s="14"/>
      <c r="B339" s="234"/>
      <c r="C339" s="235"/>
      <c r="D339" s="225" t="s">
        <v>175</v>
      </c>
      <c r="E339" s="236" t="s">
        <v>19</v>
      </c>
      <c r="F339" s="237" t="s">
        <v>2250</v>
      </c>
      <c r="G339" s="235"/>
      <c r="H339" s="238">
        <v>4.316</v>
      </c>
      <c r="I339" s="239"/>
      <c r="J339" s="235"/>
      <c r="K339" s="235"/>
      <c r="L339" s="240"/>
      <c r="M339" s="241"/>
      <c r="N339" s="242"/>
      <c r="O339" s="242"/>
      <c r="P339" s="242"/>
      <c r="Q339" s="242"/>
      <c r="R339" s="242"/>
      <c r="S339" s="242"/>
      <c r="T339" s="243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44" t="s">
        <v>175</v>
      </c>
      <c r="AU339" s="244" t="s">
        <v>85</v>
      </c>
      <c r="AV339" s="14" t="s">
        <v>85</v>
      </c>
      <c r="AW339" s="14" t="s">
        <v>37</v>
      </c>
      <c r="AX339" s="14" t="s">
        <v>83</v>
      </c>
      <c r="AY339" s="244" t="s">
        <v>159</v>
      </c>
    </row>
    <row r="340" spans="1:65" s="2" customFormat="1" ht="24.15" customHeight="1">
      <c r="A340" s="39"/>
      <c r="B340" s="40"/>
      <c r="C340" s="257" t="s">
        <v>435</v>
      </c>
      <c r="D340" s="257" t="s">
        <v>255</v>
      </c>
      <c r="E340" s="258" t="s">
        <v>1945</v>
      </c>
      <c r="F340" s="259" t="s">
        <v>1946</v>
      </c>
      <c r="G340" s="260" t="s">
        <v>165</v>
      </c>
      <c r="H340" s="261">
        <v>4.532</v>
      </c>
      <c r="I340" s="262"/>
      <c r="J340" s="263">
        <f>ROUND(I340*H340,2)</f>
        <v>0</v>
      </c>
      <c r="K340" s="259" t="s">
        <v>166</v>
      </c>
      <c r="L340" s="264"/>
      <c r="M340" s="265" t="s">
        <v>19</v>
      </c>
      <c r="N340" s="266" t="s">
        <v>46</v>
      </c>
      <c r="O340" s="85"/>
      <c r="P340" s="214">
        <f>O340*H340</f>
        <v>0</v>
      </c>
      <c r="Q340" s="214">
        <v>0.0021</v>
      </c>
      <c r="R340" s="214">
        <f>Q340*H340</f>
        <v>0.0095172</v>
      </c>
      <c r="S340" s="214">
        <v>0</v>
      </c>
      <c r="T340" s="215">
        <f>S340*H340</f>
        <v>0</v>
      </c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R340" s="216" t="s">
        <v>259</v>
      </c>
      <c r="AT340" s="216" t="s">
        <v>255</v>
      </c>
      <c r="AU340" s="216" t="s">
        <v>85</v>
      </c>
      <c r="AY340" s="18" t="s">
        <v>159</v>
      </c>
      <c r="BE340" s="217">
        <f>IF(N340="základní",J340,0)</f>
        <v>0</v>
      </c>
      <c r="BF340" s="217">
        <f>IF(N340="snížená",J340,0)</f>
        <v>0</v>
      </c>
      <c r="BG340" s="217">
        <f>IF(N340="zákl. přenesená",J340,0)</f>
        <v>0</v>
      </c>
      <c r="BH340" s="217">
        <f>IF(N340="sníž. přenesená",J340,0)</f>
        <v>0</v>
      </c>
      <c r="BI340" s="217">
        <f>IF(N340="nulová",J340,0)</f>
        <v>0</v>
      </c>
      <c r="BJ340" s="18" t="s">
        <v>83</v>
      </c>
      <c r="BK340" s="217">
        <f>ROUND(I340*H340,2)</f>
        <v>0</v>
      </c>
      <c r="BL340" s="18" t="s">
        <v>238</v>
      </c>
      <c r="BM340" s="216" t="s">
        <v>2254</v>
      </c>
    </row>
    <row r="341" spans="1:51" s="14" customFormat="1" ht="12">
      <c r="A341" s="14"/>
      <c r="B341" s="234"/>
      <c r="C341" s="235"/>
      <c r="D341" s="225" t="s">
        <v>175</v>
      </c>
      <c r="E341" s="235"/>
      <c r="F341" s="237" t="s">
        <v>2255</v>
      </c>
      <c r="G341" s="235"/>
      <c r="H341" s="238">
        <v>4.532</v>
      </c>
      <c r="I341" s="239"/>
      <c r="J341" s="235"/>
      <c r="K341" s="235"/>
      <c r="L341" s="240"/>
      <c r="M341" s="241"/>
      <c r="N341" s="242"/>
      <c r="O341" s="242"/>
      <c r="P341" s="242"/>
      <c r="Q341" s="242"/>
      <c r="R341" s="242"/>
      <c r="S341" s="242"/>
      <c r="T341" s="243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44" t="s">
        <v>175</v>
      </c>
      <c r="AU341" s="244" t="s">
        <v>85</v>
      </c>
      <c r="AV341" s="14" t="s">
        <v>85</v>
      </c>
      <c r="AW341" s="14" t="s">
        <v>4</v>
      </c>
      <c r="AX341" s="14" t="s">
        <v>83</v>
      </c>
      <c r="AY341" s="244" t="s">
        <v>159</v>
      </c>
    </row>
    <row r="342" spans="1:65" s="2" customFormat="1" ht="44.25" customHeight="1">
      <c r="A342" s="39"/>
      <c r="B342" s="40"/>
      <c r="C342" s="205" t="s">
        <v>441</v>
      </c>
      <c r="D342" s="205" t="s">
        <v>162</v>
      </c>
      <c r="E342" s="206" t="s">
        <v>505</v>
      </c>
      <c r="F342" s="207" t="s">
        <v>506</v>
      </c>
      <c r="G342" s="208" t="s">
        <v>191</v>
      </c>
      <c r="H342" s="209">
        <v>1.207</v>
      </c>
      <c r="I342" s="210"/>
      <c r="J342" s="211">
        <f>ROUND(I342*H342,2)</f>
        <v>0</v>
      </c>
      <c r="K342" s="207" t="s">
        <v>166</v>
      </c>
      <c r="L342" s="45"/>
      <c r="M342" s="212" t="s">
        <v>19</v>
      </c>
      <c r="N342" s="213" t="s">
        <v>46</v>
      </c>
      <c r="O342" s="85"/>
      <c r="P342" s="214">
        <f>O342*H342</f>
        <v>0</v>
      </c>
      <c r="Q342" s="214">
        <v>0</v>
      </c>
      <c r="R342" s="214">
        <f>Q342*H342</f>
        <v>0</v>
      </c>
      <c r="S342" s="214">
        <v>0</v>
      </c>
      <c r="T342" s="215">
        <f>S342*H342</f>
        <v>0</v>
      </c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R342" s="216" t="s">
        <v>238</v>
      </c>
      <c r="AT342" s="216" t="s">
        <v>162</v>
      </c>
      <c r="AU342" s="216" t="s">
        <v>85</v>
      </c>
      <c r="AY342" s="18" t="s">
        <v>159</v>
      </c>
      <c r="BE342" s="217">
        <f>IF(N342="základní",J342,0)</f>
        <v>0</v>
      </c>
      <c r="BF342" s="217">
        <f>IF(N342="snížená",J342,0)</f>
        <v>0</v>
      </c>
      <c r="BG342" s="217">
        <f>IF(N342="zákl. přenesená",J342,0)</f>
        <v>0</v>
      </c>
      <c r="BH342" s="217">
        <f>IF(N342="sníž. přenesená",J342,0)</f>
        <v>0</v>
      </c>
      <c r="BI342" s="217">
        <f>IF(N342="nulová",J342,0)</f>
        <v>0</v>
      </c>
      <c r="BJ342" s="18" t="s">
        <v>83</v>
      </c>
      <c r="BK342" s="217">
        <f>ROUND(I342*H342,2)</f>
        <v>0</v>
      </c>
      <c r="BL342" s="18" t="s">
        <v>238</v>
      </c>
      <c r="BM342" s="216" t="s">
        <v>2256</v>
      </c>
    </row>
    <row r="343" spans="1:47" s="2" customFormat="1" ht="12">
      <c r="A343" s="39"/>
      <c r="B343" s="40"/>
      <c r="C343" s="41"/>
      <c r="D343" s="218" t="s">
        <v>169</v>
      </c>
      <c r="E343" s="41"/>
      <c r="F343" s="219" t="s">
        <v>508</v>
      </c>
      <c r="G343" s="41"/>
      <c r="H343" s="41"/>
      <c r="I343" s="220"/>
      <c r="J343" s="41"/>
      <c r="K343" s="41"/>
      <c r="L343" s="45"/>
      <c r="M343" s="221"/>
      <c r="N343" s="222"/>
      <c r="O343" s="85"/>
      <c r="P343" s="85"/>
      <c r="Q343" s="85"/>
      <c r="R343" s="85"/>
      <c r="S343" s="85"/>
      <c r="T343" s="86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T343" s="18" t="s">
        <v>169</v>
      </c>
      <c r="AU343" s="18" t="s">
        <v>85</v>
      </c>
    </row>
    <row r="344" spans="1:63" s="12" customFormat="1" ht="22.8" customHeight="1">
      <c r="A344" s="12"/>
      <c r="B344" s="189"/>
      <c r="C344" s="190"/>
      <c r="D344" s="191" t="s">
        <v>74</v>
      </c>
      <c r="E344" s="203" t="s">
        <v>509</v>
      </c>
      <c r="F344" s="203" t="s">
        <v>510</v>
      </c>
      <c r="G344" s="190"/>
      <c r="H344" s="190"/>
      <c r="I344" s="193"/>
      <c r="J344" s="204">
        <f>BK344</f>
        <v>0</v>
      </c>
      <c r="K344" s="190"/>
      <c r="L344" s="195"/>
      <c r="M344" s="196"/>
      <c r="N344" s="197"/>
      <c r="O344" s="197"/>
      <c r="P344" s="198">
        <f>SUM(P345:P362)</f>
        <v>0</v>
      </c>
      <c r="Q344" s="197"/>
      <c r="R344" s="198">
        <f>SUM(R345:R362)</f>
        <v>0.042006</v>
      </c>
      <c r="S344" s="197"/>
      <c r="T344" s="199">
        <f>SUM(T345:T362)</f>
        <v>0.180774</v>
      </c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R344" s="200" t="s">
        <v>85</v>
      </c>
      <c r="AT344" s="201" t="s">
        <v>74</v>
      </c>
      <c r="AU344" s="201" t="s">
        <v>83</v>
      </c>
      <c r="AY344" s="200" t="s">
        <v>159</v>
      </c>
      <c r="BK344" s="202">
        <f>SUM(BK345:BK362)</f>
        <v>0</v>
      </c>
    </row>
    <row r="345" spans="1:65" s="2" customFormat="1" ht="24.15" customHeight="1">
      <c r="A345" s="39"/>
      <c r="B345" s="40"/>
      <c r="C345" s="205" t="s">
        <v>446</v>
      </c>
      <c r="D345" s="205" t="s">
        <v>162</v>
      </c>
      <c r="E345" s="206" t="s">
        <v>512</v>
      </c>
      <c r="F345" s="207" t="s">
        <v>513</v>
      </c>
      <c r="G345" s="208" t="s">
        <v>237</v>
      </c>
      <c r="H345" s="209">
        <v>3</v>
      </c>
      <c r="I345" s="210"/>
      <c r="J345" s="211">
        <f>ROUND(I345*H345,2)</f>
        <v>0</v>
      </c>
      <c r="K345" s="207" t="s">
        <v>166</v>
      </c>
      <c r="L345" s="45"/>
      <c r="M345" s="212" t="s">
        <v>19</v>
      </c>
      <c r="N345" s="213" t="s">
        <v>46</v>
      </c>
      <c r="O345" s="85"/>
      <c r="P345" s="214">
        <f>O345*H345</f>
        <v>0</v>
      </c>
      <c r="Q345" s="214">
        <v>0</v>
      </c>
      <c r="R345" s="214">
        <f>Q345*H345</f>
        <v>0</v>
      </c>
      <c r="S345" s="214">
        <v>0.01705</v>
      </c>
      <c r="T345" s="215">
        <f>S345*H345</f>
        <v>0.05115</v>
      </c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R345" s="216" t="s">
        <v>238</v>
      </c>
      <c r="AT345" s="216" t="s">
        <v>162</v>
      </c>
      <c r="AU345" s="216" t="s">
        <v>85</v>
      </c>
      <c r="AY345" s="18" t="s">
        <v>159</v>
      </c>
      <c r="BE345" s="217">
        <f>IF(N345="základní",J345,0)</f>
        <v>0</v>
      </c>
      <c r="BF345" s="217">
        <f>IF(N345="snížená",J345,0)</f>
        <v>0</v>
      </c>
      <c r="BG345" s="217">
        <f>IF(N345="zákl. přenesená",J345,0)</f>
        <v>0</v>
      </c>
      <c r="BH345" s="217">
        <f>IF(N345="sníž. přenesená",J345,0)</f>
        <v>0</v>
      </c>
      <c r="BI345" s="217">
        <f>IF(N345="nulová",J345,0)</f>
        <v>0</v>
      </c>
      <c r="BJ345" s="18" t="s">
        <v>83</v>
      </c>
      <c r="BK345" s="217">
        <f>ROUND(I345*H345,2)</f>
        <v>0</v>
      </c>
      <c r="BL345" s="18" t="s">
        <v>238</v>
      </c>
      <c r="BM345" s="216" t="s">
        <v>2257</v>
      </c>
    </row>
    <row r="346" spans="1:47" s="2" customFormat="1" ht="12">
      <c r="A346" s="39"/>
      <c r="B346" s="40"/>
      <c r="C346" s="41"/>
      <c r="D346" s="218" t="s">
        <v>169</v>
      </c>
      <c r="E346" s="41"/>
      <c r="F346" s="219" t="s">
        <v>515</v>
      </c>
      <c r="G346" s="41"/>
      <c r="H346" s="41"/>
      <c r="I346" s="220"/>
      <c r="J346" s="41"/>
      <c r="K346" s="41"/>
      <c r="L346" s="45"/>
      <c r="M346" s="221"/>
      <c r="N346" s="222"/>
      <c r="O346" s="85"/>
      <c r="P346" s="85"/>
      <c r="Q346" s="85"/>
      <c r="R346" s="85"/>
      <c r="S346" s="85"/>
      <c r="T346" s="86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T346" s="18" t="s">
        <v>169</v>
      </c>
      <c r="AU346" s="18" t="s">
        <v>85</v>
      </c>
    </row>
    <row r="347" spans="1:65" s="2" customFormat="1" ht="24.15" customHeight="1">
      <c r="A347" s="39"/>
      <c r="B347" s="40"/>
      <c r="C347" s="205" t="s">
        <v>453</v>
      </c>
      <c r="D347" s="205" t="s">
        <v>162</v>
      </c>
      <c r="E347" s="206" t="s">
        <v>517</v>
      </c>
      <c r="F347" s="207" t="s">
        <v>518</v>
      </c>
      <c r="G347" s="208" t="s">
        <v>237</v>
      </c>
      <c r="H347" s="209">
        <v>3</v>
      </c>
      <c r="I347" s="210"/>
      <c r="J347" s="211">
        <f>ROUND(I347*H347,2)</f>
        <v>0</v>
      </c>
      <c r="K347" s="207" t="s">
        <v>166</v>
      </c>
      <c r="L347" s="45"/>
      <c r="M347" s="212" t="s">
        <v>19</v>
      </c>
      <c r="N347" s="213" t="s">
        <v>46</v>
      </c>
      <c r="O347" s="85"/>
      <c r="P347" s="214">
        <f>O347*H347</f>
        <v>0</v>
      </c>
      <c r="Q347" s="214">
        <v>0.00115</v>
      </c>
      <c r="R347" s="214">
        <f>Q347*H347</f>
        <v>0.00345</v>
      </c>
      <c r="S347" s="214">
        <v>0</v>
      </c>
      <c r="T347" s="215">
        <f>S347*H347</f>
        <v>0</v>
      </c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R347" s="216" t="s">
        <v>238</v>
      </c>
      <c r="AT347" s="216" t="s">
        <v>162</v>
      </c>
      <c r="AU347" s="216" t="s">
        <v>85</v>
      </c>
      <c r="AY347" s="18" t="s">
        <v>159</v>
      </c>
      <c r="BE347" s="217">
        <f>IF(N347="základní",J347,0)</f>
        <v>0</v>
      </c>
      <c r="BF347" s="217">
        <f>IF(N347="snížená",J347,0)</f>
        <v>0</v>
      </c>
      <c r="BG347" s="217">
        <f>IF(N347="zákl. přenesená",J347,0)</f>
        <v>0</v>
      </c>
      <c r="BH347" s="217">
        <f>IF(N347="sníž. přenesená",J347,0)</f>
        <v>0</v>
      </c>
      <c r="BI347" s="217">
        <f>IF(N347="nulová",J347,0)</f>
        <v>0</v>
      </c>
      <c r="BJ347" s="18" t="s">
        <v>83</v>
      </c>
      <c r="BK347" s="217">
        <f>ROUND(I347*H347,2)</f>
        <v>0</v>
      </c>
      <c r="BL347" s="18" t="s">
        <v>238</v>
      </c>
      <c r="BM347" s="216" t="s">
        <v>2258</v>
      </c>
    </row>
    <row r="348" spans="1:47" s="2" customFormat="1" ht="12">
      <c r="A348" s="39"/>
      <c r="B348" s="40"/>
      <c r="C348" s="41"/>
      <c r="D348" s="218" t="s">
        <v>169</v>
      </c>
      <c r="E348" s="41"/>
      <c r="F348" s="219" t="s">
        <v>520</v>
      </c>
      <c r="G348" s="41"/>
      <c r="H348" s="41"/>
      <c r="I348" s="220"/>
      <c r="J348" s="41"/>
      <c r="K348" s="41"/>
      <c r="L348" s="45"/>
      <c r="M348" s="221"/>
      <c r="N348" s="222"/>
      <c r="O348" s="85"/>
      <c r="P348" s="85"/>
      <c r="Q348" s="85"/>
      <c r="R348" s="85"/>
      <c r="S348" s="85"/>
      <c r="T348" s="86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T348" s="18" t="s">
        <v>169</v>
      </c>
      <c r="AU348" s="18" t="s">
        <v>85</v>
      </c>
    </row>
    <row r="349" spans="1:51" s="13" customFormat="1" ht="12">
      <c r="A349" s="13"/>
      <c r="B349" s="223"/>
      <c r="C349" s="224"/>
      <c r="D349" s="225" t="s">
        <v>175</v>
      </c>
      <c r="E349" s="226" t="s">
        <v>19</v>
      </c>
      <c r="F349" s="227" t="s">
        <v>339</v>
      </c>
      <c r="G349" s="224"/>
      <c r="H349" s="226" t="s">
        <v>19</v>
      </c>
      <c r="I349" s="228"/>
      <c r="J349" s="224"/>
      <c r="K349" s="224"/>
      <c r="L349" s="229"/>
      <c r="M349" s="230"/>
      <c r="N349" s="231"/>
      <c r="O349" s="231"/>
      <c r="P349" s="231"/>
      <c r="Q349" s="231"/>
      <c r="R349" s="231"/>
      <c r="S349" s="231"/>
      <c r="T349" s="232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33" t="s">
        <v>175</v>
      </c>
      <c r="AU349" s="233" t="s">
        <v>85</v>
      </c>
      <c r="AV349" s="13" t="s">
        <v>83</v>
      </c>
      <c r="AW349" s="13" t="s">
        <v>37</v>
      </c>
      <c r="AX349" s="13" t="s">
        <v>75</v>
      </c>
      <c r="AY349" s="233" t="s">
        <v>159</v>
      </c>
    </row>
    <row r="350" spans="1:51" s="14" customFormat="1" ht="12">
      <c r="A350" s="14"/>
      <c r="B350" s="234"/>
      <c r="C350" s="235"/>
      <c r="D350" s="225" t="s">
        <v>175</v>
      </c>
      <c r="E350" s="236" t="s">
        <v>19</v>
      </c>
      <c r="F350" s="237" t="s">
        <v>182</v>
      </c>
      <c r="G350" s="235"/>
      <c r="H350" s="238">
        <v>3</v>
      </c>
      <c r="I350" s="239"/>
      <c r="J350" s="235"/>
      <c r="K350" s="235"/>
      <c r="L350" s="240"/>
      <c r="M350" s="241"/>
      <c r="N350" s="242"/>
      <c r="O350" s="242"/>
      <c r="P350" s="242"/>
      <c r="Q350" s="242"/>
      <c r="R350" s="242"/>
      <c r="S350" s="242"/>
      <c r="T350" s="243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44" t="s">
        <v>175</v>
      </c>
      <c r="AU350" s="244" t="s">
        <v>85</v>
      </c>
      <c r="AV350" s="14" t="s">
        <v>85</v>
      </c>
      <c r="AW350" s="14" t="s">
        <v>37</v>
      </c>
      <c r="AX350" s="14" t="s">
        <v>83</v>
      </c>
      <c r="AY350" s="244" t="s">
        <v>159</v>
      </c>
    </row>
    <row r="351" spans="1:65" s="2" customFormat="1" ht="37.8" customHeight="1">
      <c r="A351" s="39"/>
      <c r="B351" s="40"/>
      <c r="C351" s="257" t="s">
        <v>458</v>
      </c>
      <c r="D351" s="257" t="s">
        <v>255</v>
      </c>
      <c r="E351" s="258" t="s">
        <v>522</v>
      </c>
      <c r="F351" s="259" t="s">
        <v>523</v>
      </c>
      <c r="G351" s="260" t="s">
        <v>237</v>
      </c>
      <c r="H351" s="261">
        <v>3</v>
      </c>
      <c r="I351" s="262"/>
      <c r="J351" s="263">
        <f>ROUND(I351*H351,2)</f>
        <v>0</v>
      </c>
      <c r="K351" s="259" t="s">
        <v>166</v>
      </c>
      <c r="L351" s="264"/>
      <c r="M351" s="265" t="s">
        <v>19</v>
      </c>
      <c r="N351" s="266" t="s">
        <v>46</v>
      </c>
      <c r="O351" s="85"/>
      <c r="P351" s="214">
        <f>O351*H351</f>
        <v>0</v>
      </c>
      <c r="Q351" s="214">
        <v>0.00208</v>
      </c>
      <c r="R351" s="214">
        <f>Q351*H351</f>
        <v>0.006239999999999999</v>
      </c>
      <c r="S351" s="214">
        <v>0</v>
      </c>
      <c r="T351" s="215">
        <f>S351*H351</f>
        <v>0</v>
      </c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R351" s="216" t="s">
        <v>259</v>
      </c>
      <c r="AT351" s="216" t="s">
        <v>255</v>
      </c>
      <c r="AU351" s="216" t="s">
        <v>85</v>
      </c>
      <c r="AY351" s="18" t="s">
        <v>159</v>
      </c>
      <c r="BE351" s="217">
        <f>IF(N351="základní",J351,0)</f>
        <v>0</v>
      </c>
      <c r="BF351" s="217">
        <f>IF(N351="snížená",J351,0)</f>
        <v>0</v>
      </c>
      <c r="BG351" s="217">
        <f>IF(N351="zákl. přenesená",J351,0)</f>
        <v>0</v>
      </c>
      <c r="BH351" s="217">
        <f>IF(N351="sníž. přenesená",J351,0)</f>
        <v>0</v>
      </c>
      <c r="BI351" s="217">
        <f>IF(N351="nulová",J351,0)</f>
        <v>0</v>
      </c>
      <c r="BJ351" s="18" t="s">
        <v>83</v>
      </c>
      <c r="BK351" s="217">
        <f>ROUND(I351*H351,2)</f>
        <v>0</v>
      </c>
      <c r="BL351" s="18" t="s">
        <v>238</v>
      </c>
      <c r="BM351" s="216" t="s">
        <v>2259</v>
      </c>
    </row>
    <row r="352" spans="1:65" s="2" customFormat="1" ht="24.15" customHeight="1">
      <c r="A352" s="39"/>
      <c r="B352" s="40"/>
      <c r="C352" s="257" t="s">
        <v>468</v>
      </c>
      <c r="D352" s="257" t="s">
        <v>255</v>
      </c>
      <c r="E352" s="258" t="s">
        <v>526</v>
      </c>
      <c r="F352" s="259" t="s">
        <v>527</v>
      </c>
      <c r="G352" s="260" t="s">
        <v>237</v>
      </c>
      <c r="H352" s="261">
        <v>3</v>
      </c>
      <c r="I352" s="262"/>
      <c r="J352" s="263">
        <f>ROUND(I352*H352,2)</f>
        <v>0</v>
      </c>
      <c r="K352" s="259" t="s">
        <v>166</v>
      </c>
      <c r="L352" s="264"/>
      <c r="M352" s="265" t="s">
        <v>19</v>
      </c>
      <c r="N352" s="266" t="s">
        <v>46</v>
      </c>
      <c r="O352" s="85"/>
      <c r="P352" s="214">
        <f>O352*H352</f>
        <v>0</v>
      </c>
      <c r="Q352" s="214">
        <v>0.00247</v>
      </c>
      <c r="R352" s="214">
        <f>Q352*H352</f>
        <v>0.00741</v>
      </c>
      <c r="S352" s="214">
        <v>0</v>
      </c>
      <c r="T352" s="215">
        <f>S352*H352</f>
        <v>0</v>
      </c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R352" s="216" t="s">
        <v>259</v>
      </c>
      <c r="AT352" s="216" t="s">
        <v>255</v>
      </c>
      <c r="AU352" s="216" t="s">
        <v>85</v>
      </c>
      <c r="AY352" s="18" t="s">
        <v>159</v>
      </c>
      <c r="BE352" s="217">
        <f>IF(N352="základní",J352,0)</f>
        <v>0</v>
      </c>
      <c r="BF352" s="217">
        <f>IF(N352="snížená",J352,0)</f>
        <v>0</v>
      </c>
      <c r="BG352" s="217">
        <f>IF(N352="zákl. přenesená",J352,0)</f>
        <v>0</v>
      </c>
      <c r="BH352" s="217">
        <f>IF(N352="sníž. přenesená",J352,0)</f>
        <v>0</v>
      </c>
      <c r="BI352" s="217">
        <f>IF(N352="nulová",J352,0)</f>
        <v>0</v>
      </c>
      <c r="BJ352" s="18" t="s">
        <v>83</v>
      </c>
      <c r="BK352" s="217">
        <f>ROUND(I352*H352,2)</f>
        <v>0</v>
      </c>
      <c r="BL352" s="18" t="s">
        <v>238</v>
      </c>
      <c r="BM352" s="216" t="s">
        <v>2260</v>
      </c>
    </row>
    <row r="353" spans="1:65" s="2" customFormat="1" ht="24.15" customHeight="1">
      <c r="A353" s="39"/>
      <c r="B353" s="40"/>
      <c r="C353" s="205" t="s">
        <v>473</v>
      </c>
      <c r="D353" s="205" t="s">
        <v>162</v>
      </c>
      <c r="E353" s="206" t="s">
        <v>530</v>
      </c>
      <c r="F353" s="207" t="s">
        <v>531</v>
      </c>
      <c r="G353" s="208" t="s">
        <v>461</v>
      </c>
      <c r="H353" s="209">
        <v>13.2</v>
      </c>
      <c r="I353" s="210"/>
      <c r="J353" s="211">
        <f>ROUND(I353*H353,2)</f>
        <v>0</v>
      </c>
      <c r="K353" s="207" t="s">
        <v>166</v>
      </c>
      <c r="L353" s="45"/>
      <c r="M353" s="212" t="s">
        <v>19</v>
      </c>
      <c r="N353" s="213" t="s">
        <v>46</v>
      </c>
      <c r="O353" s="85"/>
      <c r="P353" s="214">
        <f>O353*H353</f>
        <v>0</v>
      </c>
      <c r="Q353" s="214">
        <v>0</v>
      </c>
      <c r="R353" s="214">
        <f>Q353*H353</f>
        <v>0</v>
      </c>
      <c r="S353" s="214">
        <v>0.00982</v>
      </c>
      <c r="T353" s="215">
        <f>S353*H353</f>
        <v>0.129624</v>
      </c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R353" s="216" t="s">
        <v>238</v>
      </c>
      <c r="AT353" s="216" t="s">
        <v>162</v>
      </c>
      <c r="AU353" s="216" t="s">
        <v>85</v>
      </c>
      <c r="AY353" s="18" t="s">
        <v>159</v>
      </c>
      <c r="BE353" s="217">
        <f>IF(N353="základní",J353,0)</f>
        <v>0</v>
      </c>
      <c r="BF353" s="217">
        <f>IF(N353="snížená",J353,0)</f>
        <v>0</v>
      </c>
      <c r="BG353" s="217">
        <f>IF(N353="zákl. přenesená",J353,0)</f>
        <v>0</v>
      </c>
      <c r="BH353" s="217">
        <f>IF(N353="sníž. přenesená",J353,0)</f>
        <v>0</v>
      </c>
      <c r="BI353" s="217">
        <f>IF(N353="nulová",J353,0)</f>
        <v>0</v>
      </c>
      <c r="BJ353" s="18" t="s">
        <v>83</v>
      </c>
      <c r="BK353" s="217">
        <f>ROUND(I353*H353,2)</f>
        <v>0</v>
      </c>
      <c r="BL353" s="18" t="s">
        <v>238</v>
      </c>
      <c r="BM353" s="216" t="s">
        <v>2261</v>
      </c>
    </row>
    <row r="354" spans="1:47" s="2" customFormat="1" ht="12">
      <c r="A354" s="39"/>
      <c r="B354" s="40"/>
      <c r="C354" s="41"/>
      <c r="D354" s="218" t="s">
        <v>169</v>
      </c>
      <c r="E354" s="41"/>
      <c r="F354" s="219" t="s">
        <v>533</v>
      </c>
      <c r="G354" s="41"/>
      <c r="H354" s="41"/>
      <c r="I354" s="220"/>
      <c r="J354" s="41"/>
      <c r="K354" s="41"/>
      <c r="L354" s="45"/>
      <c r="M354" s="221"/>
      <c r="N354" s="222"/>
      <c r="O354" s="85"/>
      <c r="P354" s="85"/>
      <c r="Q354" s="85"/>
      <c r="R354" s="85"/>
      <c r="S354" s="85"/>
      <c r="T354" s="86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T354" s="18" t="s">
        <v>169</v>
      </c>
      <c r="AU354" s="18" t="s">
        <v>85</v>
      </c>
    </row>
    <row r="355" spans="1:65" s="2" customFormat="1" ht="16.5" customHeight="1">
      <c r="A355" s="39"/>
      <c r="B355" s="40"/>
      <c r="C355" s="205" t="s">
        <v>480</v>
      </c>
      <c r="D355" s="205" t="s">
        <v>162</v>
      </c>
      <c r="E355" s="206" t="s">
        <v>535</v>
      </c>
      <c r="F355" s="207" t="s">
        <v>536</v>
      </c>
      <c r="G355" s="208" t="s">
        <v>461</v>
      </c>
      <c r="H355" s="209">
        <v>13.2</v>
      </c>
      <c r="I355" s="210"/>
      <c r="J355" s="211">
        <f>ROUND(I355*H355,2)</f>
        <v>0</v>
      </c>
      <c r="K355" s="207" t="s">
        <v>166</v>
      </c>
      <c r="L355" s="45"/>
      <c r="M355" s="212" t="s">
        <v>19</v>
      </c>
      <c r="N355" s="213" t="s">
        <v>46</v>
      </c>
      <c r="O355" s="85"/>
      <c r="P355" s="214">
        <f>O355*H355</f>
        <v>0</v>
      </c>
      <c r="Q355" s="214">
        <v>0.00168</v>
      </c>
      <c r="R355" s="214">
        <f>Q355*H355</f>
        <v>0.022176</v>
      </c>
      <c r="S355" s="214">
        <v>0</v>
      </c>
      <c r="T355" s="215">
        <f>S355*H355</f>
        <v>0</v>
      </c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R355" s="216" t="s">
        <v>238</v>
      </c>
      <c r="AT355" s="216" t="s">
        <v>162</v>
      </c>
      <c r="AU355" s="216" t="s">
        <v>85</v>
      </c>
      <c r="AY355" s="18" t="s">
        <v>159</v>
      </c>
      <c r="BE355" s="217">
        <f>IF(N355="základní",J355,0)</f>
        <v>0</v>
      </c>
      <c r="BF355" s="217">
        <f>IF(N355="snížená",J355,0)</f>
        <v>0</v>
      </c>
      <c r="BG355" s="217">
        <f>IF(N355="zákl. přenesená",J355,0)</f>
        <v>0</v>
      </c>
      <c r="BH355" s="217">
        <f>IF(N355="sníž. přenesená",J355,0)</f>
        <v>0</v>
      </c>
      <c r="BI355" s="217">
        <f>IF(N355="nulová",J355,0)</f>
        <v>0</v>
      </c>
      <c r="BJ355" s="18" t="s">
        <v>83</v>
      </c>
      <c r="BK355" s="217">
        <f>ROUND(I355*H355,2)</f>
        <v>0</v>
      </c>
      <c r="BL355" s="18" t="s">
        <v>238</v>
      </c>
      <c r="BM355" s="216" t="s">
        <v>2262</v>
      </c>
    </row>
    <row r="356" spans="1:47" s="2" customFormat="1" ht="12">
      <c r="A356" s="39"/>
      <c r="B356" s="40"/>
      <c r="C356" s="41"/>
      <c r="D356" s="218" t="s">
        <v>169</v>
      </c>
      <c r="E356" s="41"/>
      <c r="F356" s="219" t="s">
        <v>538</v>
      </c>
      <c r="G356" s="41"/>
      <c r="H356" s="41"/>
      <c r="I356" s="220"/>
      <c r="J356" s="41"/>
      <c r="K356" s="41"/>
      <c r="L356" s="45"/>
      <c r="M356" s="221"/>
      <c r="N356" s="222"/>
      <c r="O356" s="85"/>
      <c r="P356" s="85"/>
      <c r="Q356" s="85"/>
      <c r="R356" s="85"/>
      <c r="S356" s="85"/>
      <c r="T356" s="86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T356" s="18" t="s">
        <v>169</v>
      </c>
      <c r="AU356" s="18" t="s">
        <v>85</v>
      </c>
    </row>
    <row r="357" spans="1:51" s="14" customFormat="1" ht="12">
      <c r="A357" s="14"/>
      <c r="B357" s="234"/>
      <c r="C357" s="235"/>
      <c r="D357" s="225" t="s">
        <v>175</v>
      </c>
      <c r="E357" s="236" t="s">
        <v>19</v>
      </c>
      <c r="F357" s="237" t="s">
        <v>2118</v>
      </c>
      <c r="G357" s="235"/>
      <c r="H357" s="238">
        <v>13.2</v>
      </c>
      <c r="I357" s="239"/>
      <c r="J357" s="235"/>
      <c r="K357" s="235"/>
      <c r="L357" s="240"/>
      <c r="M357" s="241"/>
      <c r="N357" s="242"/>
      <c r="O357" s="242"/>
      <c r="P357" s="242"/>
      <c r="Q357" s="242"/>
      <c r="R357" s="242"/>
      <c r="S357" s="242"/>
      <c r="T357" s="243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44" t="s">
        <v>175</v>
      </c>
      <c r="AU357" s="244" t="s">
        <v>85</v>
      </c>
      <c r="AV357" s="14" t="s">
        <v>85</v>
      </c>
      <c r="AW357" s="14" t="s">
        <v>37</v>
      </c>
      <c r="AX357" s="14" t="s">
        <v>83</v>
      </c>
      <c r="AY357" s="244" t="s">
        <v>159</v>
      </c>
    </row>
    <row r="358" spans="1:65" s="2" customFormat="1" ht="37.8" customHeight="1">
      <c r="A358" s="39"/>
      <c r="B358" s="40"/>
      <c r="C358" s="205" t="s">
        <v>486</v>
      </c>
      <c r="D358" s="205" t="s">
        <v>162</v>
      </c>
      <c r="E358" s="206" t="s">
        <v>541</v>
      </c>
      <c r="F358" s="207" t="s">
        <v>542</v>
      </c>
      <c r="G358" s="208" t="s">
        <v>237</v>
      </c>
      <c r="H358" s="209">
        <v>3</v>
      </c>
      <c r="I358" s="210"/>
      <c r="J358" s="211">
        <f>ROUND(I358*H358,2)</f>
        <v>0</v>
      </c>
      <c r="K358" s="207" t="s">
        <v>166</v>
      </c>
      <c r="L358" s="45"/>
      <c r="M358" s="212" t="s">
        <v>19</v>
      </c>
      <c r="N358" s="213" t="s">
        <v>46</v>
      </c>
      <c r="O358" s="85"/>
      <c r="P358" s="214">
        <f>O358*H358</f>
        <v>0</v>
      </c>
      <c r="Q358" s="214">
        <v>0</v>
      </c>
      <c r="R358" s="214">
        <f>Q358*H358</f>
        <v>0</v>
      </c>
      <c r="S358" s="214">
        <v>0</v>
      </c>
      <c r="T358" s="215">
        <f>S358*H358</f>
        <v>0</v>
      </c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R358" s="216" t="s">
        <v>238</v>
      </c>
      <c r="AT358" s="216" t="s">
        <v>162</v>
      </c>
      <c r="AU358" s="216" t="s">
        <v>85</v>
      </c>
      <c r="AY358" s="18" t="s">
        <v>159</v>
      </c>
      <c r="BE358" s="217">
        <f>IF(N358="základní",J358,0)</f>
        <v>0</v>
      </c>
      <c r="BF358" s="217">
        <f>IF(N358="snížená",J358,0)</f>
        <v>0</v>
      </c>
      <c r="BG358" s="217">
        <f>IF(N358="zákl. přenesená",J358,0)</f>
        <v>0</v>
      </c>
      <c r="BH358" s="217">
        <f>IF(N358="sníž. přenesená",J358,0)</f>
        <v>0</v>
      </c>
      <c r="BI358" s="217">
        <f>IF(N358="nulová",J358,0)</f>
        <v>0</v>
      </c>
      <c r="BJ358" s="18" t="s">
        <v>83</v>
      </c>
      <c r="BK358" s="217">
        <f>ROUND(I358*H358,2)</f>
        <v>0</v>
      </c>
      <c r="BL358" s="18" t="s">
        <v>238</v>
      </c>
      <c r="BM358" s="216" t="s">
        <v>2263</v>
      </c>
    </row>
    <row r="359" spans="1:47" s="2" customFormat="1" ht="12">
      <c r="A359" s="39"/>
      <c r="B359" s="40"/>
      <c r="C359" s="41"/>
      <c r="D359" s="218" t="s">
        <v>169</v>
      </c>
      <c r="E359" s="41"/>
      <c r="F359" s="219" t="s">
        <v>544</v>
      </c>
      <c r="G359" s="41"/>
      <c r="H359" s="41"/>
      <c r="I359" s="220"/>
      <c r="J359" s="41"/>
      <c r="K359" s="41"/>
      <c r="L359" s="45"/>
      <c r="M359" s="221"/>
      <c r="N359" s="222"/>
      <c r="O359" s="85"/>
      <c r="P359" s="85"/>
      <c r="Q359" s="85"/>
      <c r="R359" s="85"/>
      <c r="S359" s="85"/>
      <c r="T359" s="86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T359" s="18" t="s">
        <v>169</v>
      </c>
      <c r="AU359" s="18" t="s">
        <v>85</v>
      </c>
    </row>
    <row r="360" spans="1:65" s="2" customFormat="1" ht="21.75" customHeight="1">
      <c r="A360" s="39"/>
      <c r="B360" s="40"/>
      <c r="C360" s="257" t="s">
        <v>488</v>
      </c>
      <c r="D360" s="257" t="s">
        <v>255</v>
      </c>
      <c r="E360" s="258" t="s">
        <v>546</v>
      </c>
      <c r="F360" s="259" t="s">
        <v>547</v>
      </c>
      <c r="G360" s="260" t="s">
        <v>237</v>
      </c>
      <c r="H360" s="261">
        <v>3</v>
      </c>
      <c r="I360" s="262"/>
      <c r="J360" s="263">
        <f>ROUND(I360*H360,2)</f>
        <v>0</v>
      </c>
      <c r="K360" s="259" t="s">
        <v>166</v>
      </c>
      <c r="L360" s="264"/>
      <c r="M360" s="265" t="s">
        <v>19</v>
      </c>
      <c r="N360" s="266" t="s">
        <v>46</v>
      </c>
      <c r="O360" s="85"/>
      <c r="P360" s="214">
        <f>O360*H360</f>
        <v>0</v>
      </c>
      <c r="Q360" s="214">
        <v>0.00091</v>
      </c>
      <c r="R360" s="214">
        <f>Q360*H360</f>
        <v>0.00273</v>
      </c>
      <c r="S360" s="214">
        <v>0</v>
      </c>
      <c r="T360" s="215">
        <f>S360*H360</f>
        <v>0</v>
      </c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R360" s="216" t="s">
        <v>259</v>
      </c>
      <c r="AT360" s="216" t="s">
        <v>255</v>
      </c>
      <c r="AU360" s="216" t="s">
        <v>85</v>
      </c>
      <c r="AY360" s="18" t="s">
        <v>159</v>
      </c>
      <c r="BE360" s="217">
        <f>IF(N360="základní",J360,0)</f>
        <v>0</v>
      </c>
      <c r="BF360" s="217">
        <f>IF(N360="snížená",J360,0)</f>
        <v>0</v>
      </c>
      <c r="BG360" s="217">
        <f>IF(N360="zákl. přenesená",J360,0)</f>
        <v>0</v>
      </c>
      <c r="BH360" s="217">
        <f>IF(N360="sníž. přenesená",J360,0)</f>
        <v>0</v>
      </c>
      <c r="BI360" s="217">
        <f>IF(N360="nulová",J360,0)</f>
        <v>0</v>
      </c>
      <c r="BJ360" s="18" t="s">
        <v>83</v>
      </c>
      <c r="BK360" s="217">
        <f>ROUND(I360*H360,2)</f>
        <v>0</v>
      </c>
      <c r="BL360" s="18" t="s">
        <v>238</v>
      </c>
      <c r="BM360" s="216" t="s">
        <v>2264</v>
      </c>
    </row>
    <row r="361" spans="1:65" s="2" customFormat="1" ht="49.05" customHeight="1">
      <c r="A361" s="39"/>
      <c r="B361" s="40"/>
      <c r="C361" s="205" t="s">
        <v>492</v>
      </c>
      <c r="D361" s="205" t="s">
        <v>162</v>
      </c>
      <c r="E361" s="206" t="s">
        <v>550</v>
      </c>
      <c r="F361" s="207" t="s">
        <v>551</v>
      </c>
      <c r="G361" s="208" t="s">
        <v>191</v>
      </c>
      <c r="H361" s="209">
        <v>0.042</v>
      </c>
      <c r="I361" s="210"/>
      <c r="J361" s="211">
        <f>ROUND(I361*H361,2)</f>
        <v>0</v>
      </c>
      <c r="K361" s="207" t="s">
        <v>166</v>
      </c>
      <c r="L361" s="45"/>
      <c r="M361" s="212" t="s">
        <v>19</v>
      </c>
      <c r="N361" s="213" t="s">
        <v>46</v>
      </c>
      <c r="O361" s="85"/>
      <c r="P361" s="214">
        <f>O361*H361</f>
        <v>0</v>
      </c>
      <c r="Q361" s="214">
        <v>0</v>
      </c>
      <c r="R361" s="214">
        <f>Q361*H361</f>
        <v>0</v>
      </c>
      <c r="S361" s="214">
        <v>0</v>
      </c>
      <c r="T361" s="215">
        <f>S361*H361</f>
        <v>0</v>
      </c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R361" s="216" t="s">
        <v>238</v>
      </c>
      <c r="AT361" s="216" t="s">
        <v>162</v>
      </c>
      <c r="AU361" s="216" t="s">
        <v>85</v>
      </c>
      <c r="AY361" s="18" t="s">
        <v>159</v>
      </c>
      <c r="BE361" s="217">
        <f>IF(N361="základní",J361,0)</f>
        <v>0</v>
      </c>
      <c r="BF361" s="217">
        <f>IF(N361="snížená",J361,0)</f>
        <v>0</v>
      </c>
      <c r="BG361" s="217">
        <f>IF(N361="zákl. přenesená",J361,0)</f>
        <v>0</v>
      </c>
      <c r="BH361" s="217">
        <f>IF(N361="sníž. přenesená",J361,0)</f>
        <v>0</v>
      </c>
      <c r="BI361" s="217">
        <f>IF(N361="nulová",J361,0)</f>
        <v>0</v>
      </c>
      <c r="BJ361" s="18" t="s">
        <v>83</v>
      </c>
      <c r="BK361" s="217">
        <f>ROUND(I361*H361,2)</f>
        <v>0</v>
      </c>
      <c r="BL361" s="18" t="s">
        <v>238</v>
      </c>
      <c r="BM361" s="216" t="s">
        <v>2265</v>
      </c>
    </row>
    <row r="362" spans="1:47" s="2" customFormat="1" ht="12">
      <c r="A362" s="39"/>
      <c r="B362" s="40"/>
      <c r="C362" s="41"/>
      <c r="D362" s="218" t="s">
        <v>169</v>
      </c>
      <c r="E362" s="41"/>
      <c r="F362" s="219" t="s">
        <v>553</v>
      </c>
      <c r="G362" s="41"/>
      <c r="H362" s="41"/>
      <c r="I362" s="220"/>
      <c r="J362" s="41"/>
      <c r="K362" s="41"/>
      <c r="L362" s="45"/>
      <c r="M362" s="221"/>
      <c r="N362" s="222"/>
      <c r="O362" s="85"/>
      <c r="P362" s="85"/>
      <c r="Q362" s="85"/>
      <c r="R362" s="85"/>
      <c r="S362" s="85"/>
      <c r="T362" s="86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T362" s="18" t="s">
        <v>169</v>
      </c>
      <c r="AU362" s="18" t="s">
        <v>85</v>
      </c>
    </row>
    <row r="363" spans="1:63" s="12" customFormat="1" ht="22.8" customHeight="1">
      <c r="A363" s="12"/>
      <c r="B363" s="189"/>
      <c r="C363" s="190"/>
      <c r="D363" s="191" t="s">
        <v>74</v>
      </c>
      <c r="E363" s="203" t="s">
        <v>554</v>
      </c>
      <c r="F363" s="203" t="s">
        <v>555</v>
      </c>
      <c r="G363" s="190"/>
      <c r="H363" s="190"/>
      <c r="I363" s="193"/>
      <c r="J363" s="204">
        <f>BK363</f>
        <v>0</v>
      </c>
      <c r="K363" s="190"/>
      <c r="L363" s="195"/>
      <c r="M363" s="196"/>
      <c r="N363" s="197"/>
      <c r="O363" s="197"/>
      <c r="P363" s="198">
        <f>SUM(P364:P397)</f>
        <v>0</v>
      </c>
      <c r="Q363" s="197"/>
      <c r="R363" s="198">
        <f>SUM(R364:R397)</f>
        <v>0.0056</v>
      </c>
      <c r="S363" s="197"/>
      <c r="T363" s="199">
        <f>SUM(T364:T397)</f>
        <v>0.04312</v>
      </c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R363" s="200" t="s">
        <v>85</v>
      </c>
      <c r="AT363" s="201" t="s">
        <v>74</v>
      </c>
      <c r="AU363" s="201" t="s">
        <v>83</v>
      </c>
      <c r="AY363" s="200" t="s">
        <v>159</v>
      </c>
      <c r="BK363" s="202">
        <f>SUM(BK364:BK397)</f>
        <v>0</v>
      </c>
    </row>
    <row r="364" spans="1:65" s="2" customFormat="1" ht="37.8" customHeight="1">
      <c r="A364" s="39"/>
      <c r="B364" s="40"/>
      <c r="C364" s="205" t="s">
        <v>499</v>
      </c>
      <c r="D364" s="205" t="s">
        <v>162</v>
      </c>
      <c r="E364" s="206" t="s">
        <v>557</v>
      </c>
      <c r="F364" s="207" t="s">
        <v>558</v>
      </c>
      <c r="G364" s="208" t="s">
        <v>461</v>
      </c>
      <c r="H364" s="209">
        <v>56</v>
      </c>
      <c r="I364" s="210"/>
      <c r="J364" s="211">
        <f>ROUND(I364*H364,2)</f>
        <v>0</v>
      </c>
      <c r="K364" s="207" t="s">
        <v>166</v>
      </c>
      <c r="L364" s="45"/>
      <c r="M364" s="212" t="s">
        <v>19</v>
      </c>
      <c r="N364" s="213" t="s">
        <v>46</v>
      </c>
      <c r="O364" s="85"/>
      <c r="P364" s="214">
        <f>O364*H364</f>
        <v>0</v>
      </c>
      <c r="Q364" s="214">
        <v>0</v>
      </c>
      <c r="R364" s="214">
        <f>Q364*H364</f>
        <v>0</v>
      </c>
      <c r="S364" s="214">
        <v>0.00062</v>
      </c>
      <c r="T364" s="215">
        <f>S364*H364</f>
        <v>0.03472</v>
      </c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R364" s="216" t="s">
        <v>238</v>
      </c>
      <c r="AT364" s="216" t="s">
        <v>162</v>
      </c>
      <c r="AU364" s="216" t="s">
        <v>85</v>
      </c>
      <c r="AY364" s="18" t="s">
        <v>159</v>
      </c>
      <c r="BE364" s="217">
        <f>IF(N364="základní",J364,0)</f>
        <v>0</v>
      </c>
      <c r="BF364" s="217">
        <f>IF(N364="snížená",J364,0)</f>
        <v>0</v>
      </c>
      <c r="BG364" s="217">
        <f>IF(N364="zákl. přenesená",J364,0)</f>
        <v>0</v>
      </c>
      <c r="BH364" s="217">
        <f>IF(N364="sníž. přenesená",J364,0)</f>
        <v>0</v>
      </c>
      <c r="BI364" s="217">
        <f>IF(N364="nulová",J364,0)</f>
        <v>0</v>
      </c>
      <c r="BJ364" s="18" t="s">
        <v>83</v>
      </c>
      <c r="BK364" s="217">
        <f>ROUND(I364*H364,2)</f>
        <v>0</v>
      </c>
      <c r="BL364" s="18" t="s">
        <v>238</v>
      </c>
      <c r="BM364" s="216" t="s">
        <v>2266</v>
      </c>
    </row>
    <row r="365" spans="1:47" s="2" customFormat="1" ht="12">
      <c r="A365" s="39"/>
      <c r="B365" s="40"/>
      <c r="C365" s="41"/>
      <c r="D365" s="218" t="s">
        <v>169</v>
      </c>
      <c r="E365" s="41"/>
      <c r="F365" s="219" t="s">
        <v>560</v>
      </c>
      <c r="G365" s="41"/>
      <c r="H365" s="41"/>
      <c r="I365" s="220"/>
      <c r="J365" s="41"/>
      <c r="K365" s="41"/>
      <c r="L365" s="45"/>
      <c r="M365" s="221"/>
      <c r="N365" s="222"/>
      <c r="O365" s="85"/>
      <c r="P365" s="85"/>
      <c r="Q365" s="85"/>
      <c r="R365" s="85"/>
      <c r="S365" s="85"/>
      <c r="T365" s="86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T365" s="18" t="s">
        <v>169</v>
      </c>
      <c r="AU365" s="18" t="s">
        <v>85</v>
      </c>
    </row>
    <row r="366" spans="1:51" s="13" customFormat="1" ht="12">
      <c r="A366" s="13"/>
      <c r="B366" s="223"/>
      <c r="C366" s="224"/>
      <c r="D366" s="225" t="s">
        <v>175</v>
      </c>
      <c r="E366" s="226" t="s">
        <v>19</v>
      </c>
      <c r="F366" s="227" t="s">
        <v>561</v>
      </c>
      <c r="G366" s="224"/>
      <c r="H366" s="226" t="s">
        <v>19</v>
      </c>
      <c r="I366" s="228"/>
      <c r="J366" s="224"/>
      <c r="K366" s="224"/>
      <c r="L366" s="229"/>
      <c r="M366" s="230"/>
      <c r="N366" s="231"/>
      <c r="O366" s="231"/>
      <c r="P366" s="231"/>
      <c r="Q366" s="231"/>
      <c r="R366" s="231"/>
      <c r="S366" s="231"/>
      <c r="T366" s="232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33" t="s">
        <v>175</v>
      </c>
      <c r="AU366" s="233" t="s">
        <v>85</v>
      </c>
      <c r="AV366" s="13" t="s">
        <v>83</v>
      </c>
      <c r="AW366" s="13" t="s">
        <v>37</v>
      </c>
      <c r="AX366" s="13" t="s">
        <v>75</v>
      </c>
      <c r="AY366" s="233" t="s">
        <v>159</v>
      </c>
    </row>
    <row r="367" spans="1:51" s="13" customFormat="1" ht="12">
      <c r="A367" s="13"/>
      <c r="B367" s="223"/>
      <c r="C367" s="224"/>
      <c r="D367" s="225" t="s">
        <v>175</v>
      </c>
      <c r="E367" s="226" t="s">
        <v>19</v>
      </c>
      <c r="F367" s="227" t="s">
        <v>562</v>
      </c>
      <c r="G367" s="224"/>
      <c r="H367" s="226" t="s">
        <v>19</v>
      </c>
      <c r="I367" s="228"/>
      <c r="J367" s="224"/>
      <c r="K367" s="224"/>
      <c r="L367" s="229"/>
      <c r="M367" s="230"/>
      <c r="N367" s="231"/>
      <c r="O367" s="231"/>
      <c r="P367" s="231"/>
      <c r="Q367" s="231"/>
      <c r="R367" s="231"/>
      <c r="S367" s="231"/>
      <c r="T367" s="232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33" t="s">
        <v>175</v>
      </c>
      <c r="AU367" s="233" t="s">
        <v>85</v>
      </c>
      <c r="AV367" s="13" t="s">
        <v>83</v>
      </c>
      <c r="AW367" s="13" t="s">
        <v>37</v>
      </c>
      <c r="AX367" s="13" t="s">
        <v>75</v>
      </c>
      <c r="AY367" s="233" t="s">
        <v>159</v>
      </c>
    </row>
    <row r="368" spans="1:51" s="14" customFormat="1" ht="12">
      <c r="A368" s="14"/>
      <c r="B368" s="234"/>
      <c r="C368" s="235"/>
      <c r="D368" s="225" t="s">
        <v>175</v>
      </c>
      <c r="E368" s="236" t="s">
        <v>19</v>
      </c>
      <c r="F368" s="237" t="s">
        <v>473</v>
      </c>
      <c r="G368" s="235"/>
      <c r="H368" s="238">
        <v>56</v>
      </c>
      <c r="I368" s="239"/>
      <c r="J368" s="235"/>
      <c r="K368" s="235"/>
      <c r="L368" s="240"/>
      <c r="M368" s="241"/>
      <c r="N368" s="242"/>
      <c r="O368" s="242"/>
      <c r="P368" s="242"/>
      <c r="Q368" s="242"/>
      <c r="R368" s="242"/>
      <c r="S368" s="242"/>
      <c r="T368" s="243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44" t="s">
        <v>175</v>
      </c>
      <c r="AU368" s="244" t="s">
        <v>85</v>
      </c>
      <c r="AV368" s="14" t="s">
        <v>85</v>
      </c>
      <c r="AW368" s="14" t="s">
        <v>37</v>
      </c>
      <c r="AX368" s="14" t="s">
        <v>83</v>
      </c>
      <c r="AY368" s="244" t="s">
        <v>159</v>
      </c>
    </row>
    <row r="369" spans="1:65" s="2" customFormat="1" ht="24.15" customHeight="1">
      <c r="A369" s="39"/>
      <c r="B369" s="40"/>
      <c r="C369" s="205" t="s">
        <v>504</v>
      </c>
      <c r="D369" s="205" t="s">
        <v>162</v>
      </c>
      <c r="E369" s="206" t="s">
        <v>565</v>
      </c>
      <c r="F369" s="207" t="s">
        <v>566</v>
      </c>
      <c r="G369" s="208" t="s">
        <v>237</v>
      </c>
      <c r="H369" s="209">
        <v>56</v>
      </c>
      <c r="I369" s="210"/>
      <c r="J369" s="211">
        <f>ROUND(I369*H369,2)</f>
        <v>0</v>
      </c>
      <c r="K369" s="207" t="s">
        <v>166</v>
      </c>
      <c r="L369" s="45"/>
      <c r="M369" s="212" t="s">
        <v>19</v>
      </c>
      <c r="N369" s="213" t="s">
        <v>46</v>
      </c>
      <c r="O369" s="85"/>
      <c r="P369" s="214">
        <f>O369*H369</f>
        <v>0</v>
      </c>
      <c r="Q369" s="214">
        <v>0</v>
      </c>
      <c r="R369" s="214">
        <f>Q369*H369</f>
        <v>0</v>
      </c>
      <c r="S369" s="214">
        <v>0.00015</v>
      </c>
      <c r="T369" s="215">
        <f>S369*H369</f>
        <v>0.0084</v>
      </c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R369" s="216" t="s">
        <v>238</v>
      </c>
      <c r="AT369" s="216" t="s">
        <v>162</v>
      </c>
      <c r="AU369" s="216" t="s">
        <v>85</v>
      </c>
      <c r="AY369" s="18" t="s">
        <v>159</v>
      </c>
      <c r="BE369" s="217">
        <f>IF(N369="základní",J369,0)</f>
        <v>0</v>
      </c>
      <c r="BF369" s="217">
        <f>IF(N369="snížená",J369,0)</f>
        <v>0</v>
      </c>
      <c r="BG369" s="217">
        <f>IF(N369="zákl. přenesená",J369,0)</f>
        <v>0</v>
      </c>
      <c r="BH369" s="217">
        <f>IF(N369="sníž. přenesená",J369,0)</f>
        <v>0</v>
      </c>
      <c r="BI369" s="217">
        <f>IF(N369="nulová",J369,0)</f>
        <v>0</v>
      </c>
      <c r="BJ369" s="18" t="s">
        <v>83</v>
      </c>
      <c r="BK369" s="217">
        <f>ROUND(I369*H369,2)</f>
        <v>0</v>
      </c>
      <c r="BL369" s="18" t="s">
        <v>238</v>
      </c>
      <c r="BM369" s="216" t="s">
        <v>2267</v>
      </c>
    </row>
    <row r="370" spans="1:47" s="2" customFormat="1" ht="12">
      <c r="A370" s="39"/>
      <c r="B370" s="40"/>
      <c r="C370" s="41"/>
      <c r="D370" s="218" t="s">
        <v>169</v>
      </c>
      <c r="E370" s="41"/>
      <c r="F370" s="219" t="s">
        <v>568</v>
      </c>
      <c r="G370" s="41"/>
      <c r="H370" s="41"/>
      <c r="I370" s="220"/>
      <c r="J370" s="41"/>
      <c r="K370" s="41"/>
      <c r="L370" s="45"/>
      <c r="M370" s="221"/>
      <c r="N370" s="222"/>
      <c r="O370" s="85"/>
      <c r="P370" s="85"/>
      <c r="Q370" s="85"/>
      <c r="R370" s="85"/>
      <c r="S370" s="85"/>
      <c r="T370" s="86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T370" s="18" t="s">
        <v>169</v>
      </c>
      <c r="AU370" s="18" t="s">
        <v>85</v>
      </c>
    </row>
    <row r="371" spans="1:51" s="13" customFormat="1" ht="12">
      <c r="A371" s="13"/>
      <c r="B371" s="223"/>
      <c r="C371" s="224"/>
      <c r="D371" s="225" t="s">
        <v>175</v>
      </c>
      <c r="E371" s="226" t="s">
        <v>19</v>
      </c>
      <c r="F371" s="227" t="s">
        <v>561</v>
      </c>
      <c r="G371" s="224"/>
      <c r="H371" s="226" t="s">
        <v>19</v>
      </c>
      <c r="I371" s="228"/>
      <c r="J371" s="224"/>
      <c r="K371" s="224"/>
      <c r="L371" s="229"/>
      <c r="M371" s="230"/>
      <c r="N371" s="231"/>
      <c r="O371" s="231"/>
      <c r="P371" s="231"/>
      <c r="Q371" s="231"/>
      <c r="R371" s="231"/>
      <c r="S371" s="231"/>
      <c r="T371" s="232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33" t="s">
        <v>175</v>
      </c>
      <c r="AU371" s="233" t="s">
        <v>85</v>
      </c>
      <c r="AV371" s="13" t="s">
        <v>83</v>
      </c>
      <c r="AW371" s="13" t="s">
        <v>37</v>
      </c>
      <c r="AX371" s="13" t="s">
        <v>75</v>
      </c>
      <c r="AY371" s="233" t="s">
        <v>159</v>
      </c>
    </row>
    <row r="372" spans="1:51" s="13" customFormat="1" ht="12">
      <c r="A372" s="13"/>
      <c r="B372" s="223"/>
      <c r="C372" s="224"/>
      <c r="D372" s="225" t="s">
        <v>175</v>
      </c>
      <c r="E372" s="226" t="s">
        <v>19</v>
      </c>
      <c r="F372" s="227" t="s">
        <v>569</v>
      </c>
      <c r="G372" s="224"/>
      <c r="H372" s="226" t="s">
        <v>19</v>
      </c>
      <c r="I372" s="228"/>
      <c r="J372" s="224"/>
      <c r="K372" s="224"/>
      <c r="L372" s="229"/>
      <c r="M372" s="230"/>
      <c r="N372" s="231"/>
      <c r="O372" s="231"/>
      <c r="P372" s="231"/>
      <c r="Q372" s="231"/>
      <c r="R372" s="231"/>
      <c r="S372" s="231"/>
      <c r="T372" s="232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33" t="s">
        <v>175</v>
      </c>
      <c r="AU372" s="233" t="s">
        <v>85</v>
      </c>
      <c r="AV372" s="13" t="s">
        <v>83</v>
      </c>
      <c r="AW372" s="13" t="s">
        <v>37</v>
      </c>
      <c r="AX372" s="13" t="s">
        <v>75</v>
      </c>
      <c r="AY372" s="233" t="s">
        <v>159</v>
      </c>
    </row>
    <row r="373" spans="1:51" s="13" customFormat="1" ht="12">
      <c r="A373" s="13"/>
      <c r="B373" s="223"/>
      <c r="C373" s="224"/>
      <c r="D373" s="225" t="s">
        <v>175</v>
      </c>
      <c r="E373" s="226" t="s">
        <v>19</v>
      </c>
      <c r="F373" s="227" t="s">
        <v>562</v>
      </c>
      <c r="G373" s="224"/>
      <c r="H373" s="226" t="s">
        <v>19</v>
      </c>
      <c r="I373" s="228"/>
      <c r="J373" s="224"/>
      <c r="K373" s="224"/>
      <c r="L373" s="229"/>
      <c r="M373" s="230"/>
      <c r="N373" s="231"/>
      <c r="O373" s="231"/>
      <c r="P373" s="231"/>
      <c r="Q373" s="231"/>
      <c r="R373" s="231"/>
      <c r="S373" s="231"/>
      <c r="T373" s="232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33" t="s">
        <v>175</v>
      </c>
      <c r="AU373" s="233" t="s">
        <v>85</v>
      </c>
      <c r="AV373" s="13" t="s">
        <v>83</v>
      </c>
      <c r="AW373" s="13" t="s">
        <v>37</v>
      </c>
      <c r="AX373" s="13" t="s">
        <v>75</v>
      </c>
      <c r="AY373" s="233" t="s">
        <v>159</v>
      </c>
    </row>
    <row r="374" spans="1:51" s="14" customFormat="1" ht="12">
      <c r="A374" s="14"/>
      <c r="B374" s="234"/>
      <c r="C374" s="235"/>
      <c r="D374" s="225" t="s">
        <v>175</v>
      </c>
      <c r="E374" s="236" t="s">
        <v>19</v>
      </c>
      <c r="F374" s="237" t="s">
        <v>473</v>
      </c>
      <c r="G374" s="235"/>
      <c r="H374" s="238">
        <v>56</v>
      </c>
      <c r="I374" s="239"/>
      <c r="J374" s="235"/>
      <c r="K374" s="235"/>
      <c r="L374" s="240"/>
      <c r="M374" s="241"/>
      <c r="N374" s="242"/>
      <c r="O374" s="242"/>
      <c r="P374" s="242"/>
      <c r="Q374" s="242"/>
      <c r="R374" s="242"/>
      <c r="S374" s="242"/>
      <c r="T374" s="243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44" t="s">
        <v>175</v>
      </c>
      <c r="AU374" s="244" t="s">
        <v>85</v>
      </c>
      <c r="AV374" s="14" t="s">
        <v>85</v>
      </c>
      <c r="AW374" s="14" t="s">
        <v>37</v>
      </c>
      <c r="AX374" s="14" t="s">
        <v>75</v>
      </c>
      <c r="AY374" s="244" t="s">
        <v>159</v>
      </c>
    </row>
    <row r="375" spans="1:51" s="13" customFormat="1" ht="12">
      <c r="A375" s="13"/>
      <c r="B375" s="223"/>
      <c r="C375" s="224"/>
      <c r="D375" s="225" t="s">
        <v>175</v>
      </c>
      <c r="E375" s="226" t="s">
        <v>19</v>
      </c>
      <c r="F375" s="227" t="s">
        <v>243</v>
      </c>
      <c r="G375" s="224"/>
      <c r="H375" s="226" t="s">
        <v>19</v>
      </c>
      <c r="I375" s="228"/>
      <c r="J375" s="224"/>
      <c r="K375" s="224"/>
      <c r="L375" s="229"/>
      <c r="M375" s="230"/>
      <c r="N375" s="231"/>
      <c r="O375" s="231"/>
      <c r="P375" s="231"/>
      <c r="Q375" s="231"/>
      <c r="R375" s="231"/>
      <c r="S375" s="231"/>
      <c r="T375" s="232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33" t="s">
        <v>175</v>
      </c>
      <c r="AU375" s="233" t="s">
        <v>85</v>
      </c>
      <c r="AV375" s="13" t="s">
        <v>83</v>
      </c>
      <c r="AW375" s="13" t="s">
        <v>37</v>
      </c>
      <c r="AX375" s="13" t="s">
        <v>75</v>
      </c>
      <c r="AY375" s="233" t="s">
        <v>159</v>
      </c>
    </row>
    <row r="376" spans="1:51" s="14" customFormat="1" ht="12">
      <c r="A376" s="14"/>
      <c r="B376" s="234"/>
      <c r="C376" s="235"/>
      <c r="D376" s="225" t="s">
        <v>175</v>
      </c>
      <c r="E376" s="236" t="s">
        <v>19</v>
      </c>
      <c r="F376" s="237" t="s">
        <v>75</v>
      </c>
      <c r="G376" s="235"/>
      <c r="H376" s="238">
        <v>0</v>
      </c>
      <c r="I376" s="239"/>
      <c r="J376" s="235"/>
      <c r="K376" s="235"/>
      <c r="L376" s="240"/>
      <c r="M376" s="241"/>
      <c r="N376" s="242"/>
      <c r="O376" s="242"/>
      <c r="P376" s="242"/>
      <c r="Q376" s="242"/>
      <c r="R376" s="242"/>
      <c r="S376" s="242"/>
      <c r="T376" s="243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T376" s="244" t="s">
        <v>175</v>
      </c>
      <c r="AU376" s="244" t="s">
        <v>85</v>
      </c>
      <c r="AV376" s="14" t="s">
        <v>85</v>
      </c>
      <c r="AW376" s="14" t="s">
        <v>37</v>
      </c>
      <c r="AX376" s="14" t="s">
        <v>75</v>
      </c>
      <c r="AY376" s="244" t="s">
        <v>159</v>
      </c>
    </row>
    <row r="377" spans="1:51" s="15" customFormat="1" ht="12">
      <c r="A377" s="15"/>
      <c r="B377" s="245"/>
      <c r="C377" s="246"/>
      <c r="D377" s="225" t="s">
        <v>175</v>
      </c>
      <c r="E377" s="247" t="s">
        <v>19</v>
      </c>
      <c r="F377" s="248" t="s">
        <v>179</v>
      </c>
      <c r="G377" s="246"/>
      <c r="H377" s="249">
        <v>56</v>
      </c>
      <c r="I377" s="250"/>
      <c r="J377" s="246"/>
      <c r="K377" s="246"/>
      <c r="L377" s="251"/>
      <c r="M377" s="252"/>
      <c r="N377" s="253"/>
      <c r="O377" s="253"/>
      <c r="P377" s="253"/>
      <c r="Q377" s="253"/>
      <c r="R377" s="253"/>
      <c r="S377" s="253"/>
      <c r="T377" s="254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T377" s="255" t="s">
        <v>175</v>
      </c>
      <c r="AU377" s="255" t="s">
        <v>85</v>
      </c>
      <c r="AV377" s="15" t="s">
        <v>167</v>
      </c>
      <c r="AW377" s="15" t="s">
        <v>37</v>
      </c>
      <c r="AX377" s="15" t="s">
        <v>83</v>
      </c>
      <c r="AY377" s="255" t="s">
        <v>159</v>
      </c>
    </row>
    <row r="378" spans="1:65" s="2" customFormat="1" ht="24.15" customHeight="1">
      <c r="A378" s="39"/>
      <c r="B378" s="40"/>
      <c r="C378" s="205" t="s">
        <v>511</v>
      </c>
      <c r="D378" s="205" t="s">
        <v>162</v>
      </c>
      <c r="E378" s="206" t="s">
        <v>572</v>
      </c>
      <c r="F378" s="207" t="s">
        <v>573</v>
      </c>
      <c r="G378" s="208" t="s">
        <v>461</v>
      </c>
      <c r="H378" s="209">
        <v>56</v>
      </c>
      <c r="I378" s="210"/>
      <c r="J378" s="211">
        <f>ROUND(I378*H378,2)</f>
        <v>0</v>
      </c>
      <c r="K378" s="207" t="s">
        <v>166</v>
      </c>
      <c r="L378" s="45"/>
      <c r="M378" s="212" t="s">
        <v>19</v>
      </c>
      <c r="N378" s="213" t="s">
        <v>46</v>
      </c>
      <c r="O378" s="85"/>
      <c r="P378" s="214">
        <f>O378*H378</f>
        <v>0</v>
      </c>
      <c r="Q378" s="214">
        <v>0</v>
      </c>
      <c r="R378" s="214">
        <f>Q378*H378</f>
        <v>0</v>
      </c>
      <c r="S378" s="214">
        <v>0</v>
      </c>
      <c r="T378" s="215">
        <f>S378*H378</f>
        <v>0</v>
      </c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R378" s="216" t="s">
        <v>238</v>
      </c>
      <c r="AT378" s="216" t="s">
        <v>162</v>
      </c>
      <c r="AU378" s="216" t="s">
        <v>85</v>
      </c>
      <c r="AY378" s="18" t="s">
        <v>159</v>
      </c>
      <c r="BE378" s="217">
        <f>IF(N378="základní",J378,0)</f>
        <v>0</v>
      </c>
      <c r="BF378" s="217">
        <f>IF(N378="snížená",J378,0)</f>
        <v>0</v>
      </c>
      <c r="BG378" s="217">
        <f>IF(N378="zákl. přenesená",J378,0)</f>
        <v>0</v>
      </c>
      <c r="BH378" s="217">
        <f>IF(N378="sníž. přenesená",J378,0)</f>
        <v>0</v>
      </c>
      <c r="BI378" s="217">
        <f>IF(N378="nulová",J378,0)</f>
        <v>0</v>
      </c>
      <c r="BJ378" s="18" t="s">
        <v>83</v>
      </c>
      <c r="BK378" s="217">
        <f>ROUND(I378*H378,2)</f>
        <v>0</v>
      </c>
      <c r="BL378" s="18" t="s">
        <v>238</v>
      </c>
      <c r="BM378" s="216" t="s">
        <v>2268</v>
      </c>
    </row>
    <row r="379" spans="1:47" s="2" customFormat="1" ht="12">
      <c r="A379" s="39"/>
      <c r="B379" s="40"/>
      <c r="C379" s="41"/>
      <c r="D379" s="218" t="s">
        <v>169</v>
      </c>
      <c r="E379" s="41"/>
      <c r="F379" s="219" t="s">
        <v>575</v>
      </c>
      <c r="G379" s="41"/>
      <c r="H379" s="41"/>
      <c r="I379" s="220"/>
      <c r="J379" s="41"/>
      <c r="K379" s="41"/>
      <c r="L379" s="45"/>
      <c r="M379" s="221"/>
      <c r="N379" s="222"/>
      <c r="O379" s="85"/>
      <c r="P379" s="85"/>
      <c r="Q379" s="85"/>
      <c r="R379" s="85"/>
      <c r="S379" s="85"/>
      <c r="T379" s="86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T379" s="18" t="s">
        <v>169</v>
      </c>
      <c r="AU379" s="18" t="s">
        <v>85</v>
      </c>
    </row>
    <row r="380" spans="1:51" s="13" customFormat="1" ht="12">
      <c r="A380" s="13"/>
      <c r="B380" s="223"/>
      <c r="C380" s="224"/>
      <c r="D380" s="225" t="s">
        <v>175</v>
      </c>
      <c r="E380" s="226" t="s">
        <v>19</v>
      </c>
      <c r="F380" s="227" t="s">
        <v>576</v>
      </c>
      <c r="G380" s="224"/>
      <c r="H380" s="226" t="s">
        <v>19</v>
      </c>
      <c r="I380" s="228"/>
      <c r="J380" s="224"/>
      <c r="K380" s="224"/>
      <c r="L380" s="229"/>
      <c r="M380" s="230"/>
      <c r="N380" s="231"/>
      <c r="O380" s="231"/>
      <c r="P380" s="231"/>
      <c r="Q380" s="231"/>
      <c r="R380" s="231"/>
      <c r="S380" s="231"/>
      <c r="T380" s="232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33" t="s">
        <v>175</v>
      </c>
      <c r="AU380" s="233" t="s">
        <v>85</v>
      </c>
      <c r="AV380" s="13" t="s">
        <v>83</v>
      </c>
      <c r="AW380" s="13" t="s">
        <v>37</v>
      </c>
      <c r="AX380" s="13" t="s">
        <v>75</v>
      </c>
      <c r="AY380" s="233" t="s">
        <v>159</v>
      </c>
    </row>
    <row r="381" spans="1:51" s="13" customFormat="1" ht="12">
      <c r="A381" s="13"/>
      <c r="B381" s="223"/>
      <c r="C381" s="224"/>
      <c r="D381" s="225" t="s">
        <v>175</v>
      </c>
      <c r="E381" s="226" t="s">
        <v>19</v>
      </c>
      <c r="F381" s="227" t="s">
        <v>562</v>
      </c>
      <c r="G381" s="224"/>
      <c r="H381" s="226" t="s">
        <v>19</v>
      </c>
      <c r="I381" s="228"/>
      <c r="J381" s="224"/>
      <c r="K381" s="224"/>
      <c r="L381" s="229"/>
      <c r="M381" s="230"/>
      <c r="N381" s="231"/>
      <c r="O381" s="231"/>
      <c r="P381" s="231"/>
      <c r="Q381" s="231"/>
      <c r="R381" s="231"/>
      <c r="S381" s="231"/>
      <c r="T381" s="232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33" t="s">
        <v>175</v>
      </c>
      <c r="AU381" s="233" t="s">
        <v>85</v>
      </c>
      <c r="AV381" s="13" t="s">
        <v>83</v>
      </c>
      <c r="AW381" s="13" t="s">
        <v>37</v>
      </c>
      <c r="AX381" s="13" t="s">
        <v>75</v>
      </c>
      <c r="AY381" s="233" t="s">
        <v>159</v>
      </c>
    </row>
    <row r="382" spans="1:51" s="14" customFormat="1" ht="12">
      <c r="A382" s="14"/>
      <c r="B382" s="234"/>
      <c r="C382" s="235"/>
      <c r="D382" s="225" t="s">
        <v>175</v>
      </c>
      <c r="E382" s="236" t="s">
        <v>19</v>
      </c>
      <c r="F382" s="237" t="s">
        <v>473</v>
      </c>
      <c r="G382" s="235"/>
      <c r="H382" s="238">
        <v>56</v>
      </c>
      <c r="I382" s="239"/>
      <c r="J382" s="235"/>
      <c r="K382" s="235"/>
      <c r="L382" s="240"/>
      <c r="M382" s="241"/>
      <c r="N382" s="242"/>
      <c r="O382" s="242"/>
      <c r="P382" s="242"/>
      <c r="Q382" s="242"/>
      <c r="R382" s="242"/>
      <c r="S382" s="242"/>
      <c r="T382" s="243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44" t="s">
        <v>175</v>
      </c>
      <c r="AU382" s="244" t="s">
        <v>85</v>
      </c>
      <c r="AV382" s="14" t="s">
        <v>85</v>
      </c>
      <c r="AW382" s="14" t="s">
        <v>37</v>
      </c>
      <c r="AX382" s="14" t="s">
        <v>83</v>
      </c>
      <c r="AY382" s="244" t="s">
        <v>159</v>
      </c>
    </row>
    <row r="383" spans="1:65" s="2" customFormat="1" ht="24.15" customHeight="1">
      <c r="A383" s="39"/>
      <c r="B383" s="40"/>
      <c r="C383" s="205" t="s">
        <v>516</v>
      </c>
      <c r="D383" s="205" t="s">
        <v>162</v>
      </c>
      <c r="E383" s="206" t="s">
        <v>578</v>
      </c>
      <c r="F383" s="207" t="s">
        <v>579</v>
      </c>
      <c r="G383" s="208" t="s">
        <v>237</v>
      </c>
      <c r="H383" s="209">
        <v>56</v>
      </c>
      <c r="I383" s="210"/>
      <c r="J383" s="211">
        <f>ROUND(I383*H383,2)</f>
        <v>0</v>
      </c>
      <c r="K383" s="207" t="s">
        <v>166</v>
      </c>
      <c r="L383" s="45"/>
      <c r="M383" s="212" t="s">
        <v>19</v>
      </c>
      <c r="N383" s="213" t="s">
        <v>46</v>
      </c>
      <c r="O383" s="85"/>
      <c r="P383" s="214">
        <f>O383*H383</f>
        <v>0</v>
      </c>
      <c r="Q383" s="214">
        <v>0</v>
      </c>
      <c r="R383" s="214">
        <f>Q383*H383</f>
        <v>0</v>
      </c>
      <c r="S383" s="214">
        <v>0</v>
      </c>
      <c r="T383" s="215">
        <f>S383*H383</f>
        <v>0</v>
      </c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R383" s="216" t="s">
        <v>238</v>
      </c>
      <c r="AT383" s="216" t="s">
        <v>162</v>
      </c>
      <c r="AU383" s="216" t="s">
        <v>85</v>
      </c>
      <c r="AY383" s="18" t="s">
        <v>159</v>
      </c>
      <c r="BE383" s="217">
        <f>IF(N383="základní",J383,0)</f>
        <v>0</v>
      </c>
      <c r="BF383" s="217">
        <f>IF(N383="snížená",J383,0)</f>
        <v>0</v>
      </c>
      <c r="BG383" s="217">
        <f>IF(N383="zákl. přenesená",J383,0)</f>
        <v>0</v>
      </c>
      <c r="BH383" s="217">
        <f>IF(N383="sníž. přenesená",J383,0)</f>
        <v>0</v>
      </c>
      <c r="BI383" s="217">
        <f>IF(N383="nulová",J383,0)</f>
        <v>0</v>
      </c>
      <c r="BJ383" s="18" t="s">
        <v>83</v>
      </c>
      <c r="BK383" s="217">
        <f>ROUND(I383*H383,2)</f>
        <v>0</v>
      </c>
      <c r="BL383" s="18" t="s">
        <v>238</v>
      </c>
      <c r="BM383" s="216" t="s">
        <v>2269</v>
      </c>
    </row>
    <row r="384" spans="1:47" s="2" customFormat="1" ht="12">
      <c r="A384" s="39"/>
      <c r="B384" s="40"/>
      <c r="C384" s="41"/>
      <c r="D384" s="218" t="s">
        <v>169</v>
      </c>
      <c r="E384" s="41"/>
      <c r="F384" s="219" t="s">
        <v>581</v>
      </c>
      <c r="G384" s="41"/>
      <c r="H384" s="41"/>
      <c r="I384" s="220"/>
      <c r="J384" s="41"/>
      <c r="K384" s="41"/>
      <c r="L384" s="45"/>
      <c r="M384" s="221"/>
      <c r="N384" s="222"/>
      <c r="O384" s="85"/>
      <c r="P384" s="85"/>
      <c r="Q384" s="85"/>
      <c r="R384" s="85"/>
      <c r="S384" s="85"/>
      <c r="T384" s="86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T384" s="18" t="s">
        <v>169</v>
      </c>
      <c r="AU384" s="18" t="s">
        <v>85</v>
      </c>
    </row>
    <row r="385" spans="1:51" s="13" customFormat="1" ht="12">
      <c r="A385" s="13"/>
      <c r="B385" s="223"/>
      <c r="C385" s="224"/>
      <c r="D385" s="225" t="s">
        <v>175</v>
      </c>
      <c r="E385" s="226" t="s">
        <v>19</v>
      </c>
      <c r="F385" s="227" t="s">
        <v>576</v>
      </c>
      <c r="G385" s="224"/>
      <c r="H385" s="226" t="s">
        <v>19</v>
      </c>
      <c r="I385" s="228"/>
      <c r="J385" s="224"/>
      <c r="K385" s="224"/>
      <c r="L385" s="229"/>
      <c r="M385" s="230"/>
      <c r="N385" s="231"/>
      <c r="O385" s="231"/>
      <c r="P385" s="231"/>
      <c r="Q385" s="231"/>
      <c r="R385" s="231"/>
      <c r="S385" s="231"/>
      <c r="T385" s="232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33" t="s">
        <v>175</v>
      </c>
      <c r="AU385" s="233" t="s">
        <v>85</v>
      </c>
      <c r="AV385" s="13" t="s">
        <v>83</v>
      </c>
      <c r="AW385" s="13" t="s">
        <v>37</v>
      </c>
      <c r="AX385" s="13" t="s">
        <v>75</v>
      </c>
      <c r="AY385" s="233" t="s">
        <v>159</v>
      </c>
    </row>
    <row r="386" spans="1:51" s="13" customFormat="1" ht="12">
      <c r="A386" s="13"/>
      <c r="B386" s="223"/>
      <c r="C386" s="224"/>
      <c r="D386" s="225" t="s">
        <v>175</v>
      </c>
      <c r="E386" s="226" t="s">
        <v>19</v>
      </c>
      <c r="F386" s="227" t="s">
        <v>569</v>
      </c>
      <c r="G386" s="224"/>
      <c r="H386" s="226" t="s">
        <v>19</v>
      </c>
      <c r="I386" s="228"/>
      <c r="J386" s="224"/>
      <c r="K386" s="224"/>
      <c r="L386" s="229"/>
      <c r="M386" s="230"/>
      <c r="N386" s="231"/>
      <c r="O386" s="231"/>
      <c r="P386" s="231"/>
      <c r="Q386" s="231"/>
      <c r="R386" s="231"/>
      <c r="S386" s="231"/>
      <c r="T386" s="232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33" t="s">
        <v>175</v>
      </c>
      <c r="AU386" s="233" t="s">
        <v>85</v>
      </c>
      <c r="AV386" s="13" t="s">
        <v>83</v>
      </c>
      <c r="AW386" s="13" t="s">
        <v>37</v>
      </c>
      <c r="AX386" s="13" t="s">
        <v>75</v>
      </c>
      <c r="AY386" s="233" t="s">
        <v>159</v>
      </c>
    </row>
    <row r="387" spans="1:51" s="13" customFormat="1" ht="12">
      <c r="A387" s="13"/>
      <c r="B387" s="223"/>
      <c r="C387" s="224"/>
      <c r="D387" s="225" t="s">
        <v>175</v>
      </c>
      <c r="E387" s="226" t="s">
        <v>19</v>
      </c>
      <c r="F387" s="227" t="s">
        <v>562</v>
      </c>
      <c r="G387" s="224"/>
      <c r="H387" s="226" t="s">
        <v>19</v>
      </c>
      <c r="I387" s="228"/>
      <c r="J387" s="224"/>
      <c r="K387" s="224"/>
      <c r="L387" s="229"/>
      <c r="M387" s="230"/>
      <c r="N387" s="231"/>
      <c r="O387" s="231"/>
      <c r="P387" s="231"/>
      <c r="Q387" s="231"/>
      <c r="R387" s="231"/>
      <c r="S387" s="231"/>
      <c r="T387" s="232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33" t="s">
        <v>175</v>
      </c>
      <c r="AU387" s="233" t="s">
        <v>85</v>
      </c>
      <c r="AV387" s="13" t="s">
        <v>83</v>
      </c>
      <c r="AW387" s="13" t="s">
        <v>37</v>
      </c>
      <c r="AX387" s="13" t="s">
        <v>75</v>
      </c>
      <c r="AY387" s="233" t="s">
        <v>159</v>
      </c>
    </row>
    <row r="388" spans="1:51" s="14" customFormat="1" ht="12">
      <c r="A388" s="14"/>
      <c r="B388" s="234"/>
      <c r="C388" s="235"/>
      <c r="D388" s="225" t="s">
        <v>175</v>
      </c>
      <c r="E388" s="236" t="s">
        <v>19</v>
      </c>
      <c r="F388" s="237" t="s">
        <v>473</v>
      </c>
      <c r="G388" s="235"/>
      <c r="H388" s="238">
        <v>56</v>
      </c>
      <c r="I388" s="239"/>
      <c r="J388" s="235"/>
      <c r="K388" s="235"/>
      <c r="L388" s="240"/>
      <c r="M388" s="241"/>
      <c r="N388" s="242"/>
      <c r="O388" s="242"/>
      <c r="P388" s="242"/>
      <c r="Q388" s="242"/>
      <c r="R388" s="242"/>
      <c r="S388" s="242"/>
      <c r="T388" s="243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T388" s="244" t="s">
        <v>175</v>
      </c>
      <c r="AU388" s="244" t="s">
        <v>85</v>
      </c>
      <c r="AV388" s="14" t="s">
        <v>85</v>
      </c>
      <c r="AW388" s="14" t="s">
        <v>37</v>
      </c>
      <c r="AX388" s="14" t="s">
        <v>75</v>
      </c>
      <c r="AY388" s="244" t="s">
        <v>159</v>
      </c>
    </row>
    <row r="389" spans="1:51" s="13" customFormat="1" ht="12">
      <c r="A389" s="13"/>
      <c r="B389" s="223"/>
      <c r="C389" s="224"/>
      <c r="D389" s="225" t="s">
        <v>175</v>
      </c>
      <c r="E389" s="226" t="s">
        <v>19</v>
      </c>
      <c r="F389" s="227" t="s">
        <v>243</v>
      </c>
      <c r="G389" s="224"/>
      <c r="H389" s="226" t="s">
        <v>19</v>
      </c>
      <c r="I389" s="228"/>
      <c r="J389" s="224"/>
      <c r="K389" s="224"/>
      <c r="L389" s="229"/>
      <c r="M389" s="230"/>
      <c r="N389" s="231"/>
      <c r="O389" s="231"/>
      <c r="P389" s="231"/>
      <c r="Q389" s="231"/>
      <c r="R389" s="231"/>
      <c r="S389" s="231"/>
      <c r="T389" s="232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33" t="s">
        <v>175</v>
      </c>
      <c r="AU389" s="233" t="s">
        <v>85</v>
      </c>
      <c r="AV389" s="13" t="s">
        <v>83</v>
      </c>
      <c r="AW389" s="13" t="s">
        <v>37</v>
      </c>
      <c r="AX389" s="13" t="s">
        <v>75</v>
      </c>
      <c r="AY389" s="233" t="s">
        <v>159</v>
      </c>
    </row>
    <row r="390" spans="1:51" s="14" customFormat="1" ht="12">
      <c r="A390" s="14"/>
      <c r="B390" s="234"/>
      <c r="C390" s="235"/>
      <c r="D390" s="225" t="s">
        <v>175</v>
      </c>
      <c r="E390" s="236" t="s">
        <v>19</v>
      </c>
      <c r="F390" s="237" t="s">
        <v>75</v>
      </c>
      <c r="G390" s="235"/>
      <c r="H390" s="238">
        <v>0</v>
      </c>
      <c r="I390" s="239"/>
      <c r="J390" s="235"/>
      <c r="K390" s="235"/>
      <c r="L390" s="240"/>
      <c r="M390" s="241"/>
      <c r="N390" s="242"/>
      <c r="O390" s="242"/>
      <c r="P390" s="242"/>
      <c r="Q390" s="242"/>
      <c r="R390" s="242"/>
      <c r="S390" s="242"/>
      <c r="T390" s="243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44" t="s">
        <v>175</v>
      </c>
      <c r="AU390" s="244" t="s">
        <v>85</v>
      </c>
      <c r="AV390" s="14" t="s">
        <v>85</v>
      </c>
      <c r="AW390" s="14" t="s">
        <v>37</v>
      </c>
      <c r="AX390" s="14" t="s">
        <v>75</v>
      </c>
      <c r="AY390" s="244" t="s">
        <v>159</v>
      </c>
    </row>
    <row r="391" spans="1:51" s="15" customFormat="1" ht="12">
      <c r="A391" s="15"/>
      <c r="B391" s="245"/>
      <c r="C391" s="246"/>
      <c r="D391" s="225" t="s">
        <v>175</v>
      </c>
      <c r="E391" s="247" t="s">
        <v>19</v>
      </c>
      <c r="F391" s="248" t="s">
        <v>179</v>
      </c>
      <c r="G391" s="246"/>
      <c r="H391" s="249">
        <v>56</v>
      </c>
      <c r="I391" s="250"/>
      <c r="J391" s="246"/>
      <c r="K391" s="246"/>
      <c r="L391" s="251"/>
      <c r="M391" s="252"/>
      <c r="N391" s="253"/>
      <c r="O391" s="253"/>
      <c r="P391" s="253"/>
      <c r="Q391" s="253"/>
      <c r="R391" s="253"/>
      <c r="S391" s="253"/>
      <c r="T391" s="254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T391" s="255" t="s">
        <v>175</v>
      </c>
      <c r="AU391" s="255" t="s">
        <v>85</v>
      </c>
      <c r="AV391" s="15" t="s">
        <v>167</v>
      </c>
      <c r="AW391" s="15" t="s">
        <v>37</v>
      </c>
      <c r="AX391" s="15" t="s">
        <v>83</v>
      </c>
      <c r="AY391" s="255" t="s">
        <v>159</v>
      </c>
    </row>
    <row r="392" spans="1:65" s="2" customFormat="1" ht="16.5" customHeight="1">
      <c r="A392" s="39"/>
      <c r="B392" s="40"/>
      <c r="C392" s="257" t="s">
        <v>521</v>
      </c>
      <c r="D392" s="257" t="s">
        <v>255</v>
      </c>
      <c r="E392" s="258" t="s">
        <v>583</v>
      </c>
      <c r="F392" s="259" t="s">
        <v>584</v>
      </c>
      <c r="G392" s="260" t="s">
        <v>237</v>
      </c>
      <c r="H392" s="261">
        <v>56</v>
      </c>
      <c r="I392" s="262"/>
      <c r="J392" s="263">
        <f>ROUND(I392*H392,2)</f>
        <v>0</v>
      </c>
      <c r="K392" s="259" t="s">
        <v>166</v>
      </c>
      <c r="L392" s="264"/>
      <c r="M392" s="265" t="s">
        <v>19</v>
      </c>
      <c r="N392" s="266" t="s">
        <v>46</v>
      </c>
      <c r="O392" s="85"/>
      <c r="P392" s="214">
        <f>O392*H392</f>
        <v>0</v>
      </c>
      <c r="Q392" s="214">
        <v>0.0001</v>
      </c>
      <c r="R392" s="214">
        <f>Q392*H392</f>
        <v>0.0056</v>
      </c>
      <c r="S392" s="214">
        <v>0</v>
      </c>
      <c r="T392" s="215">
        <f>S392*H392</f>
        <v>0</v>
      </c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R392" s="216" t="s">
        <v>259</v>
      </c>
      <c r="AT392" s="216" t="s">
        <v>255</v>
      </c>
      <c r="AU392" s="216" t="s">
        <v>85</v>
      </c>
      <c r="AY392" s="18" t="s">
        <v>159</v>
      </c>
      <c r="BE392" s="217">
        <f>IF(N392="základní",J392,0)</f>
        <v>0</v>
      </c>
      <c r="BF392" s="217">
        <f>IF(N392="snížená",J392,0)</f>
        <v>0</v>
      </c>
      <c r="BG392" s="217">
        <f>IF(N392="zákl. přenesená",J392,0)</f>
        <v>0</v>
      </c>
      <c r="BH392" s="217">
        <f>IF(N392="sníž. přenesená",J392,0)</f>
        <v>0</v>
      </c>
      <c r="BI392" s="217">
        <f>IF(N392="nulová",J392,0)</f>
        <v>0</v>
      </c>
      <c r="BJ392" s="18" t="s">
        <v>83</v>
      </c>
      <c r="BK392" s="217">
        <f>ROUND(I392*H392,2)</f>
        <v>0</v>
      </c>
      <c r="BL392" s="18" t="s">
        <v>238</v>
      </c>
      <c r="BM392" s="216" t="s">
        <v>2270</v>
      </c>
    </row>
    <row r="393" spans="1:65" s="2" customFormat="1" ht="44.25" customHeight="1">
      <c r="A393" s="39"/>
      <c r="B393" s="40"/>
      <c r="C393" s="205" t="s">
        <v>525</v>
      </c>
      <c r="D393" s="205" t="s">
        <v>162</v>
      </c>
      <c r="E393" s="206" t="s">
        <v>587</v>
      </c>
      <c r="F393" s="207" t="s">
        <v>588</v>
      </c>
      <c r="G393" s="208" t="s">
        <v>237</v>
      </c>
      <c r="H393" s="209">
        <v>1</v>
      </c>
      <c r="I393" s="210"/>
      <c r="J393" s="211">
        <f>ROUND(I393*H393,2)</f>
        <v>0</v>
      </c>
      <c r="K393" s="207" t="s">
        <v>166</v>
      </c>
      <c r="L393" s="45"/>
      <c r="M393" s="212" t="s">
        <v>19</v>
      </c>
      <c r="N393" s="213" t="s">
        <v>46</v>
      </c>
      <c r="O393" s="85"/>
      <c r="P393" s="214">
        <f>O393*H393</f>
        <v>0</v>
      </c>
      <c r="Q393" s="214">
        <v>0</v>
      </c>
      <c r="R393" s="214">
        <f>Q393*H393</f>
        <v>0</v>
      </c>
      <c r="S393" s="214">
        <v>0</v>
      </c>
      <c r="T393" s="215">
        <f>S393*H393</f>
        <v>0</v>
      </c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R393" s="216" t="s">
        <v>238</v>
      </c>
      <c r="AT393" s="216" t="s">
        <v>162</v>
      </c>
      <c r="AU393" s="216" t="s">
        <v>85</v>
      </c>
      <c r="AY393" s="18" t="s">
        <v>159</v>
      </c>
      <c r="BE393" s="217">
        <f>IF(N393="základní",J393,0)</f>
        <v>0</v>
      </c>
      <c r="BF393" s="217">
        <f>IF(N393="snížená",J393,0)</f>
        <v>0</v>
      </c>
      <c r="BG393" s="217">
        <f>IF(N393="zákl. přenesená",J393,0)</f>
        <v>0</v>
      </c>
      <c r="BH393" s="217">
        <f>IF(N393="sníž. přenesená",J393,0)</f>
        <v>0</v>
      </c>
      <c r="BI393" s="217">
        <f>IF(N393="nulová",J393,0)</f>
        <v>0</v>
      </c>
      <c r="BJ393" s="18" t="s">
        <v>83</v>
      </c>
      <c r="BK393" s="217">
        <f>ROUND(I393*H393,2)</f>
        <v>0</v>
      </c>
      <c r="BL393" s="18" t="s">
        <v>238</v>
      </c>
      <c r="BM393" s="216" t="s">
        <v>2271</v>
      </c>
    </row>
    <row r="394" spans="1:47" s="2" customFormat="1" ht="12">
      <c r="A394" s="39"/>
      <c r="B394" s="40"/>
      <c r="C394" s="41"/>
      <c r="D394" s="218" t="s">
        <v>169</v>
      </c>
      <c r="E394" s="41"/>
      <c r="F394" s="219" t="s">
        <v>590</v>
      </c>
      <c r="G394" s="41"/>
      <c r="H394" s="41"/>
      <c r="I394" s="220"/>
      <c r="J394" s="41"/>
      <c r="K394" s="41"/>
      <c r="L394" s="45"/>
      <c r="M394" s="221"/>
      <c r="N394" s="222"/>
      <c r="O394" s="85"/>
      <c r="P394" s="85"/>
      <c r="Q394" s="85"/>
      <c r="R394" s="85"/>
      <c r="S394" s="85"/>
      <c r="T394" s="86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T394" s="18" t="s">
        <v>169</v>
      </c>
      <c r="AU394" s="18" t="s">
        <v>85</v>
      </c>
    </row>
    <row r="395" spans="1:47" s="2" customFormat="1" ht="12">
      <c r="A395" s="39"/>
      <c r="B395" s="40"/>
      <c r="C395" s="41"/>
      <c r="D395" s="225" t="s">
        <v>203</v>
      </c>
      <c r="E395" s="41"/>
      <c r="F395" s="256" t="s">
        <v>591</v>
      </c>
      <c r="G395" s="41"/>
      <c r="H395" s="41"/>
      <c r="I395" s="220"/>
      <c r="J395" s="41"/>
      <c r="K395" s="41"/>
      <c r="L395" s="45"/>
      <c r="M395" s="221"/>
      <c r="N395" s="222"/>
      <c r="O395" s="85"/>
      <c r="P395" s="85"/>
      <c r="Q395" s="85"/>
      <c r="R395" s="85"/>
      <c r="S395" s="85"/>
      <c r="T395" s="86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T395" s="18" t="s">
        <v>203</v>
      </c>
      <c r="AU395" s="18" t="s">
        <v>85</v>
      </c>
    </row>
    <row r="396" spans="1:65" s="2" customFormat="1" ht="44.25" customHeight="1">
      <c r="A396" s="39"/>
      <c r="B396" s="40"/>
      <c r="C396" s="205" t="s">
        <v>529</v>
      </c>
      <c r="D396" s="205" t="s">
        <v>162</v>
      </c>
      <c r="E396" s="206" t="s">
        <v>593</v>
      </c>
      <c r="F396" s="207" t="s">
        <v>594</v>
      </c>
      <c r="G396" s="208" t="s">
        <v>595</v>
      </c>
      <c r="H396" s="267"/>
      <c r="I396" s="210"/>
      <c r="J396" s="211">
        <f>ROUND(I396*H396,2)</f>
        <v>0</v>
      </c>
      <c r="K396" s="207" t="s">
        <v>166</v>
      </c>
      <c r="L396" s="45"/>
      <c r="M396" s="212" t="s">
        <v>19</v>
      </c>
      <c r="N396" s="213" t="s">
        <v>46</v>
      </c>
      <c r="O396" s="85"/>
      <c r="P396" s="214">
        <f>O396*H396</f>
        <v>0</v>
      </c>
      <c r="Q396" s="214">
        <v>0</v>
      </c>
      <c r="R396" s="214">
        <f>Q396*H396</f>
        <v>0</v>
      </c>
      <c r="S396" s="214">
        <v>0</v>
      </c>
      <c r="T396" s="215">
        <f>S396*H396</f>
        <v>0</v>
      </c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R396" s="216" t="s">
        <v>238</v>
      </c>
      <c r="AT396" s="216" t="s">
        <v>162</v>
      </c>
      <c r="AU396" s="216" t="s">
        <v>85</v>
      </c>
      <c r="AY396" s="18" t="s">
        <v>159</v>
      </c>
      <c r="BE396" s="217">
        <f>IF(N396="základní",J396,0)</f>
        <v>0</v>
      </c>
      <c r="BF396" s="217">
        <f>IF(N396="snížená",J396,0)</f>
        <v>0</v>
      </c>
      <c r="BG396" s="217">
        <f>IF(N396="zákl. přenesená",J396,0)</f>
        <v>0</v>
      </c>
      <c r="BH396" s="217">
        <f>IF(N396="sníž. přenesená",J396,0)</f>
        <v>0</v>
      </c>
      <c r="BI396" s="217">
        <f>IF(N396="nulová",J396,0)</f>
        <v>0</v>
      </c>
      <c r="BJ396" s="18" t="s">
        <v>83</v>
      </c>
      <c r="BK396" s="217">
        <f>ROUND(I396*H396,2)</f>
        <v>0</v>
      </c>
      <c r="BL396" s="18" t="s">
        <v>238</v>
      </c>
      <c r="BM396" s="216" t="s">
        <v>2272</v>
      </c>
    </row>
    <row r="397" spans="1:47" s="2" customFormat="1" ht="12">
      <c r="A397" s="39"/>
      <c r="B397" s="40"/>
      <c r="C397" s="41"/>
      <c r="D397" s="218" t="s">
        <v>169</v>
      </c>
      <c r="E397" s="41"/>
      <c r="F397" s="219" t="s">
        <v>597</v>
      </c>
      <c r="G397" s="41"/>
      <c r="H397" s="41"/>
      <c r="I397" s="220"/>
      <c r="J397" s="41"/>
      <c r="K397" s="41"/>
      <c r="L397" s="45"/>
      <c r="M397" s="221"/>
      <c r="N397" s="222"/>
      <c r="O397" s="85"/>
      <c r="P397" s="85"/>
      <c r="Q397" s="85"/>
      <c r="R397" s="85"/>
      <c r="S397" s="85"/>
      <c r="T397" s="86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T397" s="18" t="s">
        <v>169</v>
      </c>
      <c r="AU397" s="18" t="s">
        <v>85</v>
      </c>
    </row>
    <row r="398" spans="1:63" s="12" customFormat="1" ht="22.8" customHeight="1">
      <c r="A398" s="12"/>
      <c r="B398" s="189"/>
      <c r="C398" s="190"/>
      <c r="D398" s="191" t="s">
        <v>74</v>
      </c>
      <c r="E398" s="203" t="s">
        <v>598</v>
      </c>
      <c r="F398" s="203" t="s">
        <v>599</v>
      </c>
      <c r="G398" s="190"/>
      <c r="H398" s="190"/>
      <c r="I398" s="193"/>
      <c r="J398" s="204">
        <f>BK398</f>
        <v>0</v>
      </c>
      <c r="K398" s="190"/>
      <c r="L398" s="195"/>
      <c r="M398" s="196"/>
      <c r="N398" s="197"/>
      <c r="O398" s="197"/>
      <c r="P398" s="198">
        <f>SUM(P399:P416)</f>
        <v>0</v>
      </c>
      <c r="Q398" s="197"/>
      <c r="R398" s="198">
        <f>SUM(R399:R416)</f>
        <v>0.7016285</v>
      </c>
      <c r="S398" s="197"/>
      <c r="T398" s="199">
        <f>SUM(T399:T416)</f>
        <v>0</v>
      </c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R398" s="200" t="s">
        <v>85</v>
      </c>
      <c r="AT398" s="201" t="s">
        <v>74</v>
      </c>
      <c r="AU398" s="201" t="s">
        <v>83</v>
      </c>
      <c r="AY398" s="200" t="s">
        <v>159</v>
      </c>
      <c r="BK398" s="202">
        <f>SUM(BK399:BK416)</f>
        <v>0</v>
      </c>
    </row>
    <row r="399" spans="1:65" s="2" customFormat="1" ht="49.05" customHeight="1">
      <c r="A399" s="39"/>
      <c r="B399" s="40"/>
      <c r="C399" s="205" t="s">
        <v>534</v>
      </c>
      <c r="D399" s="205" t="s">
        <v>162</v>
      </c>
      <c r="E399" s="206" t="s">
        <v>601</v>
      </c>
      <c r="F399" s="207" t="s">
        <v>602</v>
      </c>
      <c r="G399" s="208" t="s">
        <v>165</v>
      </c>
      <c r="H399" s="209">
        <v>41.567</v>
      </c>
      <c r="I399" s="210"/>
      <c r="J399" s="211">
        <f>ROUND(I399*H399,2)</f>
        <v>0</v>
      </c>
      <c r="K399" s="207" t="s">
        <v>166</v>
      </c>
      <c r="L399" s="45"/>
      <c r="M399" s="212" t="s">
        <v>19</v>
      </c>
      <c r="N399" s="213" t="s">
        <v>46</v>
      </c>
      <c r="O399" s="85"/>
      <c r="P399" s="214">
        <f>O399*H399</f>
        <v>0</v>
      </c>
      <c r="Q399" s="214">
        <v>0</v>
      </c>
      <c r="R399" s="214">
        <f>Q399*H399</f>
        <v>0</v>
      </c>
      <c r="S399" s="214">
        <v>0</v>
      </c>
      <c r="T399" s="215">
        <f>S399*H399</f>
        <v>0</v>
      </c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R399" s="216" t="s">
        <v>238</v>
      </c>
      <c r="AT399" s="216" t="s">
        <v>162</v>
      </c>
      <c r="AU399" s="216" t="s">
        <v>85</v>
      </c>
      <c r="AY399" s="18" t="s">
        <v>159</v>
      </c>
      <c r="BE399" s="217">
        <f>IF(N399="základní",J399,0)</f>
        <v>0</v>
      </c>
      <c r="BF399" s="217">
        <f>IF(N399="snížená",J399,0)</f>
        <v>0</v>
      </c>
      <c r="BG399" s="217">
        <f>IF(N399="zákl. přenesená",J399,0)</f>
        <v>0</v>
      </c>
      <c r="BH399" s="217">
        <f>IF(N399="sníž. přenesená",J399,0)</f>
        <v>0</v>
      </c>
      <c r="BI399" s="217">
        <f>IF(N399="nulová",J399,0)</f>
        <v>0</v>
      </c>
      <c r="BJ399" s="18" t="s">
        <v>83</v>
      </c>
      <c r="BK399" s="217">
        <f>ROUND(I399*H399,2)</f>
        <v>0</v>
      </c>
      <c r="BL399" s="18" t="s">
        <v>238</v>
      </c>
      <c r="BM399" s="216" t="s">
        <v>2273</v>
      </c>
    </row>
    <row r="400" spans="1:47" s="2" customFormat="1" ht="12">
      <c r="A400" s="39"/>
      <c r="B400" s="40"/>
      <c r="C400" s="41"/>
      <c r="D400" s="218" t="s">
        <v>169</v>
      </c>
      <c r="E400" s="41"/>
      <c r="F400" s="219" t="s">
        <v>604</v>
      </c>
      <c r="G400" s="41"/>
      <c r="H400" s="41"/>
      <c r="I400" s="220"/>
      <c r="J400" s="41"/>
      <c r="K400" s="41"/>
      <c r="L400" s="45"/>
      <c r="M400" s="221"/>
      <c r="N400" s="222"/>
      <c r="O400" s="85"/>
      <c r="P400" s="85"/>
      <c r="Q400" s="85"/>
      <c r="R400" s="85"/>
      <c r="S400" s="85"/>
      <c r="T400" s="86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T400" s="18" t="s">
        <v>169</v>
      </c>
      <c r="AU400" s="18" t="s">
        <v>85</v>
      </c>
    </row>
    <row r="401" spans="1:51" s="13" customFormat="1" ht="12">
      <c r="A401" s="13"/>
      <c r="B401" s="223"/>
      <c r="C401" s="224"/>
      <c r="D401" s="225" t="s">
        <v>175</v>
      </c>
      <c r="E401" s="226" t="s">
        <v>19</v>
      </c>
      <c r="F401" s="227" t="s">
        <v>358</v>
      </c>
      <c r="G401" s="224"/>
      <c r="H401" s="226" t="s">
        <v>19</v>
      </c>
      <c r="I401" s="228"/>
      <c r="J401" s="224"/>
      <c r="K401" s="224"/>
      <c r="L401" s="229"/>
      <c r="M401" s="230"/>
      <c r="N401" s="231"/>
      <c r="O401" s="231"/>
      <c r="P401" s="231"/>
      <c r="Q401" s="231"/>
      <c r="R401" s="231"/>
      <c r="S401" s="231"/>
      <c r="T401" s="232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33" t="s">
        <v>175</v>
      </c>
      <c r="AU401" s="233" t="s">
        <v>85</v>
      </c>
      <c r="AV401" s="13" t="s">
        <v>83</v>
      </c>
      <c r="AW401" s="13" t="s">
        <v>37</v>
      </c>
      <c r="AX401" s="13" t="s">
        <v>75</v>
      </c>
      <c r="AY401" s="233" t="s">
        <v>159</v>
      </c>
    </row>
    <row r="402" spans="1:51" s="13" customFormat="1" ht="12">
      <c r="A402" s="13"/>
      <c r="B402" s="223"/>
      <c r="C402" s="224"/>
      <c r="D402" s="225" t="s">
        <v>175</v>
      </c>
      <c r="E402" s="226" t="s">
        <v>19</v>
      </c>
      <c r="F402" s="227" t="s">
        <v>478</v>
      </c>
      <c r="G402" s="224"/>
      <c r="H402" s="226" t="s">
        <v>19</v>
      </c>
      <c r="I402" s="228"/>
      <c r="J402" s="224"/>
      <c r="K402" s="224"/>
      <c r="L402" s="229"/>
      <c r="M402" s="230"/>
      <c r="N402" s="231"/>
      <c r="O402" s="231"/>
      <c r="P402" s="231"/>
      <c r="Q402" s="231"/>
      <c r="R402" s="231"/>
      <c r="S402" s="231"/>
      <c r="T402" s="232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33" t="s">
        <v>175</v>
      </c>
      <c r="AU402" s="233" t="s">
        <v>85</v>
      </c>
      <c r="AV402" s="13" t="s">
        <v>83</v>
      </c>
      <c r="AW402" s="13" t="s">
        <v>37</v>
      </c>
      <c r="AX402" s="13" t="s">
        <v>75</v>
      </c>
      <c r="AY402" s="233" t="s">
        <v>159</v>
      </c>
    </row>
    <row r="403" spans="1:51" s="13" customFormat="1" ht="12">
      <c r="A403" s="13"/>
      <c r="B403" s="223"/>
      <c r="C403" s="224"/>
      <c r="D403" s="225" t="s">
        <v>175</v>
      </c>
      <c r="E403" s="226" t="s">
        <v>19</v>
      </c>
      <c r="F403" s="227" t="s">
        <v>2197</v>
      </c>
      <c r="G403" s="224"/>
      <c r="H403" s="226" t="s">
        <v>19</v>
      </c>
      <c r="I403" s="228"/>
      <c r="J403" s="224"/>
      <c r="K403" s="224"/>
      <c r="L403" s="229"/>
      <c r="M403" s="230"/>
      <c r="N403" s="231"/>
      <c r="O403" s="231"/>
      <c r="P403" s="231"/>
      <c r="Q403" s="231"/>
      <c r="R403" s="231"/>
      <c r="S403" s="231"/>
      <c r="T403" s="232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33" t="s">
        <v>175</v>
      </c>
      <c r="AU403" s="233" t="s">
        <v>85</v>
      </c>
      <c r="AV403" s="13" t="s">
        <v>83</v>
      </c>
      <c r="AW403" s="13" t="s">
        <v>37</v>
      </c>
      <c r="AX403" s="13" t="s">
        <v>75</v>
      </c>
      <c r="AY403" s="233" t="s">
        <v>159</v>
      </c>
    </row>
    <row r="404" spans="1:51" s="14" customFormat="1" ht="12">
      <c r="A404" s="14"/>
      <c r="B404" s="234"/>
      <c r="C404" s="235"/>
      <c r="D404" s="225" t="s">
        <v>175</v>
      </c>
      <c r="E404" s="236" t="s">
        <v>19</v>
      </c>
      <c r="F404" s="237" t="s">
        <v>2274</v>
      </c>
      <c r="G404" s="235"/>
      <c r="H404" s="238">
        <v>38.115</v>
      </c>
      <c r="I404" s="239"/>
      <c r="J404" s="235"/>
      <c r="K404" s="235"/>
      <c r="L404" s="240"/>
      <c r="M404" s="241"/>
      <c r="N404" s="242"/>
      <c r="O404" s="242"/>
      <c r="P404" s="242"/>
      <c r="Q404" s="242"/>
      <c r="R404" s="242"/>
      <c r="S404" s="242"/>
      <c r="T404" s="243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T404" s="244" t="s">
        <v>175</v>
      </c>
      <c r="AU404" s="244" t="s">
        <v>85</v>
      </c>
      <c r="AV404" s="14" t="s">
        <v>85</v>
      </c>
      <c r="AW404" s="14" t="s">
        <v>37</v>
      </c>
      <c r="AX404" s="14" t="s">
        <v>75</v>
      </c>
      <c r="AY404" s="244" t="s">
        <v>159</v>
      </c>
    </row>
    <row r="405" spans="1:51" s="13" customFormat="1" ht="12">
      <c r="A405" s="13"/>
      <c r="B405" s="223"/>
      <c r="C405" s="224"/>
      <c r="D405" s="225" t="s">
        <v>175</v>
      </c>
      <c r="E405" s="226" t="s">
        <v>19</v>
      </c>
      <c r="F405" s="227" t="s">
        <v>362</v>
      </c>
      <c r="G405" s="224"/>
      <c r="H405" s="226" t="s">
        <v>19</v>
      </c>
      <c r="I405" s="228"/>
      <c r="J405" s="224"/>
      <c r="K405" s="224"/>
      <c r="L405" s="229"/>
      <c r="M405" s="230"/>
      <c r="N405" s="231"/>
      <c r="O405" s="231"/>
      <c r="P405" s="231"/>
      <c r="Q405" s="231"/>
      <c r="R405" s="231"/>
      <c r="S405" s="231"/>
      <c r="T405" s="232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33" t="s">
        <v>175</v>
      </c>
      <c r="AU405" s="233" t="s">
        <v>85</v>
      </c>
      <c r="AV405" s="13" t="s">
        <v>83</v>
      </c>
      <c r="AW405" s="13" t="s">
        <v>37</v>
      </c>
      <c r="AX405" s="13" t="s">
        <v>75</v>
      </c>
      <c r="AY405" s="233" t="s">
        <v>159</v>
      </c>
    </row>
    <row r="406" spans="1:51" s="13" customFormat="1" ht="12">
      <c r="A406" s="13"/>
      <c r="B406" s="223"/>
      <c r="C406" s="224"/>
      <c r="D406" s="225" t="s">
        <v>175</v>
      </c>
      <c r="E406" s="226" t="s">
        <v>19</v>
      </c>
      <c r="F406" s="227" t="s">
        <v>2197</v>
      </c>
      <c r="G406" s="224"/>
      <c r="H406" s="226" t="s">
        <v>19</v>
      </c>
      <c r="I406" s="228"/>
      <c r="J406" s="224"/>
      <c r="K406" s="224"/>
      <c r="L406" s="229"/>
      <c r="M406" s="230"/>
      <c r="N406" s="231"/>
      <c r="O406" s="231"/>
      <c r="P406" s="231"/>
      <c r="Q406" s="231"/>
      <c r="R406" s="231"/>
      <c r="S406" s="231"/>
      <c r="T406" s="232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33" t="s">
        <v>175</v>
      </c>
      <c r="AU406" s="233" t="s">
        <v>85</v>
      </c>
      <c r="AV406" s="13" t="s">
        <v>83</v>
      </c>
      <c r="AW406" s="13" t="s">
        <v>37</v>
      </c>
      <c r="AX406" s="13" t="s">
        <v>75</v>
      </c>
      <c r="AY406" s="233" t="s">
        <v>159</v>
      </c>
    </row>
    <row r="407" spans="1:51" s="14" customFormat="1" ht="12">
      <c r="A407" s="14"/>
      <c r="B407" s="234"/>
      <c r="C407" s="235"/>
      <c r="D407" s="225" t="s">
        <v>175</v>
      </c>
      <c r="E407" s="236" t="s">
        <v>19</v>
      </c>
      <c r="F407" s="237" t="s">
        <v>2275</v>
      </c>
      <c r="G407" s="235"/>
      <c r="H407" s="238">
        <v>3.452</v>
      </c>
      <c r="I407" s="239"/>
      <c r="J407" s="235"/>
      <c r="K407" s="235"/>
      <c r="L407" s="240"/>
      <c r="M407" s="241"/>
      <c r="N407" s="242"/>
      <c r="O407" s="242"/>
      <c r="P407" s="242"/>
      <c r="Q407" s="242"/>
      <c r="R407" s="242"/>
      <c r="S407" s="242"/>
      <c r="T407" s="243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T407" s="244" t="s">
        <v>175</v>
      </c>
      <c r="AU407" s="244" t="s">
        <v>85</v>
      </c>
      <c r="AV407" s="14" t="s">
        <v>85</v>
      </c>
      <c r="AW407" s="14" t="s">
        <v>37</v>
      </c>
      <c r="AX407" s="14" t="s">
        <v>75</v>
      </c>
      <c r="AY407" s="244" t="s">
        <v>159</v>
      </c>
    </row>
    <row r="408" spans="1:51" s="15" customFormat="1" ht="12">
      <c r="A408" s="15"/>
      <c r="B408" s="245"/>
      <c r="C408" s="246"/>
      <c r="D408" s="225" t="s">
        <v>175</v>
      </c>
      <c r="E408" s="247" t="s">
        <v>19</v>
      </c>
      <c r="F408" s="248" t="s">
        <v>179</v>
      </c>
      <c r="G408" s="246"/>
      <c r="H408" s="249">
        <v>41.567</v>
      </c>
      <c r="I408" s="250"/>
      <c r="J408" s="246"/>
      <c r="K408" s="246"/>
      <c r="L408" s="251"/>
      <c r="M408" s="252"/>
      <c r="N408" s="253"/>
      <c r="O408" s="253"/>
      <c r="P408" s="253"/>
      <c r="Q408" s="253"/>
      <c r="R408" s="253"/>
      <c r="S408" s="253"/>
      <c r="T408" s="254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T408" s="255" t="s">
        <v>175</v>
      </c>
      <c r="AU408" s="255" t="s">
        <v>85</v>
      </c>
      <c r="AV408" s="15" t="s">
        <v>167</v>
      </c>
      <c r="AW408" s="15" t="s">
        <v>37</v>
      </c>
      <c r="AX408" s="15" t="s">
        <v>83</v>
      </c>
      <c r="AY408" s="255" t="s">
        <v>159</v>
      </c>
    </row>
    <row r="409" spans="1:65" s="2" customFormat="1" ht="21.75" customHeight="1">
      <c r="A409" s="39"/>
      <c r="B409" s="40"/>
      <c r="C409" s="257" t="s">
        <v>540</v>
      </c>
      <c r="D409" s="257" t="s">
        <v>255</v>
      </c>
      <c r="E409" s="258" t="s">
        <v>608</v>
      </c>
      <c r="F409" s="259" t="s">
        <v>609</v>
      </c>
      <c r="G409" s="260" t="s">
        <v>165</v>
      </c>
      <c r="H409" s="261">
        <v>45.724</v>
      </c>
      <c r="I409" s="262"/>
      <c r="J409" s="263">
        <f>ROUND(I409*H409,2)</f>
        <v>0</v>
      </c>
      <c r="K409" s="259" t="s">
        <v>166</v>
      </c>
      <c r="L409" s="264"/>
      <c r="M409" s="265" t="s">
        <v>19</v>
      </c>
      <c r="N409" s="266" t="s">
        <v>46</v>
      </c>
      <c r="O409" s="85"/>
      <c r="P409" s="214">
        <f>O409*H409</f>
        <v>0</v>
      </c>
      <c r="Q409" s="214">
        <v>0.0149</v>
      </c>
      <c r="R409" s="214">
        <f>Q409*H409</f>
        <v>0.6812876</v>
      </c>
      <c r="S409" s="214">
        <v>0</v>
      </c>
      <c r="T409" s="215">
        <f>S409*H409</f>
        <v>0</v>
      </c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R409" s="216" t="s">
        <v>259</v>
      </c>
      <c r="AT409" s="216" t="s">
        <v>255</v>
      </c>
      <c r="AU409" s="216" t="s">
        <v>85</v>
      </c>
      <c r="AY409" s="18" t="s">
        <v>159</v>
      </c>
      <c r="BE409" s="217">
        <f>IF(N409="základní",J409,0)</f>
        <v>0</v>
      </c>
      <c r="BF409" s="217">
        <f>IF(N409="snížená",J409,0)</f>
        <v>0</v>
      </c>
      <c r="BG409" s="217">
        <f>IF(N409="zákl. přenesená",J409,0)</f>
        <v>0</v>
      </c>
      <c r="BH409" s="217">
        <f>IF(N409="sníž. přenesená",J409,0)</f>
        <v>0</v>
      </c>
      <c r="BI409" s="217">
        <f>IF(N409="nulová",J409,0)</f>
        <v>0</v>
      </c>
      <c r="BJ409" s="18" t="s">
        <v>83</v>
      </c>
      <c r="BK409" s="217">
        <f>ROUND(I409*H409,2)</f>
        <v>0</v>
      </c>
      <c r="BL409" s="18" t="s">
        <v>238</v>
      </c>
      <c r="BM409" s="216" t="s">
        <v>2276</v>
      </c>
    </row>
    <row r="410" spans="1:51" s="14" customFormat="1" ht="12">
      <c r="A410" s="14"/>
      <c r="B410" s="234"/>
      <c r="C410" s="235"/>
      <c r="D410" s="225" t="s">
        <v>175</v>
      </c>
      <c r="E410" s="235"/>
      <c r="F410" s="237" t="s">
        <v>2277</v>
      </c>
      <c r="G410" s="235"/>
      <c r="H410" s="238">
        <v>45.724</v>
      </c>
      <c r="I410" s="239"/>
      <c r="J410" s="235"/>
      <c r="K410" s="235"/>
      <c r="L410" s="240"/>
      <c r="M410" s="241"/>
      <c r="N410" s="242"/>
      <c r="O410" s="242"/>
      <c r="P410" s="242"/>
      <c r="Q410" s="242"/>
      <c r="R410" s="242"/>
      <c r="S410" s="242"/>
      <c r="T410" s="243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T410" s="244" t="s">
        <v>175</v>
      </c>
      <c r="AU410" s="244" t="s">
        <v>85</v>
      </c>
      <c r="AV410" s="14" t="s">
        <v>85</v>
      </c>
      <c r="AW410" s="14" t="s">
        <v>4</v>
      </c>
      <c r="AX410" s="14" t="s">
        <v>83</v>
      </c>
      <c r="AY410" s="244" t="s">
        <v>159</v>
      </c>
    </row>
    <row r="411" spans="1:65" s="2" customFormat="1" ht="37.8" customHeight="1">
      <c r="A411" s="39"/>
      <c r="B411" s="40"/>
      <c r="C411" s="205" t="s">
        <v>545</v>
      </c>
      <c r="D411" s="205" t="s">
        <v>162</v>
      </c>
      <c r="E411" s="206" t="s">
        <v>613</v>
      </c>
      <c r="F411" s="207" t="s">
        <v>614</v>
      </c>
      <c r="G411" s="208" t="s">
        <v>438</v>
      </c>
      <c r="H411" s="209">
        <v>0.873</v>
      </c>
      <c r="I411" s="210"/>
      <c r="J411" s="211">
        <f>ROUND(I411*H411,2)</f>
        <v>0</v>
      </c>
      <c r="K411" s="207" t="s">
        <v>166</v>
      </c>
      <c r="L411" s="45"/>
      <c r="M411" s="212" t="s">
        <v>19</v>
      </c>
      <c r="N411" s="213" t="s">
        <v>46</v>
      </c>
      <c r="O411" s="85"/>
      <c r="P411" s="214">
        <f>O411*H411</f>
        <v>0</v>
      </c>
      <c r="Q411" s="214">
        <v>0.0233</v>
      </c>
      <c r="R411" s="214">
        <f>Q411*H411</f>
        <v>0.020340900000000002</v>
      </c>
      <c r="S411" s="214">
        <v>0</v>
      </c>
      <c r="T411" s="215">
        <f>S411*H411</f>
        <v>0</v>
      </c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R411" s="216" t="s">
        <v>238</v>
      </c>
      <c r="AT411" s="216" t="s">
        <v>162</v>
      </c>
      <c r="AU411" s="216" t="s">
        <v>85</v>
      </c>
      <c r="AY411" s="18" t="s">
        <v>159</v>
      </c>
      <c r="BE411" s="217">
        <f>IF(N411="základní",J411,0)</f>
        <v>0</v>
      </c>
      <c r="BF411" s="217">
        <f>IF(N411="snížená",J411,0)</f>
        <v>0</v>
      </c>
      <c r="BG411" s="217">
        <f>IF(N411="zákl. přenesená",J411,0)</f>
        <v>0</v>
      </c>
      <c r="BH411" s="217">
        <f>IF(N411="sníž. přenesená",J411,0)</f>
        <v>0</v>
      </c>
      <c r="BI411" s="217">
        <f>IF(N411="nulová",J411,0)</f>
        <v>0</v>
      </c>
      <c r="BJ411" s="18" t="s">
        <v>83</v>
      </c>
      <c r="BK411" s="217">
        <f>ROUND(I411*H411,2)</f>
        <v>0</v>
      </c>
      <c r="BL411" s="18" t="s">
        <v>238</v>
      </c>
      <c r="BM411" s="216" t="s">
        <v>2278</v>
      </c>
    </row>
    <row r="412" spans="1:47" s="2" customFormat="1" ht="12">
      <c r="A412" s="39"/>
      <c r="B412" s="40"/>
      <c r="C412" s="41"/>
      <c r="D412" s="218" t="s">
        <v>169</v>
      </c>
      <c r="E412" s="41"/>
      <c r="F412" s="219" t="s">
        <v>616</v>
      </c>
      <c r="G412" s="41"/>
      <c r="H412" s="41"/>
      <c r="I412" s="220"/>
      <c r="J412" s="41"/>
      <c r="K412" s="41"/>
      <c r="L412" s="45"/>
      <c r="M412" s="221"/>
      <c r="N412" s="222"/>
      <c r="O412" s="85"/>
      <c r="P412" s="85"/>
      <c r="Q412" s="85"/>
      <c r="R412" s="85"/>
      <c r="S412" s="85"/>
      <c r="T412" s="86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T412" s="18" t="s">
        <v>169</v>
      </c>
      <c r="AU412" s="18" t="s">
        <v>85</v>
      </c>
    </row>
    <row r="413" spans="1:51" s="14" customFormat="1" ht="12">
      <c r="A413" s="14"/>
      <c r="B413" s="234"/>
      <c r="C413" s="235"/>
      <c r="D413" s="225" t="s">
        <v>175</v>
      </c>
      <c r="E413" s="236" t="s">
        <v>19</v>
      </c>
      <c r="F413" s="237" t="s">
        <v>2279</v>
      </c>
      <c r="G413" s="235"/>
      <c r="H413" s="238">
        <v>41.567</v>
      </c>
      <c r="I413" s="239"/>
      <c r="J413" s="235"/>
      <c r="K413" s="235"/>
      <c r="L413" s="240"/>
      <c r="M413" s="241"/>
      <c r="N413" s="242"/>
      <c r="O413" s="242"/>
      <c r="P413" s="242"/>
      <c r="Q413" s="242"/>
      <c r="R413" s="242"/>
      <c r="S413" s="242"/>
      <c r="T413" s="243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T413" s="244" t="s">
        <v>175</v>
      </c>
      <c r="AU413" s="244" t="s">
        <v>85</v>
      </c>
      <c r="AV413" s="14" t="s">
        <v>85</v>
      </c>
      <c r="AW413" s="14" t="s">
        <v>37</v>
      </c>
      <c r="AX413" s="14" t="s">
        <v>83</v>
      </c>
      <c r="AY413" s="244" t="s">
        <v>159</v>
      </c>
    </row>
    <row r="414" spans="1:51" s="14" customFormat="1" ht="12">
      <c r="A414" s="14"/>
      <c r="B414" s="234"/>
      <c r="C414" s="235"/>
      <c r="D414" s="225" t="s">
        <v>175</v>
      </c>
      <c r="E414" s="235"/>
      <c r="F414" s="237" t="s">
        <v>2280</v>
      </c>
      <c r="G414" s="235"/>
      <c r="H414" s="238">
        <v>0.873</v>
      </c>
      <c r="I414" s="239"/>
      <c r="J414" s="235"/>
      <c r="K414" s="235"/>
      <c r="L414" s="240"/>
      <c r="M414" s="241"/>
      <c r="N414" s="242"/>
      <c r="O414" s="242"/>
      <c r="P414" s="242"/>
      <c r="Q414" s="242"/>
      <c r="R414" s="242"/>
      <c r="S414" s="242"/>
      <c r="T414" s="243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T414" s="244" t="s">
        <v>175</v>
      </c>
      <c r="AU414" s="244" t="s">
        <v>85</v>
      </c>
      <c r="AV414" s="14" t="s">
        <v>85</v>
      </c>
      <c r="AW414" s="14" t="s">
        <v>4</v>
      </c>
      <c r="AX414" s="14" t="s">
        <v>83</v>
      </c>
      <c r="AY414" s="244" t="s">
        <v>159</v>
      </c>
    </row>
    <row r="415" spans="1:65" s="2" customFormat="1" ht="49.05" customHeight="1">
      <c r="A415" s="39"/>
      <c r="B415" s="40"/>
      <c r="C415" s="205" t="s">
        <v>549</v>
      </c>
      <c r="D415" s="205" t="s">
        <v>162</v>
      </c>
      <c r="E415" s="206" t="s">
        <v>620</v>
      </c>
      <c r="F415" s="207" t="s">
        <v>621</v>
      </c>
      <c r="G415" s="208" t="s">
        <v>191</v>
      </c>
      <c r="H415" s="209">
        <v>0.702</v>
      </c>
      <c r="I415" s="210"/>
      <c r="J415" s="211">
        <f>ROUND(I415*H415,2)</f>
        <v>0</v>
      </c>
      <c r="K415" s="207" t="s">
        <v>166</v>
      </c>
      <c r="L415" s="45"/>
      <c r="M415" s="212" t="s">
        <v>19</v>
      </c>
      <c r="N415" s="213" t="s">
        <v>46</v>
      </c>
      <c r="O415" s="85"/>
      <c r="P415" s="214">
        <f>O415*H415</f>
        <v>0</v>
      </c>
      <c r="Q415" s="214">
        <v>0</v>
      </c>
      <c r="R415" s="214">
        <f>Q415*H415</f>
        <v>0</v>
      </c>
      <c r="S415" s="214">
        <v>0</v>
      </c>
      <c r="T415" s="215">
        <f>S415*H415</f>
        <v>0</v>
      </c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R415" s="216" t="s">
        <v>238</v>
      </c>
      <c r="AT415" s="216" t="s">
        <v>162</v>
      </c>
      <c r="AU415" s="216" t="s">
        <v>85</v>
      </c>
      <c r="AY415" s="18" t="s">
        <v>159</v>
      </c>
      <c r="BE415" s="217">
        <f>IF(N415="základní",J415,0)</f>
        <v>0</v>
      </c>
      <c r="BF415" s="217">
        <f>IF(N415="snížená",J415,0)</f>
        <v>0</v>
      </c>
      <c r="BG415" s="217">
        <f>IF(N415="zákl. přenesená",J415,0)</f>
        <v>0</v>
      </c>
      <c r="BH415" s="217">
        <f>IF(N415="sníž. přenesená",J415,0)</f>
        <v>0</v>
      </c>
      <c r="BI415" s="217">
        <f>IF(N415="nulová",J415,0)</f>
        <v>0</v>
      </c>
      <c r="BJ415" s="18" t="s">
        <v>83</v>
      </c>
      <c r="BK415" s="217">
        <f>ROUND(I415*H415,2)</f>
        <v>0</v>
      </c>
      <c r="BL415" s="18" t="s">
        <v>238</v>
      </c>
      <c r="BM415" s="216" t="s">
        <v>2281</v>
      </c>
    </row>
    <row r="416" spans="1:47" s="2" customFormat="1" ht="12">
      <c r="A416" s="39"/>
      <c r="B416" s="40"/>
      <c r="C416" s="41"/>
      <c r="D416" s="218" t="s">
        <v>169</v>
      </c>
      <c r="E416" s="41"/>
      <c r="F416" s="219" t="s">
        <v>623</v>
      </c>
      <c r="G416" s="41"/>
      <c r="H416" s="41"/>
      <c r="I416" s="220"/>
      <c r="J416" s="41"/>
      <c r="K416" s="41"/>
      <c r="L416" s="45"/>
      <c r="M416" s="221"/>
      <c r="N416" s="222"/>
      <c r="O416" s="85"/>
      <c r="P416" s="85"/>
      <c r="Q416" s="85"/>
      <c r="R416" s="85"/>
      <c r="S416" s="85"/>
      <c r="T416" s="86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T416" s="18" t="s">
        <v>169</v>
      </c>
      <c r="AU416" s="18" t="s">
        <v>85</v>
      </c>
    </row>
    <row r="417" spans="1:63" s="12" customFormat="1" ht="22.8" customHeight="1">
      <c r="A417" s="12"/>
      <c r="B417" s="189"/>
      <c r="C417" s="190"/>
      <c r="D417" s="191" t="s">
        <v>74</v>
      </c>
      <c r="E417" s="203" t="s">
        <v>624</v>
      </c>
      <c r="F417" s="203" t="s">
        <v>625</v>
      </c>
      <c r="G417" s="190"/>
      <c r="H417" s="190"/>
      <c r="I417" s="193"/>
      <c r="J417" s="204">
        <f>BK417</f>
        <v>0</v>
      </c>
      <c r="K417" s="190"/>
      <c r="L417" s="195"/>
      <c r="M417" s="196"/>
      <c r="N417" s="197"/>
      <c r="O417" s="197"/>
      <c r="P417" s="198">
        <f>SUM(P418:P481)</f>
        <v>0</v>
      </c>
      <c r="Q417" s="197"/>
      <c r="R417" s="198">
        <f>SUM(R418:R481)</f>
        <v>0.34298206999999997</v>
      </c>
      <c r="S417" s="197"/>
      <c r="T417" s="199">
        <f>SUM(T418:T481)</f>
        <v>0.21482694000000002</v>
      </c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R417" s="200" t="s">
        <v>85</v>
      </c>
      <c r="AT417" s="201" t="s">
        <v>74</v>
      </c>
      <c r="AU417" s="201" t="s">
        <v>83</v>
      </c>
      <c r="AY417" s="200" t="s">
        <v>159</v>
      </c>
      <c r="BK417" s="202">
        <f>SUM(BK418:BK481)</f>
        <v>0</v>
      </c>
    </row>
    <row r="418" spans="1:65" s="2" customFormat="1" ht="24.15" customHeight="1">
      <c r="A418" s="39"/>
      <c r="B418" s="40"/>
      <c r="C418" s="205" t="s">
        <v>556</v>
      </c>
      <c r="D418" s="205" t="s">
        <v>162</v>
      </c>
      <c r="E418" s="206" t="s">
        <v>627</v>
      </c>
      <c r="F418" s="207" t="s">
        <v>628</v>
      </c>
      <c r="G418" s="208" t="s">
        <v>461</v>
      </c>
      <c r="H418" s="209">
        <v>44.841</v>
      </c>
      <c r="I418" s="210"/>
      <c r="J418" s="211">
        <f>ROUND(I418*H418,2)</f>
        <v>0</v>
      </c>
      <c r="K418" s="207" t="s">
        <v>166</v>
      </c>
      <c r="L418" s="45"/>
      <c r="M418" s="212" t="s">
        <v>19</v>
      </c>
      <c r="N418" s="213" t="s">
        <v>46</v>
      </c>
      <c r="O418" s="85"/>
      <c r="P418" s="214">
        <f>O418*H418</f>
        <v>0</v>
      </c>
      <c r="Q418" s="214">
        <v>0</v>
      </c>
      <c r="R418" s="214">
        <f>Q418*H418</f>
        <v>0</v>
      </c>
      <c r="S418" s="214">
        <v>0.00191</v>
      </c>
      <c r="T418" s="215">
        <f>S418*H418</f>
        <v>0.08564631</v>
      </c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R418" s="216" t="s">
        <v>238</v>
      </c>
      <c r="AT418" s="216" t="s">
        <v>162</v>
      </c>
      <c r="AU418" s="216" t="s">
        <v>85</v>
      </c>
      <c r="AY418" s="18" t="s">
        <v>159</v>
      </c>
      <c r="BE418" s="217">
        <f>IF(N418="základní",J418,0)</f>
        <v>0</v>
      </c>
      <c r="BF418" s="217">
        <f>IF(N418="snížená",J418,0)</f>
        <v>0</v>
      </c>
      <c r="BG418" s="217">
        <f>IF(N418="zákl. přenesená",J418,0)</f>
        <v>0</v>
      </c>
      <c r="BH418" s="217">
        <f>IF(N418="sníž. přenesená",J418,0)</f>
        <v>0</v>
      </c>
      <c r="BI418" s="217">
        <f>IF(N418="nulová",J418,0)</f>
        <v>0</v>
      </c>
      <c r="BJ418" s="18" t="s">
        <v>83</v>
      </c>
      <c r="BK418" s="217">
        <f>ROUND(I418*H418,2)</f>
        <v>0</v>
      </c>
      <c r="BL418" s="18" t="s">
        <v>238</v>
      </c>
      <c r="BM418" s="216" t="s">
        <v>2282</v>
      </c>
    </row>
    <row r="419" spans="1:47" s="2" customFormat="1" ht="12">
      <c r="A419" s="39"/>
      <c r="B419" s="40"/>
      <c r="C419" s="41"/>
      <c r="D419" s="218" t="s">
        <v>169</v>
      </c>
      <c r="E419" s="41"/>
      <c r="F419" s="219" t="s">
        <v>630</v>
      </c>
      <c r="G419" s="41"/>
      <c r="H419" s="41"/>
      <c r="I419" s="220"/>
      <c r="J419" s="41"/>
      <c r="K419" s="41"/>
      <c r="L419" s="45"/>
      <c r="M419" s="221"/>
      <c r="N419" s="222"/>
      <c r="O419" s="85"/>
      <c r="P419" s="85"/>
      <c r="Q419" s="85"/>
      <c r="R419" s="85"/>
      <c r="S419" s="85"/>
      <c r="T419" s="86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T419" s="18" t="s">
        <v>169</v>
      </c>
      <c r="AU419" s="18" t="s">
        <v>85</v>
      </c>
    </row>
    <row r="420" spans="1:51" s="13" customFormat="1" ht="12">
      <c r="A420" s="13"/>
      <c r="B420" s="223"/>
      <c r="C420" s="224"/>
      <c r="D420" s="225" t="s">
        <v>175</v>
      </c>
      <c r="E420" s="226" t="s">
        <v>19</v>
      </c>
      <c r="F420" s="227" t="s">
        <v>478</v>
      </c>
      <c r="G420" s="224"/>
      <c r="H420" s="226" t="s">
        <v>19</v>
      </c>
      <c r="I420" s="228"/>
      <c r="J420" s="224"/>
      <c r="K420" s="224"/>
      <c r="L420" s="229"/>
      <c r="M420" s="230"/>
      <c r="N420" s="231"/>
      <c r="O420" s="231"/>
      <c r="P420" s="231"/>
      <c r="Q420" s="231"/>
      <c r="R420" s="231"/>
      <c r="S420" s="231"/>
      <c r="T420" s="232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33" t="s">
        <v>175</v>
      </c>
      <c r="AU420" s="233" t="s">
        <v>85</v>
      </c>
      <c r="AV420" s="13" t="s">
        <v>83</v>
      </c>
      <c r="AW420" s="13" t="s">
        <v>37</v>
      </c>
      <c r="AX420" s="13" t="s">
        <v>75</v>
      </c>
      <c r="AY420" s="233" t="s">
        <v>159</v>
      </c>
    </row>
    <row r="421" spans="1:51" s="13" customFormat="1" ht="12">
      <c r="A421" s="13"/>
      <c r="B421" s="223"/>
      <c r="C421" s="224"/>
      <c r="D421" s="225" t="s">
        <v>175</v>
      </c>
      <c r="E421" s="226" t="s">
        <v>19</v>
      </c>
      <c r="F421" s="227" t="s">
        <v>2197</v>
      </c>
      <c r="G421" s="224"/>
      <c r="H421" s="226" t="s">
        <v>19</v>
      </c>
      <c r="I421" s="228"/>
      <c r="J421" s="224"/>
      <c r="K421" s="224"/>
      <c r="L421" s="229"/>
      <c r="M421" s="230"/>
      <c r="N421" s="231"/>
      <c r="O421" s="231"/>
      <c r="P421" s="231"/>
      <c r="Q421" s="231"/>
      <c r="R421" s="231"/>
      <c r="S421" s="231"/>
      <c r="T421" s="232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33" t="s">
        <v>175</v>
      </c>
      <c r="AU421" s="233" t="s">
        <v>85</v>
      </c>
      <c r="AV421" s="13" t="s">
        <v>83</v>
      </c>
      <c r="AW421" s="13" t="s">
        <v>37</v>
      </c>
      <c r="AX421" s="13" t="s">
        <v>75</v>
      </c>
      <c r="AY421" s="233" t="s">
        <v>159</v>
      </c>
    </row>
    <row r="422" spans="1:51" s="14" customFormat="1" ht="12">
      <c r="A422" s="14"/>
      <c r="B422" s="234"/>
      <c r="C422" s="235"/>
      <c r="D422" s="225" t="s">
        <v>175</v>
      </c>
      <c r="E422" s="236" t="s">
        <v>19</v>
      </c>
      <c r="F422" s="237" t="s">
        <v>2236</v>
      </c>
      <c r="G422" s="235"/>
      <c r="H422" s="238">
        <v>44.841</v>
      </c>
      <c r="I422" s="239"/>
      <c r="J422" s="235"/>
      <c r="K422" s="235"/>
      <c r="L422" s="240"/>
      <c r="M422" s="241"/>
      <c r="N422" s="242"/>
      <c r="O422" s="242"/>
      <c r="P422" s="242"/>
      <c r="Q422" s="242"/>
      <c r="R422" s="242"/>
      <c r="S422" s="242"/>
      <c r="T422" s="243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T422" s="244" t="s">
        <v>175</v>
      </c>
      <c r="AU422" s="244" t="s">
        <v>85</v>
      </c>
      <c r="AV422" s="14" t="s">
        <v>85</v>
      </c>
      <c r="AW422" s="14" t="s">
        <v>37</v>
      </c>
      <c r="AX422" s="14" t="s">
        <v>83</v>
      </c>
      <c r="AY422" s="244" t="s">
        <v>159</v>
      </c>
    </row>
    <row r="423" spans="1:65" s="2" customFormat="1" ht="24.15" customHeight="1">
      <c r="A423" s="39"/>
      <c r="B423" s="40"/>
      <c r="C423" s="205" t="s">
        <v>564</v>
      </c>
      <c r="D423" s="205" t="s">
        <v>162</v>
      </c>
      <c r="E423" s="206" t="s">
        <v>633</v>
      </c>
      <c r="F423" s="207" t="s">
        <v>634</v>
      </c>
      <c r="G423" s="208" t="s">
        <v>461</v>
      </c>
      <c r="H423" s="209">
        <v>44.841</v>
      </c>
      <c r="I423" s="210"/>
      <c r="J423" s="211">
        <f>ROUND(I423*H423,2)</f>
        <v>0</v>
      </c>
      <c r="K423" s="207" t="s">
        <v>166</v>
      </c>
      <c r="L423" s="45"/>
      <c r="M423" s="212" t="s">
        <v>19</v>
      </c>
      <c r="N423" s="213" t="s">
        <v>46</v>
      </c>
      <c r="O423" s="85"/>
      <c r="P423" s="214">
        <f>O423*H423</f>
        <v>0</v>
      </c>
      <c r="Q423" s="214">
        <v>0</v>
      </c>
      <c r="R423" s="214">
        <f>Q423*H423</f>
        <v>0</v>
      </c>
      <c r="S423" s="214">
        <v>0.00223</v>
      </c>
      <c r="T423" s="215">
        <f>S423*H423</f>
        <v>0.09999543000000001</v>
      </c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R423" s="216" t="s">
        <v>238</v>
      </c>
      <c r="AT423" s="216" t="s">
        <v>162</v>
      </c>
      <c r="AU423" s="216" t="s">
        <v>85</v>
      </c>
      <c r="AY423" s="18" t="s">
        <v>159</v>
      </c>
      <c r="BE423" s="217">
        <f>IF(N423="základní",J423,0)</f>
        <v>0</v>
      </c>
      <c r="BF423" s="217">
        <f>IF(N423="snížená",J423,0)</f>
        <v>0</v>
      </c>
      <c r="BG423" s="217">
        <f>IF(N423="zákl. přenesená",J423,0)</f>
        <v>0</v>
      </c>
      <c r="BH423" s="217">
        <f>IF(N423="sníž. přenesená",J423,0)</f>
        <v>0</v>
      </c>
      <c r="BI423" s="217">
        <f>IF(N423="nulová",J423,0)</f>
        <v>0</v>
      </c>
      <c r="BJ423" s="18" t="s">
        <v>83</v>
      </c>
      <c r="BK423" s="217">
        <f>ROUND(I423*H423,2)</f>
        <v>0</v>
      </c>
      <c r="BL423" s="18" t="s">
        <v>238</v>
      </c>
      <c r="BM423" s="216" t="s">
        <v>2283</v>
      </c>
    </row>
    <row r="424" spans="1:47" s="2" customFormat="1" ht="12">
      <c r="A424" s="39"/>
      <c r="B424" s="40"/>
      <c r="C424" s="41"/>
      <c r="D424" s="218" t="s">
        <v>169</v>
      </c>
      <c r="E424" s="41"/>
      <c r="F424" s="219" t="s">
        <v>636</v>
      </c>
      <c r="G424" s="41"/>
      <c r="H424" s="41"/>
      <c r="I424" s="220"/>
      <c r="J424" s="41"/>
      <c r="K424" s="41"/>
      <c r="L424" s="45"/>
      <c r="M424" s="221"/>
      <c r="N424" s="222"/>
      <c r="O424" s="85"/>
      <c r="P424" s="85"/>
      <c r="Q424" s="85"/>
      <c r="R424" s="85"/>
      <c r="S424" s="85"/>
      <c r="T424" s="86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T424" s="18" t="s">
        <v>169</v>
      </c>
      <c r="AU424" s="18" t="s">
        <v>85</v>
      </c>
    </row>
    <row r="425" spans="1:51" s="13" customFormat="1" ht="12">
      <c r="A425" s="13"/>
      <c r="B425" s="223"/>
      <c r="C425" s="224"/>
      <c r="D425" s="225" t="s">
        <v>175</v>
      </c>
      <c r="E425" s="226" t="s">
        <v>19</v>
      </c>
      <c r="F425" s="227" t="s">
        <v>478</v>
      </c>
      <c r="G425" s="224"/>
      <c r="H425" s="226" t="s">
        <v>19</v>
      </c>
      <c r="I425" s="228"/>
      <c r="J425" s="224"/>
      <c r="K425" s="224"/>
      <c r="L425" s="229"/>
      <c r="M425" s="230"/>
      <c r="N425" s="231"/>
      <c r="O425" s="231"/>
      <c r="P425" s="231"/>
      <c r="Q425" s="231"/>
      <c r="R425" s="231"/>
      <c r="S425" s="231"/>
      <c r="T425" s="232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33" t="s">
        <v>175</v>
      </c>
      <c r="AU425" s="233" t="s">
        <v>85</v>
      </c>
      <c r="AV425" s="13" t="s">
        <v>83</v>
      </c>
      <c r="AW425" s="13" t="s">
        <v>37</v>
      </c>
      <c r="AX425" s="13" t="s">
        <v>75</v>
      </c>
      <c r="AY425" s="233" t="s">
        <v>159</v>
      </c>
    </row>
    <row r="426" spans="1:51" s="13" customFormat="1" ht="12">
      <c r="A426" s="13"/>
      <c r="B426" s="223"/>
      <c r="C426" s="224"/>
      <c r="D426" s="225" t="s">
        <v>175</v>
      </c>
      <c r="E426" s="226" t="s">
        <v>19</v>
      </c>
      <c r="F426" s="227" t="s">
        <v>2197</v>
      </c>
      <c r="G426" s="224"/>
      <c r="H426" s="226" t="s">
        <v>19</v>
      </c>
      <c r="I426" s="228"/>
      <c r="J426" s="224"/>
      <c r="K426" s="224"/>
      <c r="L426" s="229"/>
      <c r="M426" s="230"/>
      <c r="N426" s="231"/>
      <c r="O426" s="231"/>
      <c r="P426" s="231"/>
      <c r="Q426" s="231"/>
      <c r="R426" s="231"/>
      <c r="S426" s="231"/>
      <c r="T426" s="232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33" t="s">
        <v>175</v>
      </c>
      <c r="AU426" s="233" t="s">
        <v>85</v>
      </c>
      <c r="AV426" s="13" t="s">
        <v>83</v>
      </c>
      <c r="AW426" s="13" t="s">
        <v>37</v>
      </c>
      <c r="AX426" s="13" t="s">
        <v>75</v>
      </c>
      <c r="AY426" s="233" t="s">
        <v>159</v>
      </c>
    </row>
    <row r="427" spans="1:51" s="14" customFormat="1" ht="12">
      <c r="A427" s="14"/>
      <c r="B427" s="234"/>
      <c r="C427" s="235"/>
      <c r="D427" s="225" t="s">
        <v>175</v>
      </c>
      <c r="E427" s="236" t="s">
        <v>19</v>
      </c>
      <c r="F427" s="237" t="s">
        <v>2236</v>
      </c>
      <c r="G427" s="235"/>
      <c r="H427" s="238">
        <v>44.841</v>
      </c>
      <c r="I427" s="239"/>
      <c r="J427" s="235"/>
      <c r="K427" s="235"/>
      <c r="L427" s="240"/>
      <c r="M427" s="241"/>
      <c r="N427" s="242"/>
      <c r="O427" s="242"/>
      <c r="P427" s="242"/>
      <c r="Q427" s="242"/>
      <c r="R427" s="242"/>
      <c r="S427" s="242"/>
      <c r="T427" s="243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T427" s="244" t="s">
        <v>175</v>
      </c>
      <c r="AU427" s="244" t="s">
        <v>85</v>
      </c>
      <c r="AV427" s="14" t="s">
        <v>85</v>
      </c>
      <c r="AW427" s="14" t="s">
        <v>37</v>
      </c>
      <c r="AX427" s="14" t="s">
        <v>83</v>
      </c>
      <c r="AY427" s="244" t="s">
        <v>159</v>
      </c>
    </row>
    <row r="428" spans="1:65" s="2" customFormat="1" ht="33" customHeight="1">
      <c r="A428" s="39"/>
      <c r="B428" s="40"/>
      <c r="C428" s="205" t="s">
        <v>571</v>
      </c>
      <c r="D428" s="205" t="s">
        <v>162</v>
      </c>
      <c r="E428" s="206" t="s">
        <v>638</v>
      </c>
      <c r="F428" s="207" t="s">
        <v>639</v>
      </c>
      <c r="G428" s="208" t="s">
        <v>461</v>
      </c>
      <c r="H428" s="209">
        <v>44.841</v>
      </c>
      <c r="I428" s="210"/>
      <c r="J428" s="211">
        <f>ROUND(I428*H428,2)</f>
        <v>0</v>
      </c>
      <c r="K428" s="207" t="s">
        <v>19</v>
      </c>
      <c r="L428" s="45"/>
      <c r="M428" s="212" t="s">
        <v>19</v>
      </c>
      <c r="N428" s="213" t="s">
        <v>46</v>
      </c>
      <c r="O428" s="85"/>
      <c r="P428" s="214">
        <f>O428*H428</f>
        <v>0</v>
      </c>
      <c r="Q428" s="214">
        <v>0.00278</v>
      </c>
      <c r="R428" s="214">
        <f>Q428*H428</f>
        <v>0.12465798</v>
      </c>
      <c r="S428" s="214">
        <v>0</v>
      </c>
      <c r="T428" s="215">
        <f>S428*H428</f>
        <v>0</v>
      </c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R428" s="216" t="s">
        <v>238</v>
      </c>
      <c r="AT428" s="216" t="s">
        <v>162</v>
      </c>
      <c r="AU428" s="216" t="s">
        <v>85</v>
      </c>
      <c r="AY428" s="18" t="s">
        <v>159</v>
      </c>
      <c r="BE428" s="217">
        <f>IF(N428="základní",J428,0)</f>
        <v>0</v>
      </c>
      <c r="BF428" s="217">
        <f>IF(N428="snížená",J428,0)</f>
        <v>0</v>
      </c>
      <c r="BG428" s="217">
        <f>IF(N428="zákl. přenesená",J428,0)</f>
        <v>0</v>
      </c>
      <c r="BH428" s="217">
        <f>IF(N428="sníž. přenesená",J428,0)</f>
        <v>0</v>
      </c>
      <c r="BI428" s="217">
        <f>IF(N428="nulová",J428,0)</f>
        <v>0</v>
      </c>
      <c r="BJ428" s="18" t="s">
        <v>83</v>
      </c>
      <c r="BK428" s="217">
        <f>ROUND(I428*H428,2)</f>
        <v>0</v>
      </c>
      <c r="BL428" s="18" t="s">
        <v>238</v>
      </c>
      <c r="BM428" s="216" t="s">
        <v>2284</v>
      </c>
    </row>
    <row r="429" spans="1:51" s="13" customFormat="1" ht="12">
      <c r="A429" s="13"/>
      <c r="B429" s="223"/>
      <c r="C429" s="224"/>
      <c r="D429" s="225" t="s">
        <v>175</v>
      </c>
      <c r="E429" s="226" t="s">
        <v>19</v>
      </c>
      <c r="F429" s="227" t="s">
        <v>358</v>
      </c>
      <c r="G429" s="224"/>
      <c r="H429" s="226" t="s">
        <v>19</v>
      </c>
      <c r="I429" s="228"/>
      <c r="J429" s="224"/>
      <c r="K429" s="224"/>
      <c r="L429" s="229"/>
      <c r="M429" s="230"/>
      <c r="N429" s="231"/>
      <c r="O429" s="231"/>
      <c r="P429" s="231"/>
      <c r="Q429" s="231"/>
      <c r="R429" s="231"/>
      <c r="S429" s="231"/>
      <c r="T429" s="232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33" t="s">
        <v>175</v>
      </c>
      <c r="AU429" s="233" t="s">
        <v>85</v>
      </c>
      <c r="AV429" s="13" t="s">
        <v>83</v>
      </c>
      <c r="AW429" s="13" t="s">
        <v>37</v>
      </c>
      <c r="AX429" s="13" t="s">
        <v>75</v>
      </c>
      <c r="AY429" s="233" t="s">
        <v>159</v>
      </c>
    </row>
    <row r="430" spans="1:51" s="13" customFormat="1" ht="12">
      <c r="A430" s="13"/>
      <c r="B430" s="223"/>
      <c r="C430" s="224"/>
      <c r="D430" s="225" t="s">
        <v>175</v>
      </c>
      <c r="E430" s="226" t="s">
        <v>19</v>
      </c>
      <c r="F430" s="227" t="s">
        <v>478</v>
      </c>
      <c r="G430" s="224"/>
      <c r="H430" s="226" t="s">
        <v>19</v>
      </c>
      <c r="I430" s="228"/>
      <c r="J430" s="224"/>
      <c r="K430" s="224"/>
      <c r="L430" s="229"/>
      <c r="M430" s="230"/>
      <c r="N430" s="231"/>
      <c r="O430" s="231"/>
      <c r="P430" s="231"/>
      <c r="Q430" s="231"/>
      <c r="R430" s="231"/>
      <c r="S430" s="231"/>
      <c r="T430" s="232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33" t="s">
        <v>175</v>
      </c>
      <c r="AU430" s="233" t="s">
        <v>85</v>
      </c>
      <c r="AV430" s="13" t="s">
        <v>83</v>
      </c>
      <c r="AW430" s="13" t="s">
        <v>37</v>
      </c>
      <c r="AX430" s="13" t="s">
        <v>75</v>
      </c>
      <c r="AY430" s="233" t="s">
        <v>159</v>
      </c>
    </row>
    <row r="431" spans="1:51" s="13" customFormat="1" ht="12">
      <c r="A431" s="13"/>
      <c r="B431" s="223"/>
      <c r="C431" s="224"/>
      <c r="D431" s="225" t="s">
        <v>175</v>
      </c>
      <c r="E431" s="226" t="s">
        <v>19</v>
      </c>
      <c r="F431" s="227" t="s">
        <v>2197</v>
      </c>
      <c r="G431" s="224"/>
      <c r="H431" s="226" t="s">
        <v>19</v>
      </c>
      <c r="I431" s="228"/>
      <c r="J431" s="224"/>
      <c r="K431" s="224"/>
      <c r="L431" s="229"/>
      <c r="M431" s="230"/>
      <c r="N431" s="231"/>
      <c r="O431" s="231"/>
      <c r="P431" s="231"/>
      <c r="Q431" s="231"/>
      <c r="R431" s="231"/>
      <c r="S431" s="231"/>
      <c r="T431" s="232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33" t="s">
        <v>175</v>
      </c>
      <c r="AU431" s="233" t="s">
        <v>85</v>
      </c>
      <c r="AV431" s="13" t="s">
        <v>83</v>
      </c>
      <c r="AW431" s="13" t="s">
        <v>37</v>
      </c>
      <c r="AX431" s="13" t="s">
        <v>75</v>
      </c>
      <c r="AY431" s="233" t="s">
        <v>159</v>
      </c>
    </row>
    <row r="432" spans="1:51" s="14" customFormat="1" ht="12">
      <c r="A432" s="14"/>
      <c r="B432" s="234"/>
      <c r="C432" s="235"/>
      <c r="D432" s="225" t="s">
        <v>175</v>
      </c>
      <c r="E432" s="236" t="s">
        <v>19</v>
      </c>
      <c r="F432" s="237" t="s">
        <v>2236</v>
      </c>
      <c r="G432" s="235"/>
      <c r="H432" s="238">
        <v>44.841</v>
      </c>
      <c r="I432" s="239"/>
      <c r="J432" s="235"/>
      <c r="K432" s="235"/>
      <c r="L432" s="240"/>
      <c r="M432" s="241"/>
      <c r="N432" s="242"/>
      <c r="O432" s="242"/>
      <c r="P432" s="242"/>
      <c r="Q432" s="242"/>
      <c r="R432" s="242"/>
      <c r="S432" s="242"/>
      <c r="T432" s="243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T432" s="244" t="s">
        <v>175</v>
      </c>
      <c r="AU432" s="244" t="s">
        <v>85</v>
      </c>
      <c r="AV432" s="14" t="s">
        <v>85</v>
      </c>
      <c r="AW432" s="14" t="s">
        <v>37</v>
      </c>
      <c r="AX432" s="14" t="s">
        <v>83</v>
      </c>
      <c r="AY432" s="244" t="s">
        <v>159</v>
      </c>
    </row>
    <row r="433" spans="1:65" s="2" customFormat="1" ht="37.8" customHeight="1">
      <c r="A433" s="39"/>
      <c r="B433" s="40"/>
      <c r="C433" s="205" t="s">
        <v>577</v>
      </c>
      <c r="D433" s="205" t="s">
        <v>162</v>
      </c>
      <c r="E433" s="206" t="s">
        <v>642</v>
      </c>
      <c r="F433" s="207" t="s">
        <v>643</v>
      </c>
      <c r="G433" s="208" t="s">
        <v>461</v>
      </c>
      <c r="H433" s="209">
        <v>44.841</v>
      </c>
      <c r="I433" s="210"/>
      <c r="J433" s="211">
        <f>ROUND(I433*H433,2)</f>
        <v>0</v>
      </c>
      <c r="K433" s="207" t="s">
        <v>19</v>
      </c>
      <c r="L433" s="45"/>
      <c r="M433" s="212" t="s">
        <v>19</v>
      </c>
      <c r="N433" s="213" t="s">
        <v>46</v>
      </c>
      <c r="O433" s="85"/>
      <c r="P433" s="214">
        <f>O433*H433</f>
        <v>0</v>
      </c>
      <c r="Q433" s="214">
        <v>0.00117</v>
      </c>
      <c r="R433" s="214">
        <f>Q433*H433</f>
        <v>0.052463970000000006</v>
      </c>
      <c r="S433" s="214">
        <v>0</v>
      </c>
      <c r="T433" s="215">
        <f>S433*H433</f>
        <v>0</v>
      </c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R433" s="216" t="s">
        <v>238</v>
      </c>
      <c r="AT433" s="216" t="s">
        <v>162</v>
      </c>
      <c r="AU433" s="216" t="s">
        <v>85</v>
      </c>
      <c r="AY433" s="18" t="s">
        <v>159</v>
      </c>
      <c r="BE433" s="217">
        <f>IF(N433="základní",J433,0)</f>
        <v>0</v>
      </c>
      <c r="BF433" s="217">
        <f>IF(N433="snížená",J433,0)</f>
        <v>0</v>
      </c>
      <c r="BG433" s="217">
        <f>IF(N433="zákl. přenesená",J433,0)</f>
        <v>0</v>
      </c>
      <c r="BH433" s="217">
        <f>IF(N433="sníž. přenesená",J433,0)</f>
        <v>0</v>
      </c>
      <c r="BI433" s="217">
        <f>IF(N433="nulová",J433,0)</f>
        <v>0</v>
      </c>
      <c r="BJ433" s="18" t="s">
        <v>83</v>
      </c>
      <c r="BK433" s="217">
        <f>ROUND(I433*H433,2)</f>
        <v>0</v>
      </c>
      <c r="BL433" s="18" t="s">
        <v>238</v>
      </c>
      <c r="BM433" s="216" t="s">
        <v>2285</v>
      </c>
    </row>
    <row r="434" spans="1:51" s="13" customFormat="1" ht="12">
      <c r="A434" s="13"/>
      <c r="B434" s="223"/>
      <c r="C434" s="224"/>
      <c r="D434" s="225" t="s">
        <v>175</v>
      </c>
      <c r="E434" s="226" t="s">
        <v>19</v>
      </c>
      <c r="F434" s="227" t="s">
        <v>358</v>
      </c>
      <c r="G434" s="224"/>
      <c r="H434" s="226" t="s">
        <v>19</v>
      </c>
      <c r="I434" s="228"/>
      <c r="J434" s="224"/>
      <c r="K434" s="224"/>
      <c r="L434" s="229"/>
      <c r="M434" s="230"/>
      <c r="N434" s="231"/>
      <c r="O434" s="231"/>
      <c r="P434" s="231"/>
      <c r="Q434" s="231"/>
      <c r="R434" s="231"/>
      <c r="S434" s="231"/>
      <c r="T434" s="232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33" t="s">
        <v>175</v>
      </c>
      <c r="AU434" s="233" t="s">
        <v>85</v>
      </c>
      <c r="AV434" s="13" t="s">
        <v>83</v>
      </c>
      <c r="AW434" s="13" t="s">
        <v>37</v>
      </c>
      <c r="AX434" s="13" t="s">
        <v>75</v>
      </c>
      <c r="AY434" s="233" t="s">
        <v>159</v>
      </c>
    </row>
    <row r="435" spans="1:51" s="13" customFormat="1" ht="12">
      <c r="A435" s="13"/>
      <c r="B435" s="223"/>
      <c r="C435" s="224"/>
      <c r="D435" s="225" t="s">
        <v>175</v>
      </c>
      <c r="E435" s="226" t="s">
        <v>19</v>
      </c>
      <c r="F435" s="227" t="s">
        <v>478</v>
      </c>
      <c r="G435" s="224"/>
      <c r="H435" s="226" t="s">
        <v>19</v>
      </c>
      <c r="I435" s="228"/>
      <c r="J435" s="224"/>
      <c r="K435" s="224"/>
      <c r="L435" s="229"/>
      <c r="M435" s="230"/>
      <c r="N435" s="231"/>
      <c r="O435" s="231"/>
      <c r="P435" s="231"/>
      <c r="Q435" s="231"/>
      <c r="R435" s="231"/>
      <c r="S435" s="231"/>
      <c r="T435" s="232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33" t="s">
        <v>175</v>
      </c>
      <c r="AU435" s="233" t="s">
        <v>85</v>
      </c>
      <c r="AV435" s="13" t="s">
        <v>83</v>
      </c>
      <c r="AW435" s="13" t="s">
        <v>37</v>
      </c>
      <c r="AX435" s="13" t="s">
        <v>75</v>
      </c>
      <c r="AY435" s="233" t="s">
        <v>159</v>
      </c>
    </row>
    <row r="436" spans="1:51" s="13" customFormat="1" ht="12">
      <c r="A436" s="13"/>
      <c r="B436" s="223"/>
      <c r="C436" s="224"/>
      <c r="D436" s="225" t="s">
        <v>175</v>
      </c>
      <c r="E436" s="226" t="s">
        <v>19</v>
      </c>
      <c r="F436" s="227" t="s">
        <v>2197</v>
      </c>
      <c r="G436" s="224"/>
      <c r="H436" s="226" t="s">
        <v>19</v>
      </c>
      <c r="I436" s="228"/>
      <c r="J436" s="224"/>
      <c r="K436" s="224"/>
      <c r="L436" s="229"/>
      <c r="M436" s="230"/>
      <c r="N436" s="231"/>
      <c r="O436" s="231"/>
      <c r="P436" s="231"/>
      <c r="Q436" s="231"/>
      <c r="R436" s="231"/>
      <c r="S436" s="231"/>
      <c r="T436" s="232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33" t="s">
        <v>175</v>
      </c>
      <c r="AU436" s="233" t="s">
        <v>85</v>
      </c>
      <c r="AV436" s="13" t="s">
        <v>83</v>
      </c>
      <c r="AW436" s="13" t="s">
        <v>37</v>
      </c>
      <c r="AX436" s="13" t="s">
        <v>75</v>
      </c>
      <c r="AY436" s="233" t="s">
        <v>159</v>
      </c>
    </row>
    <row r="437" spans="1:51" s="14" customFormat="1" ht="12">
      <c r="A437" s="14"/>
      <c r="B437" s="234"/>
      <c r="C437" s="235"/>
      <c r="D437" s="225" t="s">
        <v>175</v>
      </c>
      <c r="E437" s="236" t="s">
        <v>19</v>
      </c>
      <c r="F437" s="237" t="s">
        <v>2236</v>
      </c>
      <c r="G437" s="235"/>
      <c r="H437" s="238">
        <v>44.841</v>
      </c>
      <c r="I437" s="239"/>
      <c r="J437" s="235"/>
      <c r="K437" s="235"/>
      <c r="L437" s="240"/>
      <c r="M437" s="241"/>
      <c r="N437" s="242"/>
      <c r="O437" s="242"/>
      <c r="P437" s="242"/>
      <c r="Q437" s="242"/>
      <c r="R437" s="242"/>
      <c r="S437" s="242"/>
      <c r="T437" s="243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T437" s="244" t="s">
        <v>175</v>
      </c>
      <c r="AU437" s="244" t="s">
        <v>85</v>
      </c>
      <c r="AV437" s="14" t="s">
        <v>85</v>
      </c>
      <c r="AW437" s="14" t="s">
        <v>37</v>
      </c>
      <c r="AX437" s="14" t="s">
        <v>83</v>
      </c>
      <c r="AY437" s="244" t="s">
        <v>159</v>
      </c>
    </row>
    <row r="438" spans="1:65" s="2" customFormat="1" ht="37.8" customHeight="1">
      <c r="A438" s="39"/>
      <c r="B438" s="40"/>
      <c r="C438" s="205" t="s">
        <v>582</v>
      </c>
      <c r="D438" s="205" t="s">
        <v>162</v>
      </c>
      <c r="E438" s="206" t="s">
        <v>646</v>
      </c>
      <c r="F438" s="207" t="s">
        <v>647</v>
      </c>
      <c r="G438" s="208" t="s">
        <v>461</v>
      </c>
      <c r="H438" s="209">
        <v>44.841</v>
      </c>
      <c r="I438" s="210"/>
      <c r="J438" s="211">
        <f>ROUND(I438*H438,2)</f>
        <v>0</v>
      </c>
      <c r="K438" s="207" t="s">
        <v>166</v>
      </c>
      <c r="L438" s="45"/>
      <c r="M438" s="212" t="s">
        <v>19</v>
      </c>
      <c r="N438" s="213" t="s">
        <v>46</v>
      </c>
      <c r="O438" s="85"/>
      <c r="P438" s="214">
        <f>O438*H438</f>
        <v>0</v>
      </c>
      <c r="Q438" s="214">
        <v>0.00117</v>
      </c>
      <c r="R438" s="214">
        <f>Q438*H438</f>
        <v>0.052463970000000006</v>
      </c>
      <c r="S438" s="214">
        <v>0</v>
      </c>
      <c r="T438" s="215">
        <f>S438*H438</f>
        <v>0</v>
      </c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R438" s="216" t="s">
        <v>238</v>
      </c>
      <c r="AT438" s="216" t="s">
        <v>162</v>
      </c>
      <c r="AU438" s="216" t="s">
        <v>85</v>
      </c>
      <c r="AY438" s="18" t="s">
        <v>159</v>
      </c>
      <c r="BE438" s="217">
        <f>IF(N438="základní",J438,0)</f>
        <v>0</v>
      </c>
      <c r="BF438" s="217">
        <f>IF(N438="snížená",J438,0)</f>
        <v>0</v>
      </c>
      <c r="BG438" s="217">
        <f>IF(N438="zákl. přenesená",J438,0)</f>
        <v>0</v>
      </c>
      <c r="BH438" s="217">
        <f>IF(N438="sníž. přenesená",J438,0)</f>
        <v>0</v>
      </c>
      <c r="BI438" s="217">
        <f>IF(N438="nulová",J438,0)</f>
        <v>0</v>
      </c>
      <c r="BJ438" s="18" t="s">
        <v>83</v>
      </c>
      <c r="BK438" s="217">
        <f>ROUND(I438*H438,2)</f>
        <v>0</v>
      </c>
      <c r="BL438" s="18" t="s">
        <v>238</v>
      </c>
      <c r="BM438" s="216" t="s">
        <v>2286</v>
      </c>
    </row>
    <row r="439" spans="1:47" s="2" customFormat="1" ht="12">
      <c r="A439" s="39"/>
      <c r="B439" s="40"/>
      <c r="C439" s="41"/>
      <c r="D439" s="218" t="s">
        <v>169</v>
      </c>
      <c r="E439" s="41"/>
      <c r="F439" s="219" t="s">
        <v>649</v>
      </c>
      <c r="G439" s="41"/>
      <c r="H439" s="41"/>
      <c r="I439" s="220"/>
      <c r="J439" s="41"/>
      <c r="K439" s="41"/>
      <c r="L439" s="45"/>
      <c r="M439" s="221"/>
      <c r="N439" s="222"/>
      <c r="O439" s="85"/>
      <c r="P439" s="85"/>
      <c r="Q439" s="85"/>
      <c r="R439" s="85"/>
      <c r="S439" s="85"/>
      <c r="T439" s="86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T439" s="18" t="s">
        <v>169</v>
      </c>
      <c r="AU439" s="18" t="s">
        <v>85</v>
      </c>
    </row>
    <row r="440" spans="1:51" s="13" customFormat="1" ht="12">
      <c r="A440" s="13"/>
      <c r="B440" s="223"/>
      <c r="C440" s="224"/>
      <c r="D440" s="225" t="s">
        <v>175</v>
      </c>
      <c r="E440" s="226" t="s">
        <v>19</v>
      </c>
      <c r="F440" s="227" t="s">
        <v>358</v>
      </c>
      <c r="G440" s="224"/>
      <c r="H440" s="226" t="s">
        <v>19</v>
      </c>
      <c r="I440" s="228"/>
      <c r="J440" s="224"/>
      <c r="K440" s="224"/>
      <c r="L440" s="229"/>
      <c r="M440" s="230"/>
      <c r="N440" s="231"/>
      <c r="O440" s="231"/>
      <c r="P440" s="231"/>
      <c r="Q440" s="231"/>
      <c r="R440" s="231"/>
      <c r="S440" s="231"/>
      <c r="T440" s="232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33" t="s">
        <v>175</v>
      </c>
      <c r="AU440" s="233" t="s">
        <v>85</v>
      </c>
      <c r="AV440" s="13" t="s">
        <v>83</v>
      </c>
      <c r="AW440" s="13" t="s">
        <v>37</v>
      </c>
      <c r="AX440" s="13" t="s">
        <v>75</v>
      </c>
      <c r="AY440" s="233" t="s">
        <v>159</v>
      </c>
    </row>
    <row r="441" spans="1:51" s="13" customFormat="1" ht="12">
      <c r="A441" s="13"/>
      <c r="B441" s="223"/>
      <c r="C441" s="224"/>
      <c r="D441" s="225" t="s">
        <v>175</v>
      </c>
      <c r="E441" s="226" t="s">
        <v>19</v>
      </c>
      <c r="F441" s="227" t="s">
        <v>359</v>
      </c>
      <c r="G441" s="224"/>
      <c r="H441" s="226" t="s">
        <v>19</v>
      </c>
      <c r="I441" s="228"/>
      <c r="J441" s="224"/>
      <c r="K441" s="224"/>
      <c r="L441" s="229"/>
      <c r="M441" s="230"/>
      <c r="N441" s="231"/>
      <c r="O441" s="231"/>
      <c r="P441" s="231"/>
      <c r="Q441" s="231"/>
      <c r="R441" s="231"/>
      <c r="S441" s="231"/>
      <c r="T441" s="232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33" t="s">
        <v>175</v>
      </c>
      <c r="AU441" s="233" t="s">
        <v>85</v>
      </c>
      <c r="AV441" s="13" t="s">
        <v>83</v>
      </c>
      <c r="AW441" s="13" t="s">
        <v>37</v>
      </c>
      <c r="AX441" s="13" t="s">
        <v>75</v>
      </c>
      <c r="AY441" s="233" t="s">
        <v>159</v>
      </c>
    </row>
    <row r="442" spans="1:51" s="13" customFormat="1" ht="12">
      <c r="A442" s="13"/>
      <c r="B442" s="223"/>
      <c r="C442" s="224"/>
      <c r="D442" s="225" t="s">
        <v>175</v>
      </c>
      <c r="E442" s="226" t="s">
        <v>19</v>
      </c>
      <c r="F442" s="227" t="s">
        <v>2197</v>
      </c>
      <c r="G442" s="224"/>
      <c r="H442" s="226" t="s">
        <v>19</v>
      </c>
      <c r="I442" s="228"/>
      <c r="J442" s="224"/>
      <c r="K442" s="224"/>
      <c r="L442" s="229"/>
      <c r="M442" s="230"/>
      <c r="N442" s="231"/>
      <c r="O442" s="231"/>
      <c r="P442" s="231"/>
      <c r="Q442" s="231"/>
      <c r="R442" s="231"/>
      <c r="S442" s="231"/>
      <c r="T442" s="232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33" t="s">
        <v>175</v>
      </c>
      <c r="AU442" s="233" t="s">
        <v>85</v>
      </c>
      <c r="AV442" s="13" t="s">
        <v>83</v>
      </c>
      <c r="AW442" s="13" t="s">
        <v>37</v>
      </c>
      <c r="AX442" s="13" t="s">
        <v>75</v>
      </c>
      <c r="AY442" s="233" t="s">
        <v>159</v>
      </c>
    </row>
    <row r="443" spans="1:51" s="14" customFormat="1" ht="12">
      <c r="A443" s="14"/>
      <c r="B443" s="234"/>
      <c r="C443" s="235"/>
      <c r="D443" s="225" t="s">
        <v>175</v>
      </c>
      <c r="E443" s="236" t="s">
        <v>19</v>
      </c>
      <c r="F443" s="237" t="s">
        <v>2236</v>
      </c>
      <c r="G443" s="235"/>
      <c r="H443" s="238">
        <v>44.841</v>
      </c>
      <c r="I443" s="239"/>
      <c r="J443" s="235"/>
      <c r="K443" s="235"/>
      <c r="L443" s="240"/>
      <c r="M443" s="241"/>
      <c r="N443" s="242"/>
      <c r="O443" s="242"/>
      <c r="P443" s="242"/>
      <c r="Q443" s="242"/>
      <c r="R443" s="242"/>
      <c r="S443" s="242"/>
      <c r="T443" s="243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T443" s="244" t="s">
        <v>175</v>
      </c>
      <c r="AU443" s="244" t="s">
        <v>85</v>
      </c>
      <c r="AV443" s="14" t="s">
        <v>85</v>
      </c>
      <c r="AW443" s="14" t="s">
        <v>37</v>
      </c>
      <c r="AX443" s="14" t="s">
        <v>83</v>
      </c>
      <c r="AY443" s="244" t="s">
        <v>159</v>
      </c>
    </row>
    <row r="444" spans="1:65" s="2" customFormat="1" ht="37.8" customHeight="1">
      <c r="A444" s="39"/>
      <c r="B444" s="40"/>
      <c r="C444" s="205" t="s">
        <v>586</v>
      </c>
      <c r="D444" s="205" t="s">
        <v>162</v>
      </c>
      <c r="E444" s="206" t="s">
        <v>651</v>
      </c>
      <c r="F444" s="207" t="s">
        <v>652</v>
      </c>
      <c r="G444" s="208" t="s">
        <v>461</v>
      </c>
      <c r="H444" s="209">
        <v>44.841</v>
      </c>
      <c r="I444" s="210"/>
      <c r="J444" s="211">
        <f>ROUND(I444*H444,2)</f>
        <v>0</v>
      </c>
      <c r="K444" s="207" t="s">
        <v>19</v>
      </c>
      <c r="L444" s="45"/>
      <c r="M444" s="212" t="s">
        <v>19</v>
      </c>
      <c r="N444" s="213" t="s">
        <v>46</v>
      </c>
      <c r="O444" s="85"/>
      <c r="P444" s="214">
        <f>O444*H444</f>
        <v>0</v>
      </c>
      <c r="Q444" s="214">
        <v>0.00117</v>
      </c>
      <c r="R444" s="214">
        <f>Q444*H444</f>
        <v>0.052463970000000006</v>
      </c>
      <c r="S444" s="214">
        <v>0</v>
      </c>
      <c r="T444" s="215">
        <f>S444*H444</f>
        <v>0</v>
      </c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R444" s="216" t="s">
        <v>238</v>
      </c>
      <c r="AT444" s="216" t="s">
        <v>162</v>
      </c>
      <c r="AU444" s="216" t="s">
        <v>85</v>
      </c>
      <c r="AY444" s="18" t="s">
        <v>159</v>
      </c>
      <c r="BE444" s="217">
        <f>IF(N444="základní",J444,0)</f>
        <v>0</v>
      </c>
      <c r="BF444" s="217">
        <f>IF(N444="snížená",J444,0)</f>
        <v>0</v>
      </c>
      <c r="BG444" s="217">
        <f>IF(N444="zákl. přenesená",J444,0)</f>
        <v>0</v>
      </c>
      <c r="BH444" s="217">
        <f>IF(N444="sníž. přenesená",J444,0)</f>
        <v>0</v>
      </c>
      <c r="BI444" s="217">
        <f>IF(N444="nulová",J444,0)</f>
        <v>0</v>
      </c>
      <c r="BJ444" s="18" t="s">
        <v>83</v>
      </c>
      <c r="BK444" s="217">
        <f>ROUND(I444*H444,2)</f>
        <v>0</v>
      </c>
      <c r="BL444" s="18" t="s">
        <v>238</v>
      </c>
      <c r="BM444" s="216" t="s">
        <v>2287</v>
      </c>
    </row>
    <row r="445" spans="1:51" s="13" customFormat="1" ht="12">
      <c r="A445" s="13"/>
      <c r="B445" s="223"/>
      <c r="C445" s="224"/>
      <c r="D445" s="225" t="s">
        <v>175</v>
      </c>
      <c r="E445" s="226" t="s">
        <v>19</v>
      </c>
      <c r="F445" s="227" t="s">
        <v>358</v>
      </c>
      <c r="G445" s="224"/>
      <c r="H445" s="226" t="s">
        <v>19</v>
      </c>
      <c r="I445" s="228"/>
      <c r="J445" s="224"/>
      <c r="K445" s="224"/>
      <c r="L445" s="229"/>
      <c r="M445" s="230"/>
      <c r="N445" s="231"/>
      <c r="O445" s="231"/>
      <c r="P445" s="231"/>
      <c r="Q445" s="231"/>
      <c r="R445" s="231"/>
      <c r="S445" s="231"/>
      <c r="T445" s="232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33" t="s">
        <v>175</v>
      </c>
      <c r="AU445" s="233" t="s">
        <v>85</v>
      </c>
      <c r="AV445" s="13" t="s">
        <v>83</v>
      </c>
      <c r="AW445" s="13" t="s">
        <v>37</v>
      </c>
      <c r="AX445" s="13" t="s">
        <v>75</v>
      </c>
      <c r="AY445" s="233" t="s">
        <v>159</v>
      </c>
    </row>
    <row r="446" spans="1:51" s="13" customFormat="1" ht="12">
      <c r="A446" s="13"/>
      <c r="B446" s="223"/>
      <c r="C446" s="224"/>
      <c r="D446" s="225" t="s">
        <v>175</v>
      </c>
      <c r="E446" s="226" t="s">
        <v>19</v>
      </c>
      <c r="F446" s="227" t="s">
        <v>478</v>
      </c>
      <c r="G446" s="224"/>
      <c r="H446" s="226" t="s">
        <v>19</v>
      </c>
      <c r="I446" s="228"/>
      <c r="J446" s="224"/>
      <c r="K446" s="224"/>
      <c r="L446" s="229"/>
      <c r="M446" s="230"/>
      <c r="N446" s="231"/>
      <c r="O446" s="231"/>
      <c r="P446" s="231"/>
      <c r="Q446" s="231"/>
      <c r="R446" s="231"/>
      <c r="S446" s="231"/>
      <c r="T446" s="232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33" t="s">
        <v>175</v>
      </c>
      <c r="AU446" s="233" t="s">
        <v>85</v>
      </c>
      <c r="AV446" s="13" t="s">
        <v>83</v>
      </c>
      <c r="AW446" s="13" t="s">
        <v>37</v>
      </c>
      <c r="AX446" s="13" t="s">
        <v>75</v>
      </c>
      <c r="AY446" s="233" t="s">
        <v>159</v>
      </c>
    </row>
    <row r="447" spans="1:51" s="13" customFormat="1" ht="12">
      <c r="A447" s="13"/>
      <c r="B447" s="223"/>
      <c r="C447" s="224"/>
      <c r="D447" s="225" t="s">
        <v>175</v>
      </c>
      <c r="E447" s="226" t="s">
        <v>19</v>
      </c>
      <c r="F447" s="227" t="s">
        <v>2197</v>
      </c>
      <c r="G447" s="224"/>
      <c r="H447" s="226" t="s">
        <v>19</v>
      </c>
      <c r="I447" s="228"/>
      <c r="J447" s="224"/>
      <c r="K447" s="224"/>
      <c r="L447" s="229"/>
      <c r="M447" s="230"/>
      <c r="N447" s="231"/>
      <c r="O447" s="231"/>
      <c r="P447" s="231"/>
      <c r="Q447" s="231"/>
      <c r="R447" s="231"/>
      <c r="S447" s="231"/>
      <c r="T447" s="232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33" t="s">
        <v>175</v>
      </c>
      <c r="AU447" s="233" t="s">
        <v>85</v>
      </c>
      <c r="AV447" s="13" t="s">
        <v>83</v>
      </c>
      <c r="AW447" s="13" t="s">
        <v>37</v>
      </c>
      <c r="AX447" s="13" t="s">
        <v>75</v>
      </c>
      <c r="AY447" s="233" t="s">
        <v>159</v>
      </c>
    </row>
    <row r="448" spans="1:51" s="14" customFormat="1" ht="12">
      <c r="A448" s="14"/>
      <c r="B448" s="234"/>
      <c r="C448" s="235"/>
      <c r="D448" s="225" t="s">
        <v>175</v>
      </c>
      <c r="E448" s="236" t="s">
        <v>19</v>
      </c>
      <c r="F448" s="237" t="s">
        <v>2236</v>
      </c>
      <c r="G448" s="235"/>
      <c r="H448" s="238">
        <v>44.841</v>
      </c>
      <c r="I448" s="239"/>
      <c r="J448" s="235"/>
      <c r="K448" s="235"/>
      <c r="L448" s="240"/>
      <c r="M448" s="241"/>
      <c r="N448" s="242"/>
      <c r="O448" s="242"/>
      <c r="P448" s="242"/>
      <c r="Q448" s="242"/>
      <c r="R448" s="242"/>
      <c r="S448" s="242"/>
      <c r="T448" s="243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T448" s="244" t="s">
        <v>175</v>
      </c>
      <c r="AU448" s="244" t="s">
        <v>85</v>
      </c>
      <c r="AV448" s="14" t="s">
        <v>85</v>
      </c>
      <c r="AW448" s="14" t="s">
        <v>37</v>
      </c>
      <c r="AX448" s="14" t="s">
        <v>83</v>
      </c>
      <c r="AY448" s="244" t="s">
        <v>159</v>
      </c>
    </row>
    <row r="449" spans="1:65" s="2" customFormat="1" ht="24.15" customHeight="1">
      <c r="A449" s="39"/>
      <c r="B449" s="40"/>
      <c r="C449" s="205" t="s">
        <v>592</v>
      </c>
      <c r="D449" s="205" t="s">
        <v>162</v>
      </c>
      <c r="E449" s="206" t="s">
        <v>627</v>
      </c>
      <c r="F449" s="207" t="s">
        <v>628</v>
      </c>
      <c r="G449" s="208" t="s">
        <v>461</v>
      </c>
      <c r="H449" s="209">
        <v>5.395</v>
      </c>
      <c r="I449" s="210"/>
      <c r="J449" s="211">
        <f>ROUND(I449*H449,2)</f>
        <v>0</v>
      </c>
      <c r="K449" s="207" t="s">
        <v>166</v>
      </c>
      <c r="L449" s="45"/>
      <c r="M449" s="212" t="s">
        <v>19</v>
      </c>
      <c r="N449" s="213" t="s">
        <v>46</v>
      </c>
      <c r="O449" s="85"/>
      <c r="P449" s="214">
        <f>O449*H449</f>
        <v>0</v>
      </c>
      <c r="Q449" s="214">
        <v>0</v>
      </c>
      <c r="R449" s="214">
        <f>Q449*H449</f>
        <v>0</v>
      </c>
      <c r="S449" s="214">
        <v>0.00191</v>
      </c>
      <c r="T449" s="215">
        <f>S449*H449</f>
        <v>0.01030445</v>
      </c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R449" s="216" t="s">
        <v>238</v>
      </c>
      <c r="AT449" s="216" t="s">
        <v>162</v>
      </c>
      <c r="AU449" s="216" t="s">
        <v>85</v>
      </c>
      <c r="AY449" s="18" t="s">
        <v>159</v>
      </c>
      <c r="BE449" s="217">
        <f>IF(N449="základní",J449,0)</f>
        <v>0</v>
      </c>
      <c r="BF449" s="217">
        <f>IF(N449="snížená",J449,0)</f>
        <v>0</v>
      </c>
      <c r="BG449" s="217">
        <f>IF(N449="zákl. přenesená",J449,0)</f>
        <v>0</v>
      </c>
      <c r="BH449" s="217">
        <f>IF(N449="sníž. přenesená",J449,0)</f>
        <v>0</v>
      </c>
      <c r="BI449" s="217">
        <f>IF(N449="nulová",J449,0)</f>
        <v>0</v>
      </c>
      <c r="BJ449" s="18" t="s">
        <v>83</v>
      </c>
      <c r="BK449" s="217">
        <f>ROUND(I449*H449,2)</f>
        <v>0</v>
      </c>
      <c r="BL449" s="18" t="s">
        <v>238</v>
      </c>
      <c r="BM449" s="216" t="s">
        <v>2288</v>
      </c>
    </row>
    <row r="450" spans="1:47" s="2" customFormat="1" ht="12">
      <c r="A450" s="39"/>
      <c r="B450" s="40"/>
      <c r="C450" s="41"/>
      <c r="D450" s="218" t="s">
        <v>169</v>
      </c>
      <c r="E450" s="41"/>
      <c r="F450" s="219" t="s">
        <v>630</v>
      </c>
      <c r="G450" s="41"/>
      <c r="H450" s="41"/>
      <c r="I450" s="220"/>
      <c r="J450" s="41"/>
      <c r="K450" s="41"/>
      <c r="L450" s="45"/>
      <c r="M450" s="221"/>
      <c r="N450" s="222"/>
      <c r="O450" s="85"/>
      <c r="P450" s="85"/>
      <c r="Q450" s="85"/>
      <c r="R450" s="85"/>
      <c r="S450" s="85"/>
      <c r="T450" s="86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T450" s="18" t="s">
        <v>169</v>
      </c>
      <c r="AU450" s="18" t="s">
        <v>85</v>
      </c>
    </row>
    <row r="451" spans="1:51" s="13" customFormat="1" ht="12">
      <c r="A451" s="13"/>
      <c r="B451" s="223"/>
      <c r="C451" s="224"/>
      <c r="D451" s="225" t="s">
        <v>175</v>
      </c>
      <c r="E451" s="226" t="s">
        <v>19</v>
      </c>
      <c r="F451" s="227" t="s">
        <v>656</v>
      </c>
      <c r="G451" s="224"/>
      <c r="H451" s="226" t="s">
        <v>19</v>
      </c>
      <c r="I451" s="228"/>
      <c r="J451" s="224"/>
      <c r="K451" s="224"/>
      <c r="L451" s="229"/>
      <c r="M451" s="230"/>
      <c r="N451" s="231"/>
      <c r="O451" s="231"/>
      <c r="P451" s="231"/>
      <c r="Q451" s="231"/>
      <c r="R451" s="231"/>
      <c r="S451" s="231"/>
      <c r="T451" s="232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33" t="s">
        <v>175</v>
      </c>
      <c r="AU451" s="233" t="s">
        <v>85</v>
      </c>
      <c r="AV451" s="13" t="s">
        <v>83</v>
      </c>
      <c r="AW451" s="13" t="s">
        <v>37</v>
      </c>
      <c r="AX451" s="13" t="s">
        <v>75</v>
      </c>
      <c r="AY451" s="233" t="s">
        <v>159</v>
      </c>
    </row>
    <row r="452" spans="1:51" s="13" customFormat="1" ht="12">
      <c r="A452" s="13"/>
      <c r="B452" s="223"/>
      <c r="C452" s="224"/>
      <c r="D452" s="225" t="s">
        <v>175</v>
      </c>
      <c r="E452" s="226" t="s">
        <v>19</v>
      </c>
      <c r="F452" s="227" t="s">
        <v>657</v>
      </c>
      <c r="G452" s="224"/>
      <c r="H452" s="226" t="s">
        <v>19</v>
      </c>
      <c r="I452" s="228"/>
      <c r="J452" s="224"/>
      <c r="K452" s="224"/>
      <c r="L452" s="229"/>
      <c r="M452" s="230"/>
      <c r="N452" s="231"/>
      <c r="O452" s="231"/>
      <c r="P452" s="231"/>
      <c r="Q452" s="231"/>
      <c r="R452" s="231"/>
      <c r="S452" s="231"/>
      <c r="T452" s="232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33" t="s">
        <v>175</v>
      </c>
      <c r="AU452" s="233" t="s">
        <v>85</v>
      </c>
      <c r="AV452" s="13" t="s">
        <v>83</v>
      </c>
      <c r="AW452" s="13" t="s">
        <v>37</v>
      </c>
      <c r="AX452" s="13" t="s">
        <v>75</v>
      </c>
      <c r="AY452" s="233" t="s">
        <v>159</v>
      </c>
    </row>
    <row r="453" spans="1:51" s="13" customFormat="1" ht="12">
      <c r="A453" s="13"/>
      <c r="B453" s="223"/>
      <c r="C453" s="224"/>
      <c r="D453" s="225" t="s">
        <v>175</v>
      </c>
      <c r="E453" s="226" t="s">
        <v>19</v>
      </c>
      <c r="F453" s="227" t="s">
        <v>2197</v>
      </c>
      <c r="G453" s="224"/>
      <c r="H453" s="226" t="s">
        <v>19</v>
      </c>
      <c r="I453" s="228"/>
      <c r="J453" s="224"/>
      <c r="K453" s="224"/>
      <c r="L453" s="229"/>
      <c r="M453" s="230"/>
      <c r="N453" s="231"/>
      <c r="O453" s="231"/>
      <c r="P453" s="231"/>
      <c r="Q453" s="231"/>
      <c r="R453" s="231"/>
      <c r="S453" s="231"/>
      <c r="T453" s="232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33" t="s">
        <v>175</v>
      </c>
      <c r="AU453" s="233" t="s">
        <v>85</v>
      </c>
      <c r="AV453" s="13" t="s">
        <v>83</v>
      </c>
      <c r="AW453" s="13" t="s">
        <v>37</v>
      </c>
      <c r="AX453" s="13" t="s">
        <v>75</v>
      </c>
      <c r="AY453" s="233" t="s">
        <v>159</v>
      </c>
    </row>
    <row r="454" spans="1:51" s="14" customFormat="1" ht="12">
      <c r="A454" s="14"/>
      <c r="B454" s="234"/>
      <c r="C454" s="235"/>
      <c r="D454" s="225" t="s">
        <v>175</v>
      </c>
      <c r="E454" s="236" t="s">
        <v>19</v>
      </c>
      <c r="F454" s="237" t="s">
        <v>2289</v>
      </c>
      <c r="G454" s="235"/>
      <c r="H454" s="238">
        <v>5.395</v>
      </c>
      <c r="I454" s="239"/>
      <c r="J454" s="235"/>
      <c r="K454" s="235"/>
      <c r="L454" s="240"/>
      <c r="M454" s="241"/>
      <c r="N454" s="242"/>
      <c r="O454" s="242"/>
      <c r="P454" s="242"/>
      <c r="Q454" s="242"/>
      <c r="R454" s="242"/>
      <c r="S454" s="242"/>
      <c r="T454" s="243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T454" s="244" t="s">
        <v>175</v>
      </c>
      <c r="AU454" s="244" t="s">
        <v>85</v>
      </c>
      <c r="AV454" s="14" t="s">
        <v>85</v>
      </c>
      <c r="AW454" s="14" t="s">
        <v>37</v>
      </c>
      <c r="AX454" s="14" t="s">
        <v>83</v>
      </c>
      <c r="AY454" s="244" t="s">
        <v>159</v>
      </c>
    </row>
    <row r="455" spans="1:65" s="2" customFormat="1" ht="37.8" customHeight="1">
      <c r="A455" s="39"/>
      <c r="B455" s="40"/>
      <c r="C455" s="205" t="s">
        <v>600</v>
      </c>
      <c r="D455" s="205" t="s">
        <v>162</v>
      </c>
      <c r="E455" s="206" t="s">
        <v>660</v>
      </c>
      <c r="F455" s="207" t="s">
        <v>661</v>
      </c>
      <c r="G455" s="208" t="s">
        <v>165</v>
      </c>
      <c r="H455" s="209">
        <v>4.531</v>
      </c>
      <c r="I455" s="210"/>
      <c r="J455" s="211">
        <f>ROUND(I455*H455,2)</f>
        <v>0</v>
      </c>
      <c r="K455" s="207" t="s">
        <v>166</v>
      </c>
      <c r="L455" s="45"/>
      <c r="M455" s="212" t="s">
        <v>19</v>
      </c>
      <c r="N455" s="213" t="s">
        <v>46</v>
      </c>
      <c r="O455" s="85"/>
      <c r="P455" s="214">
        <f>O455*H455</f>
        <v>0</v>
      </c>
      <c r="Q455" s="214">
        <v>0.00509</v>
      </c>
      <c r="R455" s="214">
        <f>Q455*H455</f>
        <v>0.02306279</v>
      </c>
      <c r="S455" s="214">
        <v>0</v>
      </c>
      <c r="T455" s="215">
        <f>S455*H455</f>
        <v>0</v>
      </c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R455" s="216" t="s">
        <v>238</v>
      </c>
      <c r="AT455" s="216" t="s">
        <v>162</v>
      </c>
      <c r="AU455" s="216" t="s">
        <v>85</v>
      </c>
      <c r="AY455" s="18" t="s">
        <v>159</v>
      </c>
      <c r="BE455" s="217">
        <f>IF(N455="základní",J455,0)</f>
        <v>0</v>
      </c>
      <c r="BF455" s="217">
        <f>IF(N455="snížená",J455,0)</f>
        <v>0</v>
      </c>
      <c r="BG455" s="217">
        <f>IF(N455="zákl. přenesená",J455,0)</f>
        <v>0</v>
      </c>
      <c r="BH455" s="217">
        <f>IF(N455="sníž. přenesená",J455,0)</f>
        <v>0</v>
      </c>
      <c r="BI455" s="217">
        <f>IF(N455="nulová",J455,0)</f>
        <v>0</v>
      </c>
      <c r="BJ455" s="18" t="s">
        <v>83</v>
      </c>
      <c r="BK455" s="217">
        <f>ROUND(I455*H455,2)</f>
        <v>0</v>
      </c>
      <c r="BL455" s="18" t="s">
        <v>238</v>
      </c>
      <c r="BM455" s="216" t="s">
        <v>2290</v>
      </c>
    </row>
    <row r="456" spans="1:47" s="2" customFormat="1" ht="12">
      <c r="A456" s="39"/>
      <c r="B456" s="40"/>
      <c r="C456" s="41"/>
      <c r="D456" s="218" t="s">
        <v>169</v>
      </c>
      <c r="E456" s="41"/>
      <c r="F456" s="219" t="s">
        <v>663</v>
      </c>
      <c r="G456" s="41"/>
      <c r="H456" s="41"/>
      <c r="I456" s="220"/>
      <c r="J456" s="41"/>
      <c r="K456" s="41"/>
      <c r="L456" s="45"/>
      <c r="M456" s="221"/>
      <c r="N456" s="222"/>
      <c r="O456" s="85"/>
      <c r="P456" s="85"/>
      <c r="Q456" s="85"/>
      <c r="R456" s="85"/>
      <c r="S456" s="85"/>
      <c r="T456" s="86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T456" s="18" t="s">
        <v>169</v>
      </c>
      <c r="AU456" s="18" t="s">
        <v>85</v>
      </c>
    </row>
    <row r="457" spans="1:51" s="13" customFormat="1" ht="12">
      <c r="A457" s="13"/>
      <c r="B457" s="223"/>
      <c r="C457" s="224"/>
      <c r="D457" s="225" t="s">
        <v>175</v>
      </c>
      <c r="E457" s="226" t="s">
        <v>19</v>
      </c>
      <c r="F457" s="227" t="s">
        <v>362</v>
      </c>
      <c r="G457" s="224"/>
      <c r="H457" s="226" t="s">
        <v>19</v>
      </c>
      <c r="I457" s="228"/>
      <c r="J457" s="224"/>
      <c r="K457" s="224"/>
      <c r="L457" s="229"/>
      <c r="M457" s="230"/>
      <c r="N457" s="231"/>
      <c r="O457" s="231"/>
      <c r="P457" s="231"/>
      <c r="Q457" s="231"/>
      <c r="R457" s="231"/>
      <c r="S457" s="231"/>
      <c r="T457" s="232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T457" s="233" t="s">
        <v>175</v>
      </c>
      <c r="AU457" s="233" t="s">
        <v>85</v>
      </c>
      <c r="AV457" s="13" t="s">
        <v>83</v>
      </c>
      <c r="AW457" s="13" t="s">
        <v>37</v>
      </c>
      <c r="AX457" s="13" t="s">
        <v>75</v>
      </c>
      <c r="AY457" s="233" t="s">
        <v>159</v>
      </c>
    </row>
    <row r="458" spans="1:51" s="13" customFormat="1" ht="12">
      <c r="A458" s="13"/>
      <c r="B458" s="223"/>
      <c r="C458" s="224"/>
      <c r="D458" s="225" t="s">
        <v>175</v>
      </c>
      <c r="E458" s="226" t="s">
        <v>19</v>
      </c>
      <c r="F458" s="227" t="s">
        <v>2197</v>
      </c>
      <c r="G458" s="224"/>
      <c r="H458" s="226" t="s">
        <v>19</v>
      </c>
      <c r="I458" s="228"/>
      <c r="J458" s="224"/>
      <c r="K458" s="224"/>
      <c r="L458" s="229"/>
      <c r="M458" s="230"/>
      <c r="N458" s="231"/>
      <c r="O458" s="231"/>
      <c r="P458" s="231"/>
      <c r="Q458" s="231"/>
      <c r="R458" s="231"/>
      <c r="S458" s="231"/>
      <c r="T458" s="232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33" t="s">
        <v>175</v>
      </c>
      <c r="AU458" s="233" t="s">
        <v>85</v>
      </c>
      <c r="AV458" s="13" t="s">
        <v>83</v>
      </c>
      <c r="AW458" s="13" t="s">
        <v>37</v>
      </c>
      <c r="AX458" s="13" t="s">
        <v>75</v>
      </c>
      <c r="AY458" s="233" t="s">
        <v>159</v>
      </c>
    </row>
    <row r="459" spans="1:51" s="14" customFormat="1" ht="12">
      <c r="A459" s="14"/>
      <c r="B459" s="234"/>
      <c r="C459" s="235"/>
      <c r="D459" s="225" t="s">
        <v>175</v>
      </c>
      <c r="E459" s="236" t="s">
        <v>19</v>
      </c>
      <c r="F459" s="237" t="s">
        <v>2291</v>
      </c>
      <c r="G459" s="235"/>
      <c r="H459" s="238">
        <v>4.531</v>
      </c>
      <c r="I459" s="239"/>
      <c r="J459" s="235"/>
      <c r="K459" s="235"/>
      <c r="L459" s="240"/>
      <c r="M459" s="241"/>
      <c r="N459" s="242"/>
      <c r="O459" s="242"/>
      <c r="P459" s="242"/>
      <c r="Q459" s="242"/>
      <c r="R459" s="242"/>
      <c r="S459" s="242"/>
      <c r="T459" s="243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244" t="s">
        <v>175</v>
      </c>
      <c r="AU459" s="244" t="s">
        <v>85</v>
      </c>
      <c r="AV459" s="14" t="s">
        <v>85</v>
      </c>
      <c r="AW459" s="14" t="s">
        <v>37</v>
      </c>
      <c r="AX459" s="14" t="s">
        <v>83</v>
      </c>
      <c r="AY459" s="244" t="s">
        <v>159</v>
      </c>
    </row>
    <row r="460" spans="1:65" s="2" customFormat="1" ht="37.8" customHeight="1">
      <c r="A460" s="39"/>
      <c r="B460" s="40"/>
      <c r="C460" s="205" t="s">
        <v>607</v>
      </c>
      <c r="D460" s="205" t="s">
        <v>162</v>
      </c>
      <c r="E460" s="206" t="s">
        <v>666</v>
      </c>
      <c r="F460" s="207" t="s">
        <v>667</v>
      </c>
      <c r="G460" s="208" t="s">
        <v>461</v>
      </c>
      <c r="H460" s="209">
        <v>10.789</v>
      </c>
      <c r="I460" s="210"/>
      <c r="J460" s="211">
        <f>ROUND(I460*H460,2)</f>
        <v>0</v>
      </c>
      <c r="K460" s="207" t="s">
        <v>19</v>
      </c>
      <c r="L460" s="45"/>
      <c r="M460" s="212" t="s">
        <v>19</v>
      </c>
      <c r="N460" s="213" t="s">
        <v>46</v>
      </c>
      <c r="O460" s="85"/>
      <c r="P460" s="214">
        <f>O460*H460</f>
        <v>0</v>
      </c>
      <c r="Q460" s="214">
        <v>0.00117</v>
      </c>
      <c r="R460" s="214">
        <f>Q460*H460</f>
        <v>0.01262313</v>
      </c>
      <c r="S460" s="214">
        <v>0</v>
      </c>
      <c r="T460" s="215">
        <f>S460*H460</f>
        <v>0</v>
      </c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R460" s="216" t="s">
        <v>238</v>
      </c>
      <c r="AT460" s="216" t="s">
        <v>162</v>
      </c>
      <c r="AU460" s="216" t="s">
        <v>85</v>
      </c>
      <c r="AY460" s="18" t="s">
        <v>159</v>
      </c>
      <c r="BE460" s="217">
        <f>IF(N460="základní",J460,0)</f>
        <v>0</v>
      </c>
      <c r="BF460" s="217">
        <f>IF(N460="snížená",J460,0)</f>
        <v>0</v>
      </c>
      <c r="BG460" s="217">
        <f>IF(N460="zákl. přenesená",J460,0)</f>
        <v>0</v>
      </c>
      <c r="BH460" s="217">
        <f>IF(N460="sníž. přenesená",J460,0)</f>
        <v>0</v>
      </c>
      <c r="BI460" s="217">
        <f>IF(N460="nulová",J460,0)</f>
        <v>0</v>
      </c>
      <c r="BJ460" s="18" t="s">
        <v>83</v>
      </c>
      <c r="BK460" s="217">
        <f>ROUND(I460*H460,2)</f>
        <v>0</v>
      </c>
      <c r="BL460" s="18" t="s">
        <v>238</v>
      </c>
      <c r="BM460" s="216" t="s">
        <v>2292</v>
      </c>
    </row>
    <row r="461" spans="1:51" s="13" customFormat="1" ht="12">
      <c r="A461" s="13"/>
      <c r="B461" s="223"/>
      <c r="C461" s="224"/>
      <c r="D461" s="225" t="s">
        <v>175</v>
      </c>
      <c r="E461" s="226" t="s">
        <v>19</v>
      </c>
      <c r="F461" s="227" t="s">
        <v>362</v>
      </c>
      <c r="G461" s="224"/>
      <c r="H461" s="226" t="s">
        <v>19</v>
      </c>
      <c r="I461" s="228"/>
      <c r="J461" s="224"/>
      <c r="K461" s="224"/>
      <c r="L461" s="229"/>
      <c r="M461" s="230"/>
      <c r="N461" s="231"/>
      <c r="O461" s="231"/>
      <c r="P461" s="231"/>
      <c r="Q461" s="231"/>
      <c r="R461" s="231"/>
      <c r="S461" s="231"/>
      <c r="T461" s="232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33" t="s">
        <v>175</v>
      </c>
      <c r="AU461" s="233" t="s">
        <v>85</v>
      </c>
      <c r="AV461" s="13" t="s">
        <v>83</v>
      </c>
      <c r="AW461" s="13" t="s">
        <v>37</v>
      </c>
      <c r="AX461" s="13" t="s">
        <v>75</v>
      </c>
      <c r="AY461" s="233" t="s">
        <v>159</v>
      </c>
    </row>
    <row r="462" spans="1:51" s="13" customFormat="1" ht="12">
      <c r="A462" s="13"/>
      <c r="B462" s="223"/>
      <c r="C462" s="224"/>
      <c r="D462" s="225" t="s">
        <v>175</v>
      </c>
      <c r="E462" s="226" t="s">
        <v>19</v>
      </c>
      <c r="F462" s="227" t="s">
        <v>2197</v>
      </c>
      <c r="G462" s="224"/>
      <c r="H462" s="226" t="s">
        <v>19</v>
      </c>
      <c r="I462" s="228"/>
      <c r="J462" s="224"/>
      <c r="K462" s="224"/>
      <c r="L462" s="229"/>
      <c r="M462" s="230"/>
      <c r="N462" s="231"/>
      <c r="O462" s="231"/>
      <c r="P462" s="231"/>
      <c r="Q462" s="231"/>
      <c r="R462" s="231"/>
      <c r="S462" s="231"/>
      <c r="T462" s="232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33" t="s">
        <v>175</v>
      </c>
      <c r="AU462" s="233" t="s">
        <v>85</v>
      </c>
      <c r="AV462" s="13" t="s">
        <v>83</v>
      </c>
      <c r="AW462" s="13" t="s">
        <v>37</v>
      </c>
      <c r="AX462" s="13" t="s">
        <v>75</v>
      </c>
      <c r="AY462" s="233" t="s">
        <v>159</v>
      </c>
    </row>
    <row r="463" spans="1:51" s="14" customFormat="1" ht="12">
      <c r="A463" s="14"/>
      <c r="B463" s="234"/>
      <c r="C463" s="235"/>
      <c r="D463" s="225" t="s">
        <v>175</v>
      </c>
      <c r="E463" s="236" t="s">
        <v>19</v>
      </c>
      <c r="F463" s="237" t="s">
        <v>2237</v>
      </c>
      <c r="G463" s="235"/>
      <c r="H463" s="238">
        <v>10.789</v>
      </c>
      <c r="I463" s="239"/>
      <c r="J463" s="235"/>
      <c r="K463" s="235"/>
      <c r="L463" s="240"/>
      <c r="M463" s="241"/>
      <c r="N463" s="242"/>
      <c r="O463" s="242"/>
      <c r="P463" s="242"/>
      <c r="Q463" s="242"/>
      <c r="R463" s="242"/>
      <c r="S463" s="242"/>
      <c r="T463" s="243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T463" s="244" t="s">
        <v>175</v>
      </c>
      <c r="AU463" s="244" t="s">
        <v>85</v>
      </c>
      <c r="AV463" s="14" t="s">
        <v>85</v>
      </c>
      <c r="AW463" s="14" t="s">
        <v>37</v>
      </c>
      <c r="AX463" s="14" t="s">
        <v>83</v>
      </c>
      <c r="AY463" s="244" t="s">
        <v>159</v>
      </c>
    </row>
    <row r="464" spans="1:65" s="2" customFormat="1" ht="21.75" customHeight="1">
      <c r="A464" s="39"/>
      <c r="B464" s="40"/>
      <c r="C464" s="205" t="s">
        <v>612</v>
      </c>
      <c r="D464" s="205" t="s">
        <v>162</v>
      </c>
      <c r="E464" s="206" t="s">
        <v>670</v>
      </c>
      <c r="F464" s="207" t="s">
        <v>671</v>
      </c>
      <c r="G464" s="208" t="s">
        <v>461</v>
      </c>
      <c r="H464" s="209">
        <v>10.789</v>
      </c>
      <c r="I464" s="210"/>
      <c r="J464" s="211">
        <f>ROUND(I464*H464,2)</f>
        <v>0</v>
      </c>
      <c r="K464" s="207" t="s">
        <v>166</v>
      </c>
      <c r="L464" s="45"/>
      <c r="M464" s="212" t="s">
        <v>19</v>
      </c>
      <c r="N464" s="213" t="s">
        <v>46</v>
      </c>
      <c r="O464" s="85"/>
      <c r="P464" s="214">
        <f>O464*H464</f>
        <v>0</v>
      </c>
      <c r="Q464" s="214">
        <v>0</v>
      </c>
      <c r="R464" s="214">
        <f>Q464*H464</f>
        <v>0</v>
      </c>
      <c r="S464" s="214">
        <v>0.00175</v>
      </c>
      <c r="T464" s="215">
        <f>S464*H464</f>
        <v>0.018880749999999998</v>
      </c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R464" s="216" t="s">
        <v>238</v>
      </c>
      <c r="AT464" s="216" t="s">
        <v>162</v>
      </c>
      <c r="AU464" s="216" t="s">
        <v>85</v>
      </c>
      <c r="AY464" s="18" t="s">
        <v>159</v>
      </c>
      <c r="BE464" s="217">
        <f>IF(N464="základní",J464,0)</f>
        <v>0</v>
      </c>
      <c r="BF464" s="217">
        <f>IF(N464="snížená",J464,0)</f>
        <v>0</v>
      </c>
      <c r="BG464" s="217">
        <f>IF(N464="zákl. přenesená",J464,0)</f>
        <v>0</v>
      </c>
      <c r="BH464" s="217">
        <f>IF(N464="sníž. přenesená",J464,0)</f>
        <v>0</v>
      </c>
      <c r="BI464" s="217">
        <f>IF(N464="nulová",J464,0)</f>
        <v>0</v>
      </c>
      <c r="BJ464" s="18" t="s">
        <v>83</v>
      </c>
      <c r="BK464" s="217">
        <f>ROUND(I464*H464,2)</f>
        <v>0</v>
      </c>
      <c r="BL464" s="18" t="s">
        <v>238</v>
      </c>
      <c r="BM464" s="216" t="s">
        <v>2293</v>
      </c>
    </row>
    <row r="465" spans="1:47" s="2" customFormat="1" ht="12">
      <c r="A465" s="39"/>
      <c r="B465" s="40"/>
      <c r="C465" s="41"/>
      <c r="D465" s="218" t="s">
        <v>169</v>
      </c>
      <c r="E465" s="41"/>
      <c r="F465" s="219" t="s">
        <v>673</v>
      </c>
      <c r="G465" s="41"/>
      <c r="H465" s="41"/>
      <c r="I465" s="220"/>
      <c r="J465" s="41"/>
      <c r="K465" s="41"/>
      <c r="L465" s="45"/>
      <c r="M465" s="221"/>
      <c r="N465" s="222"/>
      <c r="O465" s="85"/>
      <c r="P465" s="85"/>
      <c r="Q465" s="85"/>
      <c r="R465" s="85"/>
      <c r="S465" s="85"/>
      <c r="T465" s="86"/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T465" s="18" t="s">
        <v>169</v>
      </c>
      <c r="AU465" s="18" t="s">
        <v>85</v>
      </c>
    </row>
    <row r="466" spans="1:51" s="13" customFormat="1" ht="12">
      <c r="A466" s="13"/>
      <c r="B466" s="223"/>
      <c r="C466" s="224"/>
      <c r="D466" s="225" t="s">
        <v>175</v>
      </c>
      <c r="E466" s="226" t="s">
        <v>19</v>
      </c>
      <c r="F466" s="227" t="s">
        <v>674</v>
      </c>
      <c r="G466" s="224"/>
      <c r="H466" s="226" t="s">
        <v>19</v>
      </c>
      <c r="I466" s="228"/>
      <c r="J466" s="224"/>
      <c r="K466" s="224"/>
      <c r="L466" s="229"/>
      <c r="M466" s="230"/>
      <c r="N466" s="231"/>
      <c r="O466" s="231"/>
      <c r="P466" s="231"/>
      <c r="Q466" s="231"/>
      <c r="R466" s="231"/>
      <c r="S466" s="231"/>
      <c r="T466" s="232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33" t="s">
        <v>175</v>
      </c>
      <c r="AU466" s="233" t="s">
        <v>85</v>
      </c>
      <c r="AV466" s="13" t="s">
        <v>83</v>
      </c>
      <c r="AW466" s="13" t="s">
        <v>37</v>
      </c>
      <c r="AX466" s="13" t="s">
        <v>75</v>
      </c>
      <c r="AY466" s="233" t="s">
        <v>159</v>
      </c>
    </row>
    <row r="467" spans="1:51" s="13" customFormat="1" ht="12">
      <c r="A467" s="13"/>
      <c r="B467" s="223"/>
      <c r="C467" s="224"/>
      <c r="D467" s="225" t="s">
        <v>175</v>
      </c>
      <c r="E467" s="226" t="s">
        <v>19</v>
      </c>
      <c r="F467" s="227" t="s">
        <v>2197</v>
      </c>
      <c r="G467" s="224"/>
      <c r="H467" s="226" t="s">
        <v>19</v>
      </c>
      <c r="I467" s="228"/>
      <c r="J467" s="224"/>
      <c r="K467" s="224"/>
      <c r="L467" s="229"/>
      <c r="M467" s="230"/>
      <c r="N467" s="231"/>
      <c r="O467" s="231"/>
      <c r="P467" s="231"/>
      <c r="Q467" s="231"/>
      <c r="R467" s="231"/>
      <c r="S467" s="231"/>
      <c r="T467" s="232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33" t="s">
        <v>175</v>
      </c>
      <c r="AU467" s="233" t="s">
        <v>85</v>
      </c>
      <c r="AV467" s="13" t="s">
        <v>83</v>
      </c>
      <c r="AW467" s="13" t="s">
        <v>37</v>
      </c>
      <c r="AX467" s="13" t="s">
        <v>75</v>
      </c>
      <c r="AY467" s="233" t="s">
        <v>159</v>
      </c>
    </row>
    <row r="468" spans="1:51" s="13" customFormat="1" ht="12">
      <c r="A468" s="13"/>
      <c r="B468" s="223"/>
      <c r="C468" s="224"/>
      <c r="D468" s="225" t="s">
        <v>175</v>
      </c>
      <c r="E468" s="226" t="s">
        <v>19</v>
      </c>
      <c r="F468" s="227" t="s">
        <v>1889</v>
      </c>
      <c r="G468" s="224"/>
      <c r="H468" s="226" t="s">
        <v>19</v>
      </c>
      <c r="I468" s="228"/>
      <c r="J468" s="224"/>
      <c r="K468" s="224"/>
      <c r="L468" s="229"/>
      <c r="M468" s="230"/>
      <c r="N468" s="231"/>
      <c r="O468" s="231"/>
      <c r="P468" s="231"/>
      <c r="Q468" s="231"/>
      <c r="R468" s="231"/>
      <c r="S468" s="231"/>
      <c r="T468" s="232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33" t="s">
        <v>175</v>
      </c>
      <c r="AU468" s="233" t="s">
        <v>85</v>
      </c>
      <c r="AV468" s="13" t="s">
        <v>83</v>
      </c>
      <c r="AW468" s="13" t="s">
        <v>37</v>
      </c>
      <c r="AX468" s="13" t="s">
        <v>75</v>
      </c>
      <c r="AY468" s="233" t="s">
        <v>159</v>
      </c>
    </row>
    <row r="469" spans="1:51" s="14" customFormat="1" ht="12">
      <c r="A469" s="14"/>
      <c r="B469" s="234"/>
      <c r="C469" s="235"/>
      <c r="D469" s="225" t="s">
        <v>175</v>
      </c>
      <c r="E469" s="236" t="s">
        <v>19</v>
      </c>
      <c r="F469" s="237" t="s">
        <v>2237</v>
      </c>
      <c r="G469" s="235"/>
      <c r="H469" s="238">
        <v>10.789</v>
      </c>
      <c r="I469" s="239"/>
      <c r="J469" s="235"/>
      <c r="K469" s="235"/>
      <c r="L469" s="240"/>
      <c r="M469" s="241"/>
      <c r="N469" s="242"/>
      <c r="O469" s="242"/>
      <c r="P469" s="242"/>
      <c r="Q469" s="242"/>
      <c r="R469" s="242"/>
      <c r="S469" s="242"/>
      <c r="T469" s="243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T469" s="244" t="s">
        <v>175</v>
      </c>
      <c r="AU469" s="244" t="s">
        <v>85</v>
      </c>
      <c r="AV469" s="14" t="s">
        <v>85</v>
      </c>
      <c r="AW469" s="14" t="s">
        <v>37</v>
      </c>
      <c r="AX469" s="14" t="s">
        <v>83</v>
      </c>
      <c r="AY469" s="244" t="s">
        <v>159</v>
      </c>
    </row>
    <row r="470" spans="1:65" s="2" customFormat="1" ht="24.15" customHeight="1">
      <c r="A470" s="39"/>
      <c r="B470" s="40"/>
      <c r="C470" s="205" t="s">
        <v>619</v>
      </c>
      <c r="D470" s="205" t="s">
        <v>162</v>
      </c>
      <c r="E470" s="206" t="s">
        <v>676</v>
      </c>
      <c r="F470" s="207" t="s">
        <v>677</v>
      </c>
      <c r="G470" s="208" t="s">
        <v>461</v>
      </c>
      <c r="H470" s="209">
        <v>10.789</v>
      </c>
      <c r="I470" s="210"/>
      <c r="J470" s="211">
        <f>ROUND(I470*H470,2)</f>
        <v>0</v>
      </c>
      <c r="K470" s="207" t="s">
        <v>19</v>
      </c>
      <c r="L470" s="45"/>
      <c r="M470" s="212" t="s">
        <v>19</v>
      </c>
      <c r="N470" s="213" t="s">
        <v>46</v>
      </c>
      <c r="O470" s="85"/>
      <c r="P470" s="214">
        <f>O470*H470</f>
        <v>0</v>
      </c>
      <c r="Q470" s="214">
        <v>0.00117</v>
      </c>
      <c r="R470" s="214">
        <f>Q470*H470</f>
        <v>0.01262313</v>
      </c>
      <c r="S470" s="214">
        <v>0</v>
      </c>
      <c r="T470" s="215">
        <f>S470*H470</f>
        <v>0</v>
      </c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R470" s="216" t="s">
        <v>238</v>
      </c>
      <c r="AT470" s="216" t="s">
        <v>162</v>
      </c>
      <c r="AU470" s="216" t="s">
        <v>85</v>
      </c>
      <c r="AY470" s="18" t="s">
        <v>159</v>
      </c>
      <c r="BE470" s="217">
        <f>IF(N470="základní",J470,0)</f>
        <v>0</v>
      </c>
      <c r="BF470" s="217">
        <f>IF(N470="snížená",J470,0)</f>
        <v>0</v>
      </c>
      <c r="BG470" s="217">
        <f>IF(N470="zákl. přenesená",J470,0)</f>
        <v>0</v>
      </c>
      <c r="BH470" s="217">
        <f>IF(N470="sníž. přenesená",J470,0)</f>
        <v>0</v>
      </c>
      <c r="BI470" s="217">
        <f>IF(N470="nulová",J470,0)</f>
        <v>0</v>
      </c>
      <c r="BJ470" s="18" t="s">
        <v>83</v>
      </c>
      <c r="BK470" s="217">
        <f>ROUND(I470*H470,2)</f>
        <v>0</v>
      </c>
      <c r="BL470" s="18" t="s">
        <v>238</v>
      </c>
      <c r="BM470" s="216" t="s">
        <v>2294</v>
      </c>
    </row>
    <row r="471" spans="1:51" s="13" customFormat="1" ht="12">
      <c r="A471" s="13"/>
      <c r="B471" s="223"/>
      <c r="C471" s="224"/>
      <c r="D471" s="225" t="s">
        <v>175</v>
      </c>
      <c r="E471" s="226" t="s">
        <v>19</v>
      </c>
      <c r="F471" s="227" t="s">
        <v>364</v>
      </c>
      <c r="G471" s="224"/>
      <c r="H471" s="226" t="s">
        <v>19</v>
      </c>
      <c r="I471" s="228"/>
      <c r="J471" s="224"/>
      <c r="K471" s="224"/>
      <c r="L471" s="229"/>
      <c r="M471" s="230"/>
      <c r="N471" s="231"/>
      <c r="O471" s="231"/>
      <c r="P471" s="231"/>
      <c r="Q471" s="231"/>
      <c r="R471" s="231"/>
      <c r="S471" s="231"/>
      <c r="T471" s="232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233" t="s">
        <v>175</v>
      </c>
      <c r="AU471" s="233" t="s">
        <v>85</v>
      </c>
      <c r="AV471" s="13" t="s">
        <v>83</v>
      </c>
      <c r="AW471" s="13" t="s">
        <v>37</v>
      </c>
      <c r="AX471" s="13" t="s">
        <v>75</v>
      </c>
      <c r="AY471" s="233" t="s">
        <v>159</v>
      </c>
    </row>
    <row r="472" spans="1:51" s="13" customFormat="1" ht="12">
      <c r="A472" s="13"/>
      <c r="B472" s="223"/>
      <c r="C472" s="224"/>
      <c r="D472" s="225" t="s">
        <v>175</v>
      </c>
      <c r="E472" s="226" t="s">
        <v>19</v>
      </c>
      <c r="F472" s="227" t="s">
        <v>2197</v>
      </c>
      <c r="G472" s="224"/>
      <c r="H472" s="226" t="s">
        <v>19</v>
      </c>
      <c r="I472" s="228"/>
      <c r="J472" s="224"/>
      <c r="K472" s="224"/>
      <c r="L472" s="229"/>
      <c r="M472" s="230"/>
      <c r="N472" s="231"/>
      <c r="O472" s="231"/>
      <c r="P472" s="231"/>
      <c r="Q472" s="231"/>
      <c r="R472" s="231"/>
      <c r="S472" s="231"/>
      <c r="T472" s="232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33" t="s">
        <v>175</v>
      </c>
      <c r="AU472" s="233" t="s">
        <v>85</v>
      </c>
      <c r="AV472" s="13" t="s">
        <v>83</v>
      </c>
      <c r="AW472" s="13" t="s">
        <v>37</v>
      </c>
      <c r="AX472" s="13" t="s">
        <v>75</v>
      </c>
      <c r="AY472" s="233" t="s">
        <v>159</v>
      </c>
    </row>
    <row r="473" spans="1:51" s="13" customFormat="1" ht="12">
      <c r="A473" s="13"/>
      <c r="B473" s="223"/>
      <c r="C473" s="224"/>
      <c r="D473" s="225" t="s">
        <v>175</v>
      </c>
      <c r="E473" s="226" t="s">
        <v>19</v>
      </c>
      <c r="F473" s="227" t="s">
        <v>1889</v>
      </c>
      <c r="G473" s="224"/>
      <c r="H473" s="226" t="s">
        <v>19</v>
      </c>
      <c r="I473" s="228"/>
      <c r="J473" s="224"/>
      <c r="K473" s="224"/>
      <c r="L473" s="229"/>
      <c r="M473" s="230"/>
      <c r="N473" s="231"/>
      <c r="O473" s="231"/>
      <c r="P473" s="231"/>
      <c r="Q473" s="231"/>
      <c r="R473" s="231"/>
      <c r="S473" s="231"/>
      <c r="T473" s="232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T473" s="233" t="s">
        <v>175</v>
      </c>
      <c r="AU473" s="233" t="s">
        <v>85</v>
      </c>
      <c r="AV473" s="13" t="s">
        <v>83</v>
      </c>
      <c r="AW473" s="13" t="s">
        <v>37</v>
      </c>
      <c r="AX473" s="13" t="s">
        <v>75</v>
      </c>
      <c r="AY473" s="233" t="s">
        <v>159</v>
      </c>
    </row>
    <row r="474" spans="1:51" s="14" customFormat="1" ht="12">
      <c r="A474" s="14"/>
      <c r="B474" s="234"/>
      <c r="C474" s="235"/>
      <c r="D474" s="225" t="s">
        <v>175</v>
      </c>
      <c r="E474" s="236" t="s">
        <v>19</v>
      </c>
      <c r="F474" s="237" t="s">
        <v>2237</v>
      </c>
      <c r="G474" s="235"/>
      <c r="H474" s="238">
        <v>10.789</v>
      </c>
      <c r="I474" s="239"/>
      <c r="J474" s="235"/>
      <c r="K474" s="235"/>
      <c r="L474" s="240"/>
      <c r="M474" s="241"/>
      <c r="N474" s="242"/>
      <c r="O474" s="242"/>
      <c r="P474" s="242"/>
      <c r="Q474" s="242"/>
      <c r="R474" s="242"/>
      <c r="S474" s="242"/>
      <c r="T474" s="243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T474" s="244" t="s">
        <v>175</v>
      </c>
      <c r="AU474" s="244" t="s">
        <v>85</v>
      </c>
      <c r="AV474" s="14" t="s">
        <v>85</v>
      </c>
      <c r="AW474" s="14" t="s">
        <v>37</v>
      </c>
      <c r="AX474" s="14" t="s">
        <v>83</v>
      </c>
      <c r="AY474" s="244" t="s">
        <v>159</v>
      </c>
    </row>
    <row r="475" spans="1:65" s="2" customFormat="1" ht="24.15" customHeight="1">
      <c r="A475" s="39"/>
      <c r="B475" s="40"/>
      <c r="C475" s="205" t="s">
        <v>626</v>
      </c>
      <c r="D475" s="205" t="s">
        <v>162</v>
      </c>
      <c r="E475" s="206" t="s">
        <v>680</v>
      </c>
      <c r="F475" s="207" t="s">
        <v>681</v>
      </c>
      <c r="G475" s="208" t="s">
        <v>461</v>
      </c>
      <c r="H475" s="209">
        <v>10.789</v>
      </c>
      <c r="I475" s="210"/>
      <c r="J475" s="211">
        <f>ROUND(I475*H475,2)</f>
        <v>0</v>
      </c>
      <c r="K475" s="207" t="s">
        <v>19</v>
      </c>
      <c r="L475" s="45"/>
      <c r="M475" s="212" t="s">
        <v>19</v>
      </c>
      <c r="N475" s="213" t="s">
        <v>46</v>
      </c>
      <c r="O475" s="85"/>
      <c r="P475" s="214">
        <f>O475*H475</f>
        <v>0</v>
      </c>
      <c r="Q475" s="214">
        <v>0.00117</v>
      </c>
      <c r="R475" s="214">
        <f>Q475*H475</f>
        <v>0.01262313</v>
      </c>
      <c r="S475" s="214">
        <v>0</v>
      </c>
      <c r="T475" s="215">
        <f>S475*H475</f>
        <v>0</v>
      </c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R475" s="216" t="s">
        <v>238</v>
      </c>
      <c r="AT475" s="216" t="s">
        <v>162</v>
      </c>
      <c r="AU475" s="216" t="s">
        <v>85</v>
      </c>
      <c r="AY475" s="18" t="s">
        <v>159</v>
      </c>
      <c r="BE475" s="217">
        <f>IF(N475="základní",J475,0)</f>
        <v>0</v>
      </c>
      <c r="BF475" s="217">
        <f>IF(N475="snížená",J475,0)</f>
        <v>0</v>
      </c>
      <c r="BG475" s="217">
        <f>IF(N475="zákl. přenesená",J475,0)</f>
        <v>0</v>
      </c>
      <c r="BH475" s="217">
        <f>IF(N475="sníž. přenesená",J475,0)</f>
        <v>0</v>
      </c>
      <c r="BI475" s="217">
        <f>IF(N475="nulová",J475,0)</f>
        <v>0</v>
      </c>
      <c r="BJ475" s="18" t="s">
        <v>83</v>
      </c>
      <c r="BK475" s="217">
        <f>ROUND(I475*H475,2)</f>
        <v>0</v>
      </c>
      <c r="BL475" s="18" t="s">
        <v>238</v>
      </c>
      <c r="BM475" s="216" t="s">
        <v>2295</v>
      </c>
    </row>
    <row r="476" spans="1:51" s="13" customFormat="1" ht="12">
      <c r="A476" s="13"/>
      <c r="B476" s="223"/>
      <c r="C476" s="224"/>
      <c r="D476" s="225" t="s">
        <v>175</v>
      </c>
      <c r="E476" s="226" t="s">
        <v>19</v>
      </c>
      <c r="F476" s="227" t="s">
        <v>364</v>
      </c>
      <c r="G476" s="224"/>
      <c r="H476" s="226" t="s">
        <v>19</v>
      </c>
      <c r="I476" s="228"/>
      <c r="J476" s="224"/>
      <c r="K476" s="224"/>
      <c r="L476" s="229"/>
      <c r="M476" s="230"/>
      <c r="N476" s="231"/>
      <c r="O476" s="231"/>
      <c r="P476" s="231"/>
      <c r="Q476" s="231"/>
      <c r="R476" s="231"/>
      <c r="S476" s="231"/>
      <c r="T476" s="232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33" t="s">
        <v>175</v>
      </c>
      <c r="AU476" s="233" t="s">
        <v>85</v>
      </c>
      <c r="AV476" s="13" t="s">
        <v>83</v>
      </c>
      <c r="AW476" s="13" t="s">
        <v>37</v>
      </c>
      <c r="AX476" s="13" t="s">
        <v>75</v>
      </c>
      <c r="AY476" s="233" t="s">
        <v>159</v>
      </c>
    </row>
    <row r="477" spans="1:51" s="13" customFormat="1" ht="12">
      <c r="A477" s="13"/>
      <c r="B477" s="223"/>
      <c r="C477" s="224"/>
      <c r="D477" s="225" t="s">
        <v>175</v>
      </c>
      <c r="E477" s="226" t="s">
        <v>19</v>
      </c>
      <c r="F477" s="227" t="s">
        <v>2197</v>
      </c>
      <c r="G477" s="224"/>
      <c r="H477" s="226" t="s">
        <v>19</v>
      </c>
      <c r="I477" s="228"/>
      <c r="J477" s="224"/>
      <c r="K477" s="224"/>
      <c r="L477" s="229"/>
      <c r="M477" s="230"/>
      <c r="N477" s="231"/>
      <c r="O477" s="231"/>
      <c r="P477" s="231"/>
      <c r="Q477" s="231"/>
      <c r="R477" s="231"/>
      <c r="S477" s="231"/>
      <c r="T477" s="232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33" t="s">
        <v>175</v>
      </c>
      <c r="AU477" s="233" t="s">
        <v>85</v>
      </c>
      <c r="AV477" s="13" t="s">
        <v>83</v>
      </c>
      <c r="AW477" s="13" t="s">
        <v>37</v>
      </c>
      <c r="AX477" s="13" t="s">
        <v>75</v>
      </c>
      <c r="AY477" s="233" t="s">
        <v>159</v>
      </c>
    </row>
    <row r="478" spans="1:51" s="13" customFormat="1" ht="12">
      <c r="A478" s="13"/>
      <c r="B478" s="223"/>
      <c r="C478" s="224"/>
      <c r="D478" s="225" t="s">
        <v>175</v>
      </c>
      <c r="E478" s="226" t="s">
        <v>19</v>
      </c>
      <c r="F478" s="227" t="s">
        <v>1889</v>
      </c>
      <c r="G478" s="224"/>
      <c r="H478" s="226" t="s">
        <v>19</v>
      </c>
      <c r="I478" s="228"/>
      <c r="J478" s="224"/>
      <c r="K478" s="224"/>
      <c r="L478" s="229"/>
      <c r="M478" s="230"/>
      <c r="N478" s="231"/>
      <c r="O478" s="231"/>
      <c r="P478" s="231"/>
      <c r="Q478" s="231"/>
      <c r="R478" s="231"/>
      <c r="S478" s="231"/>
      <c r="T478" s="232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33" t="s">
        <v>175</v>
      </c>
      <c r="AU478" s="233" t="s">
        <v>85</v>
      </c>
      <c r="AV478" s="13" t="s">
        <v>83</v>
      </c>
      <c r="AW478" s="13" t="s">
        <v>37</v>
      </c>
      <c r="AX478" s="13" t="s">
        <v>75</v>
      </c>
      <c r="AY478" s="233" t="s">
        <v>159</v>
      </c>
    </row>
    <row r="479" spans="1:51" s="14" customFormat="1" ht="12">
      <c r="A479" s="14"/>
      <c r="B479" s="234"/>
      <c r="C479" s="235"/>
      <c r="D479" s="225" t="s">
        <v>175</v>
      </c>
      <c r="E479" s="236" t="s">
        <v>19</v>
      </c>
      <c r="F479" s="237" t="s">
        <v>2237</v>
      </c>
      <c r="G479" s="235"/>
      <c r="H479" s="238">
        <v>10.789</v>
      </c>
      <c r="I479" s="239"/>
      <c r="J479" s="235"/>
      <c r="K479" s="235"/>
      <c r="L479" s="240"/>
      <c r="M479" s="241"/>
      <c r="N479" s="242"/>
      <c r="O479" s="242"/>
      <c r="P479" s="242"/>
      <c r="Q479" s="242"/>
      <c r="R479" s="242"/>
      <c r="S479" s="242"/>
      <c r="T479" s="243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T479" s="244" t="s">
        <v>175</v>
      </c>
      <c r="AU479" s="244" t="s">
        <v>85</v>
      </c>
      <c r="AV479" s="14" t="s">
        <v>85</v>
      </c>
      <c r="AW479" s="14" t="s">
        <v>37</v>
      </c>
      <c r="AX479" s="14" t="s">
        <v>83</v>
      </c>
      <c r="AY479" s="244" t="s">
        <v>159</v>
      </c>
    </row>
    <row r="480" spans="1:65" s="2" customFormat="1" ht="44.25" customHeight="1">
      <c r="A480" s="39"/>
      <c r="B480" s="40"/>
      <c r="C480" s="205" t="s">
        <v>632</v>
      </c>
      <c r="D480" s="205" t="s">
        <v>162</v>
      </c>
      <c r="E480" s="206" t="s">
        <v>684</v>
      </c>
      <c r="F480" s="207" t="s">
        <v>685</v>
      </c>
      <c r="G480" s="208" t="s">
        <v>595</v>
      </c>
      <c r="H480" s="267"/>
      <c r="I480" s="210"/>
      <c r="J480" s="211">
        <f>ROUND(I480*H480,2)</f>
        <v>0</v>
      </c>
      <c r="K480" s="207" t="s">
        <v>166</v>
      </c>
      <c r="L480" s="45"/>
      <c r="M480" s="212" t="s">
        <v>19</v>
      </c>
      <c r="N480" s="213" t="s">
        <v>46</v>
      </c>
      <c r="O480" s="85"/>
      <c r="P480" s="214">
        <f>O480*H480</f>
        <v>0</v>
      </c>
      <c r="Q480" s="214">
        <v>0</v>
      </c>
      <c r="R480" s="214">
        <f>Q480*H480</f>
        <v>0</v>
      </c>
      <c r="S480" s="214">
        <v>0</v>
      </c>
      <c r="T480" s="215">
        <f>S480*H480</f>
        <v>0</v>
      </c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R480" s="216" t="s">
        <v>238</v>
      </c>
      <c r="AT480" s="216" t="s">
        <v>162</v>
      </c>
      <c r="AU480" s="216" t="s">
        <v>85</v>
      </c>
      <c r="AY480" s="18" t="s">
        <v>159</v>
      </c>
      <c r="BE480" s="217">
        <f>IF(N480="základní",J480,0)</f>
        <v>0</v>
      </c>
      <c r="BF480" s="217">
        <f>IF(N480="snížená",J480,0)</f>
        <v>0</v>
      </c>
      <c r="BG480" s="217">
        <f>IF(N480="zákl. přenesená",J480,0)</f>
        <v>0</v>
      </c>
      <c r="BH480" s="217">
        <f>IF(N480="sníž. přenesená",J480,0)</f>
        <v>0</v>
      </c>
      <c r="BI480" s="217">
        <f>IF(N480="nulová",J480,0)</f>
        <v>0</v>
      </c>
      <c r="BJ480" s="18" t="s">
        <v>83</v>
      </c>
      <c r="BK480" s="217">
        <f>ROUND(I480*H480,2)</f>
        <v>0</v>
      </c>
      <c r="BL480" s="18" t="s">
        <v>238</v>
      </c>
      <c r="BM480" s="216" t="s">
        <v>2296</v>
      </c>
    </row>
    <row r="481" spans="1:47" s="2" customFormat="1" ht="12">
      <c r="A481" s="39"/>
      <c r="B481" s="40"/>
      <c r="C481" s="41"/>
      <c r="D481" s="218" t="s">
        <v>169</v>
      </c>
      <c r="E481" s="41"/>
      <c r="F481" s="219" t="s">
        <v>687</v>
      </c>
      <c r="G481" s="41"/>
      <c r="H481" s="41"/>
      <c r="I481" s="220"/>
      <c r="J481" s="41"/>
      <c r="K481" s="41"/>
      <c r="L481" s="45"/>
      <c r="M481" s="221"/>
      <c r="N481" s="222"/>
      <c r="O481" s="85"/>
      <c r="P481" s="85"/>
      <c r="Q481" s="85"/>
      <c r="R481" s="85"/>
      <c r="S481" s="85"/>
      <c r="T481" s="86"/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T481" s="18" t="s">
        <v>169</v>
      </c>
      <c r="AU481" s="18" t="s">
        <v>85</v>
      </c>
    </row>
    <row r="482" spans="1:63" s="12" customFormat="1" ht="22.8" customHeight="1">
      <c r="A482" s="12"/>
      <c r="B482" s="189"/>
      <c r="C482" s="190"/>
      <c r="D482" s="191" t="s">
        <v>74</v>
      </c>
      <c r="E482" s="203" t="s">
        <v>688</v>
      </c>
      <c r="F482" s="203" t="s">
        <v>689</v>
      </c>
      <c r="G482" s="190"/>
      <c r="H482" s="190"/>
      <c r="I482" s="193"/>
      <c r="J482" s="204">
        <f>BK482</f>
        <v>0</v>
      </c>
      <c r="K482" s="190"/>
      <c r="L482" s="195"/>
      <c r="M482" s="196"/>
      <c r="N482" s="197"/>
      <c r="O482" s="197"/>
      <c r="P482" s="198">
        <f>SUM(P483:P488)</f>
        <v>0</v>
      </c>
      <c r="Q482" s="197"/>
      <c r="R482" s="198">
        <f>SUM(R483:R488)</f>
        <v>0.07968</v>
      </c>
      <c r="S482" s="197"/>
      <c r="T482" s="199">
        <f>SUM(T483:T488)</f>
        <v>0</v>
      </c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R482" s="200" t="s">
        <v>85</v>
      </c>
      <c r="AT482" s="201" t="s">
        <v>74</v>
      </c>
      <c r="AU482" s="201" t="s">
        <v>83</v>
      </c>
      <c r="AY482" s="200" t="s">
        <v>159</v>
      </c>
      <c r="BK482" s="202">
        <f>SUM(BK483:BK488)</f>
        <v>0</v>
      </c>
    </row>
    <row r="483" spans="1:65" s="2" customFormat="1" ht="44.25" customHeight="1">
      <c r="A483" s="39"/>
      <c r="B483" s="40"/>
      <c r="C483" s="205" t="s">
        <v>637</v>
      </c>
      <c r="D483" s="205" t="s">
        <v>162</v>
      </c>
      <c r="E483" s="206" t="s">
        <v>691</v>
      </c>
      <c r="F483" s="207" t="s">
        <v>692</v>
      </c>
      <c r="G483" s="208" t="s">
        <v>237</v>
      </c>
      <c r="H483" s="209">
        <v>8</v>
      </c>
      <c r="I483" s="210"/>
      <c r="J483" s="211">
        <f>ROUND(I483*H483,2)</f>
        <v>0</v>
      </c>
      <c r="K483" s="207" t="s">
        <v>166</v>
      </c>
      <c r="L483" s="45"/>
      <c r="M483" s="212" t="s">
        <v>19</v>
      </c>
      <c r="N483" s="213" t="s">
        <v>46</v>
      </c>
      <c r="O483" s="85"/>
      <c r="P483" s="214">
        <f>O483*H483</f>
        <v>0</v>
      </c>
      <c r="Q483" s="214">
        <v>0</v>
      </c>
      <c r="R483" s="214">
        <f>Q483*H483</f>
        <v>0</v>
      </c>
      <c r="S483" s="214">
        <v>0</v>
      </c>
      <c r="T483" s="215">
        <f>S483*H483</f>
        <v>0</v>
      </c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R483" s="216" t="s">
        <v>167</v>
      </c>
      <c r="AT483" s="216" t="s">
        <v>162</v>
      </c>
      <c r="AU483" s="216" t="s">
        <v>85</v>
      </c>
      <c r="AY483" s="18" t="s">
        <v>159</v>
      </c>
      <c r="BE483" s="217">
        <f>IF(N483="základní",J483,0)</f>
        <v>0</v>
      </c>
      <c r="BF483" s="217">
        <f>IF(N483="snížená",J483,0)</f>
        <v>0</v>
      </c>
      <c r="BG483" s="217">
        <f>IF(N483="zákl. přenesená",J483,0)</f>
        <v>0</v>
      </c>
      <c r="BH483" s="217">
        <f>IF(N483="sníž. přenesená",J483,0)</f>
        <v>0</v>
      </c>
      <c r="BI483" s="217">
        <f>IF(N483="nulová",J483,0)</f>
        <v>0</v>
      </c>
      <c r="BJ483" s="18" t="s">
        <v>83</v>
      </c>
      <c r="BK483" s="217">
        <f>ROUND(I483*H483,2)</f>
        <v>0</v>
      </c>
      <c r="BL483" s="18" t="s">
        <v>167</v>
      </c>
      <c r="BM483" s="216" t="s">
        <v>2297</v>
      </c>
    </row>
    <row r="484" spans="1:47" s="2" customFormat="1" ht="12">
      <c r="A484" s="39"/>
      <c r="B484" s="40"/>
      <c r="C484" s="41"/>
      <c r="D484" s="218" t="s">
        <v>169</v>
      </c>
      <c r="E484" s="41"/>
      <c r="F484" s="219" t="s">
        <v>694</v>
      </c>
      <c r="G484" s="41"/>
      <c r="H484" s="41"/>
      <c r="I484" s="220"/>
      <c r="J484" s="41"/>
      <c r="K484" s="41"/>
      <c r="L484" s="45"/>
      <c r="M484" s="221"/>
      <c r="N484" s="222"/>
      <c r="O484" s="85"/>
      <c r="P484" s="85"/>
      <c r="Q484" s="85"/>
      <c r="R484" s="85"/>
      <c r="S484" s="85"/>
      <c r="T484" s="86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T484" s="18" t="s">
        <v>169</v>
      </c>
      <c r="AU484" s="18" t="s">
        <v>85</v>
      </c>
    </row>
    <row r="485" spans="1:65" s="2" customFormat="1" ht="24.15" customHeight="1">
      <c r="A485" s="39"/>
      <c r="B485" s="40"/>
      <c r="C485" s="257" t="s">
        <v>641</v>
      </c>
      <c r="D485" s="257" t="s">
        <v>255</v>
      </c>
      <c r="E485" s="258" t="s">
        <v>696</v>
      </c>
      <c r="F485" s="259" t="s">
        <v>697</v>
      </c>
      <c r="G485" s="260" t="s">
        <v>237</v>
      </c>
      <c r="H485" s="261">
        <v>8</v>
      </c>
      <c r="I485" s="262"/>
      <c r="J485" s="263">
        <f>ROUND(I485*H485,2)</f>
        <v>0</v>
      </c>
      <c r="K485" s="259" t="s">
        <v>166</v>
      </c>
      <c r="L485" s="264"/>
      <c r="M485" s="265" t="s">
        <v>19</v>
      </c>
      <c r="N485" s="266" t="s">
        <v>46</v>
      </c>
      <c r="O485" s="85"/>
      <c r="P485" s="214">
        <f>O485*H485</f>
        <v>0</v>
      </c>
      <c r="Q485" s="214">
        <v>0.00996</v>
      </c>
      <c r="R485" s="214">
        <f>Q485*H485</f>
        <v>0.07968</v>
      </c>
      <c r="S485" s="214">
        <v>0</v>
      </c>
      <c r="T485" s="215">
        <f>S485*H485</f>
        <v>0</v>
      </c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R485" s="216" t="s">
        <v>212</v>
      </c>
      <c r="AT485" s="216" t="s">
        <v>255</v>
      </c>
      <c r="AU485" s="216" t="s">
        <v>85</v>
      </c>
      <c r="AY485" s="18" t="s">
        <v>159</v>
      </c>
      <c r="BE485" s="217">
        <f>IF(N485="základní",J485,0)</f>
        <v>0</v>
      </c>
      <c r="BF485" s="217">
        <f>IF(N485="snížená",J485,0)</f>
        <v>0</v>
      </c>
      <c r="BG485" s="217">
        <f>IF(N485="zákl. přenesená",J485,0)</f>
        <v>0</v>
      </c>
      <c r="BH485" s="217">
        <f>IF(N485="sníž. přenesená",J485,0)</f>
        <v>0</v>
      </c>
      <c r="BI485" s="217">
        <f>IF(N485="nulová",J485,0)</f>
        <v>0</v>
      </c>
      <c r="BJ485" s="18" t="s">
        <v>83</v>
      </c>
      <c r="BK485" s="217">
        <f>ROUND(I485*H485,2)</f>
        <v>0</v>
      </c>
      <c r="BL485" s="18" t="s">
        <v>167</v>
      </c>
      <c r="BM485" s="216" t="s">
        <v>2298</v>
      </c>
    </row>
    <row r="486" spans="1:65" s="2" customFormat="1" ht="33" customHeight="1">
      <c r="A486" s="39"/>
      <c r="B486" s="40"/>
      <c r="C486" s="205" t="s">
        <v>645</v>
      </c>
      <c r="D486" s="205" t="s">
        <v>162</v>
      </c>
      <c r="E486" s="206" t="s">
        <v>700</v>
      </c>
      <c r="F486" s="207" t="s">
        <v>701</v>
      </c>
      <c r="G486" s="208" t="s">
        <v>702</v>
      </c>
      <c r="H486" s="209">
        <v>1</v>
      </c>
      <c r="I486" s="210"/>
      <c r="J486" s="211">
        <f>ROUND(I486*H486,2)</f>
        <v>0</v>
      </c>
      <c r="K486" s="207" t="s">
        <v>19</v>
      </c>
      <c r="L486" s="45"/>
      <c r="M486" s="212" t="s">
        <v>19</v>
      </c>
      <c r="N486" s="213" t="s">
        <v>46</v>
      </c>
      <c r="O486" s="85"/>
      <c r="P486" s="214">
        <f>O486*H486</f>
        <v>0</v>
      </c>
      <c r="Q486" s="214">
        <v>0</v>
      </c>
      <c r="R486" s="214">
        <f>Q486*H486</f>
        <v>0</v>
      </c>
      <c r="S486" s="214">
        <v>0</v>
      </c>
      <c r="T486" s="215">
        <f>S486*H486</f>
        <v>0</v>
      </c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R486" s="216" t="s">
        <v>167</v>
      </c>
      <c r="AT486" s="216" t="s">
        <v>162</v>
      </c>
      <c r="AU486" s="216" t="s">
        <v>85</v>
      </c>
      <c r="AY486" s="18" t="s">
        <v>159</v>
      </c>
      <c r="BE486" s="217">
        <f>IF(N486="základní",J486,0)</f>
        <v>0</v>
      </c>
      <c r="BF486" s="217">
        <f>IF(N486="snížená",J486,0)</f>
        <v>0</v>
      </c>
      <c r="BG486" s="217">
        <f>IF(N486="zákl. přenesená",J486,0)</f>
        <v>0</v>
      </c>
      <c r="BH486" s="217">
        <f>IF(N486="sníž. přenesená",J486,0)</f>
        <v>0</v>
      </c>
      <c r="BI486" s="217">
        <f>IF(N486="nulová",J486,0)</f>
        <v>0</v>
      </c>
      <c r="BJ486" s="18" t="s">
        <v>83</v>
      </c>
      <c r="BK486" s="217">
        <f>ROUND(I486*H486,2)</f>
        <v>0</v>
      </c>
      <c r="BL486" s="18" t="s">
        <v>167</v>
      </c>
      <c r="BM486" s="216" t="s">
        <v>2299</v>
      </c>
    </row>
    <row r="487" spans="1:65" s="2" customFormat="1" ht="44.25" customHeight="1">
      <c r="A487" s="39"/>
      <c r="B487" s="40"/>
      <c r="C487" s="205" t="s">
        <v>650</v>
      </c>
      <c r="D487" s="205" t="s">
        <v>162</v>
      </c>
      <c r="E487" s="206" t="s">
        <v>705</v>
      </c>
      <c r="F487" s="207" t="s">
        <v>706</v>
      </c>
      <c r="G487" s="208" t="s">
        <v>595</v>
      </c>
      <c r="H487" s="267"/>
      <c r="I487" s="210"/>
      <c r="J487" s="211">
        <f>ROUND(I487*H487,2)</f>
        <v>0</v>
      </c>
      <c r="K487" s="207" t="s">
        <v>166</v>
      </c>
      <c r="L487" s="45"/>
      <c r="M487" s="212" t="s">
        <v>19</v>
      </c>
      <c r="N487" s="213" t="s">
        <v>46</v>
      </c>
      <c r="O487" s="85"/>
      <c r="P487" s="214">
        <f>O487*H487</f>
        <v>0</v>
      </c>
      <c r="Q487" s="214">
        <v>0</v>
      </c>
      <c r="R487" s="214">
        <f>Q487*H487</f>
        <v>0</v>
      </c>
      <c r="S487" s="214">
        <v>0</v>
      </c>
      <c r="T487" s="215">
        <f>S487*H487</f>
        <v>0</v>
      </c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R487" s="216" t="s">
        <v>238</v>
      </c>
      <c r="AT487" s="216" t="s">
        <v>162</v>
      </c>
      <c r="AU487" s="216" t="s">
        <v>85</v>
      </c>
      <c r="AY487" s="18" t="s">
        <v>159</v>
      </c>
      <c r="BE487" s="217">
        <f>IF(N487="základní",J487,0)</f>
        <v>0</v>
      </c>
      <c r="BF487" s="217">
        <f>IF(N487="snížená",J487,0)</f>
        <v>0</v>
      </c>
      <c r="BG487" s="217">
        <f>IF(N487="zákl. přenesená",J487,0)</f>
        <v>0</v>
      </c>
      <c r="BH487" s="217">
        <f>IF(N487="sníž. přenesená",J487,0)</f>
        <v>0</v>
      </c>
      <c r="BI487" s="217">
        <f>IF(N487="nulová",J487,0)</f>
        <v>0</v>
      </c>
      <c r="BJ487" s="18" t="s">
        <v>83</v>
      </c>
      <c r="BK487" s="217">
        <f>ROUND(I487*H487,2)</f>
        <v>0</v>
      </c>
      <c r="BL487" s="18" t="s">
        <v>238</v>
      </c>
      <c r="BM487" s="216" t="s">
        <v>2300</v>
      </c>
    </row>
    <row r="488" spans="1:47" s="2" customFormat="1" ht="12">
      <c r="A488" s="39"/>
      <c r="B488" s="40"/>
      <c r="C488" s="41"/>
      <c r="D488" s="218" t="s">
        <v>169</v>
      </c>
      <c r="E488" s="41"/>
      <c r="F488" s="219" t="s">
        <v>708</v>
      </c>
      <c r="G488" s="41"/>
      <c r="H488" s="41"/>
      <c r="I488" s="220"/>
      <c r="J488" s="41"/>
      <c r="K488" s="41"/>
      <c r="L488" s="45"/>
      <c r="M488" s="221"/>
      <c r="N488" s="222"/>
      <c r="O488" s="85"/>
      <c r="P488" s="85"/>
      <c r="Q488" s="85"/>
      <c r="R488" s="85"/>
      <c r="S488" s="85"/>
      <c r="T488" s="86"/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T488" s="18" t="s">
        <v>169</v>
      </c>
      <c r="AU488" s="18" t="s">
        <v>85</v>
      </c>
    </row>
    <row r="489" spans="1:63" s="12" customFormat="1" ht="25.9" customHeight="1">
      <c r="A489" s="12"/>
      <c r="B489" s="189"/>
      <c r="C489" s="190"/>
      <c r="D489" s="191" t="s">
        <v>74</v>
      </c>
      <c r="E489" s="192" t="s">
        <v>733</v>
      </c>
      <c r="F489" s="192" t="s">
        <v>734</v>
      </c>
      <c r="G489" s="190"/>
      <c r="H489" s="190"/>
      <c r="I489" s="193"/>
      <c r="J489" s="194">
        <f>BK489</f>
        <v>0</v>
      </c>
      <c r="K489" s="190"/>
      <c r="L489" s="195"/>
      <c r="M489" s="196"/>
      <c r="N489" s="197"/>
      <c r="O489" s="197"/>
      <c r="P489" s="198">
        <f>P490+P494+P500</f>
        <v>0</v>
      </c>
      <c r="Q489" s="197"/>
      <c r="R489" s="198">
        <f>R490+R494+R500</f>
        <v>0</v>
      </c>
      <c r="S489" s="197"/>
      <c r="T489" s="199">
        <f>T490+T494+T500</f>
        <v>0</v>
      </c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R489" s="200" t="s">
        <v>194</v>
      </c>
      <c r="AT489" s="201" t="s">
        <v>74</v>
      </c>
      <c r="AU489" s="201" t="s">
        <v>75</v>
      </c>
      <c r="AY489" s="200" t="s">
        <v>159</v>
      </c>
      <c r="BK489" s="202">
        <f>BK490+BK494+BK500</f>
        <v>0</v>
      </c>
    </row>
    <row r="490" spans="1:63" s="12" customFormat="1" ht="22.8" customHeight="1">
      <c r="A490" s="12"/>
      <c r="B490" s="189"/>
      <c r="C490" s="190"/>
      <c r="D490" s="191" t="s">
        <v>74</v>
      </c>
      <c r="E490" s="203" t="s">
        <v>735</v>
      </c>
      <c r="F490" s="203" t="s">
        <v>736</v>
      </c>
      <c r="G490" s="190"/>
      <c r="H490" s="190"/>
      <c r="I490" s="193"/>
      <c r="J490" s="204">
        <f>BK490</f>
        <v>0</v>
      </c>
      <c r="K490" s="190"/>
      <c r="L490" s="195"/>
      <c r="M490" s="196"/>
      <c r="N490" s="197"/>
      <c r="O490" s="197"/>
      <c r="P490" s="198">
        <f>SUM(P491:P493)</f>
        <v>0</v>
      </c>
      <c r="Q490" s="197"/>
      <c r="R490" s="198">
        <f>SUM(R491:R493)</f>
        <v>0</v>
      </c>
      <c r="S490" s="197"/>
      <c r="T490" s="199">
        <f>SUM(T491:T493)</f>
        <v>0</v>
      </c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R490" s="200" t="s">
        <v>194</v>
      </c>
      <c r="AT490" s="201" t="s">
        <v>74</v>
      </c>
      <c r="AU490" s="201" t="s">
        <v>83</v>
      </c>
      <c r="AY490" s="200" t="s">
        <v>159</v>
      </c>
      <c r="BK490" s="202">
        <f>SUM(BK491:BK493)</f>
        <v>0</v>
      </c>
    </row>
    <row r="491" spans="1:65" s="2" customFormat="1" ht="16.5" customHeight="1">
      <c r="A491" s="39"/>
      <c r="B491" s="40"/>
      <c r="C491" s="205" t="s">
        <v>654</v>
      </c>
      <c r="D491" s="205" t="s">
        <v>162</v>
      </c>
      <c r="E491" s="206" t="s">
        <v>738</v>
      </c>
      <c r="F491" s="207" t="s">
        <v>736</v>
      </c>
      <c r="G491" s="208" t="s">
        <v>702</v>
      </c>
      <c r="H491" s="209">
        <v>1</v>
      </c>
      <c r="I491" s="210"/>
      <c r="J491" s="211">
        <f>ROUND(I491*H491,2)</f>
        <v>0</v>
      </c>
      <c r="K491" s="207" t="s">
        <v>166</v>
      </c>
      <c r="L491" s="45"/>
      <c r="M491" s="212" t="s">
        <v>19</v>
      </c>
      <c r="N491" s="213" t="s">
        <v>46</v>
      </c>
      <c r="O491" s="85"/>
      <c r="P491" s="214">
        <f>O491*H491</f>
        <v>0</v>
      </c>
      <c r="Q491" s="214">
        <v>0</v>
      </c>
      <c r="R491" s="214">
        <f>Q491*H491</f>
        <v>0</v>
      </c>
      <c r="S491" s="214">
        <v>0</v>
      </c>
      <c r="T491" s="215">
        <f>S491*H491</f>
        <v>0</v>
      </c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R491" s="216" t="s">
        <v>739</v>
      </c>
      <c r="AT491" s="216" t="s">
        <v>162</v>
      </c>
      <c r="AU491" s="216" t="s">
        <v>85</v>
      </c>
      <c r="AY491" s="18" t="s">
        <v>159</v>
      </c>
      <c r="BE491" s="217">
        <f>IF(N491="základní",J491,0)</f>
        <v>0</v>
      </c>
      <c r="BF491" s="217">
        <f>IF(N491="snížená",J491,0)</f>
        <v>0</v>
      </c>
      <c r="BG491" s="217">
        <f>IF(N491="zákl. přenesená",J491,0)</f>
        <v>0</v>
      </c>
      <c r="BH491" s="217">
        <f>IF(N491="sníž. přenesená",J491,0)</f>
        <v>0</v>
      </c>
      <c r="BI491" s="217">
        <f>IF(N491="nulová",J491,0)</f>
        <v>0</v>
      </c>
      <c r="BJ491" s="18" t="s">
        <v>83</v>
      </c>
      <c r="BK491" s="217">
        <f>ROUND(I491*H491,2)</f>
        <v>0</v>
      </c>
      <c r="BL491" s="18" t="s">
        <v>739</v>
      </c>
      <c r="BM491" s="216" t="s">
        <v>2301</v>
      </c>
    </row>
    <row r="492" spans="1:47" s="2" customFormat="1" ht="12">
      <c r="A492" s="39"/>
      <c r="B492" s="40"/>
      <c r="C492" s="41"/>
      <c r="D492" s="218" t="s">
        <v>169</v>
      </c>
      <c r="E492" s="41"/>
      <c r="F492" s="219" t="s">
        <v>741</v>
      </c>
      <c r="G492" s="41"/>
      <c r="H492" s="41"/>
      <c r="I492" s="220"/>
      <c r="J492" s="41"/>
      <c r="K492" s="41"/>
      <c r="L492" s="45"/>
      <c r="M492" s="221"/>
      <c r="N492" s="222"/>
      <c r="O492" s="85"/>
      <c r="P492" s="85"/>
      <c r="Q492" s="85"/>
      <c r="R492" s="85"/>
      <c r="S492" s="85"/>
      <c r="T492" s="86"/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T492" s="18" t="s">
        <v>169</v>
      </c>
      <c r="AU492" s="18" t="s">
        <v>85</v>
      </c>
    </row>
    <row r="493" spans="1:47" s="2" customFormat="1" ht="12">
      <c r="A493" s="39"/>
      <c r="B493" s="40"/>
      <c r="C493" s="41"/>
      <c r="D493" s="225" t="s">
        <v>203</v>
      </c>
      <c r="E493" s="41"/>
      <c r="F493" s="256" t="s">
        <v>742</v>
      </c>
      <c r="G493" s="41"/>
      <c r="H493" s="41"/>
      <c r="I493" s="220"/>
      <c r="J493" s="41"/>
      <c r="K493" s="41"/>
      <c r="L493" s="45"/>
      <c r="M493" s="221"/>
      <c r="N493" s="222"/>
      <c r="O493" s="85"/>
      <c r="P493" s="85"/>
      <c r="Q493" s="85"/>
      <c r="R493" s="85"/>
      <c r="S493" s="85"/>
      <c r="T493" s="86"/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T493" s="18" t="s">
        <v>203</v>
      </c>
      <c r="AU493" s="18" t="s">
        <v>85</v>
      </c>
    </row>
    <row r="494" spans="1:63" s="12" customFormat="1" ht="22.8" customHeight="1">
      <c r="A494" s="12"/>
      <c r="B494" s="189"/>
      <c r="C494" s="190"/>
      <c r="D494" s="191" t="s">
        <v>74</v>
      </c>
      <c r="E494" s="203" t="s">
        <v>743</v>
      </c>
      <c r="F494" s="203" t="s">
        <v>744</v>
      </c>
      <c r="G494" s="190"/>
      <c r="H494" s="190"/>
      <c r="I494" s="193"/>
      <c r="J494" s="204">
        <f>BK494</f>
        <v>0</v>
      </c>
      <c r="K494" s="190"/>
      <c r="L494" s="195"/>
      <c r="M494" s="196"/>
      <c r="N494" s="197"/>
      <c r="O494" s="197"/>
      <c r="P494" s="198">
        <f>SUM(P495:P499)</f>
        <v>0</v>
      </c>
      <c r="Q494" s="197"/>
      <c r="R494" s="198">
        <f>SUM(R495:R499)</f>
        <v>0</v>
      </c>
      <c r="S494" s="197"/>
      <c r="T494" s="199">
        <f>SUM(T495:T499)</f>
        <v>0</v>
      </c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R494" s="200" t="s">
        <v>194</v>
      </c>
      <c r="AT494" s="201" t="s">
        <v>74</v>
      </c>
      <c r="AU494" s="201" t="s">
        <v>83</v>
      </c>
      <c r="AY494" s="200" t="s">
        <v>159</v>
      </c>
      <c r="BK494" s="202">
        <f>SUM(BK495:BK499)</f>
        <v>0</v>
      </c>
    </row>
    <row r="495" spans="1:65" s="2" customFormat="1" ht="16.5" customHeight="1">
      <c r="A495" s="39"/>
      <c r="B495" s="40"/>
      <c r="C495" s="205" t="s">
        <v>659</v>
      </c>
      <c r="D495" s="205" t="s">
        <v>162</v>
      </c>
      <c r="E495" s="206" t="s">
        <v>746</v>
      </c>
      <c r="F495" s="207" t="s">
        <v>747</v>
      </c>
      <c r="G495" s="208" t="s">
        <v>702</v>
      </c>
      <c r="H495" s="209">
        <v>1</v>
      </c>
      <c r="I495" s="210"/>
      <c r="J495" s="211">
        <f>ROUND(I495*H495,2)</f>
        <v>0</v>
      </c>
      <c r="K495" s="207" t="s">
        <v>166</v>
      </c>
      <c r="L495" s="45"/>
      <c r="M495" s="212" t="s">
        <v>19</v>
      </c>
      <c r="N495" s="213" t="s">
        <v>46</v>
      </c>
      <c r="O495" s="85"/>
      <c r="P495" s="214">
        <f>O495*H495</f>
        <v>0</v>
      </c>
      <c r="Q495" s="214">
        <v>0</v>
      </c>
      <c r="R495" s="214">
        <f>Q495*H495</f>
        <v>0</v>
      </c>
      <c r="S495" s="214">
        <v>0</v>
      </c>
      <c r="T495" s="215">
        <f>S495*H495</f>
        <v>0</v>
      </c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R495" s="216" t="s">
        <v>739</v>
      </c>
      <c r="AT495" s="216" t="s">
        <v>162</v>
      </c>
      <c r="AU495" s="216" t="s">
        <v>85</v>
      </c>
      <c r="AY495" s="18" t="s">
        <v>159</v>
      </c>
      <c r="BE495" s="217">
        <f>IF(N495="základní",J495,0)</f>
        <v>0</v>
      </c>
      <c r="BF495" s="217">
        <f>IF(N495="snížená",J495,0)</f>
        <v>0</v>
      </c>
      <c r="BG495" s="217">
        <f>IF(N495="zákl. přenesená",J495,0)</f>
        <v>0</v>
      </c>
      <c r="BH495" s="217">
        <f>IF(N495="sníž. přenesená",J495,0)</f>
        <v>0</v>
      </c>
      <c r="BI495" s="217">
        <f>IF(N495="nulová",J495,0)</f>
        <v>0</v>
      </c>
      <c r="BJ495" s="18" t="s">
        <v>83</v>
      </c>
      <c r="BK495" s="217">
        <f>ROUND(I495*H495,2)</f>
        <v>0</v>
      </c>
      <c r="BL495" s="18" t="s">
        <v>739</v>
      </c>
      <c r="BM495" s="216" t="s">
        <v>2302</v>
      </c>
    </row>
    <row r="496" spans="1:47" s="2" customFormat="1" ht="12">
      <c r="A496" s="39"/>
      <c r="B496" s="40"/>
      <c r="C496" s="41"/>
      <c r="D496" s="218" t="s">
        <v>169</v>
      </c>
      <c r="E496" s="41"/>
      <c r="F496" s="219" t="s">
        <v>749</v>
      </c>
      <c r="G496" s="41"/>
      <c r="H496" s="41"/>
      <c r="I496" s="220"/>
      <c r="J496" s="41"/>
      <c r="K496" s="41"/>
      <c r="L496" s="45"/>
      <c r="M496" s="221"/>
      <c r="N496" s="222"/>
      <c r="O496" s="85"/>
      <c r="P496" s="85"/>
      <c r="Q496" s="85"/>
      <c r="R496" s="85"/>
      <c r="S496" s="85"/>
      <c r="T496" s="86"/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T496" s="18" t="s">
        <v>169</v>
      </c>
      <c r="AU496" s="18" t="s">
        <v>85</v>
      </c>
    </row>
    <row r="497" spans="1:65" s="2" customFormat="1" ht="16.5" customHeight="1">
      <c r="A497" s="39"/>
      <c r="B497" s="40"/>
      <c r="C497" s="205" t="s">
        <v>665</v>
      </c>
      <c r="D497" s="205" t="s">
        <v>162</v>
      </c>
      <c r="E497" s="206" t="s">
        <v>751</v>
      </c>
      <c r="F497" s="207" t="s">
        <v>752</v>
      </c>
      <c r="G497" s="208" t="s">
        <v>702</v>
      </c>
      <c r="H497" s="209">
        <v>1</v>
      </c>
      <c r="I497" s="210"/>
      <c r="J497" s="211">
        <f>ROUND(I497*H497,2)</f>
        <v>0</v>
      </c>
      <c r="K497" s="207" t="s">
        <v>166</v>
      </c>
      <c r="L497" s="45"/>
      <c r="M497" s="212" t="s">
        <v>19</v>
      </c>
      <c r="N497" s="213" t="s">
        <v>46</v>
      </c>
      <c r="O497" s="85"/>
      <c r="P497" s="214">
        <f>O497*H497</f>
        <v>0</v>
      </c>
      <c r="Q497" s="214">
        <v>0</v>
      </c>
      <c r="R497" s="214">
        <f>Q497*H497</f>
        <v>0</v>
      </c>
      <c r="S497" s="214">
        <v>0</v>
      </c>
      <c r="T497" s="215">
        <f>S497*H497</f>
        <v>0</v>
      </c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R497" s="216" t="s">
        <v>739</v>
      </c>
      <c r="AT497" s="216" t="s">
        <v>162</v>
      </c>
      <c r="AU497" s="216" t="s">
        <v>85</v>
      </c>
      <c r="AY497" s="18" t="s">
        <v>159</v>
      </c>
      <c r="BE497" s="217">
        <f>IF(N497="základní",J497,0)</f>
        <v>0</v>
      </c>
      <c r="BF497" s="217">
        <f>IF(N497="snížená",J497,0)</f>
        <v>0</v>
      </c>
      <c r="BG497" s="217">
        <f>IF(N497="zákl. přenesená",J497,0)</f>
        <v>0</v>
      </c>
      <c r="BH497" s="217">
        <f>IF(N497="sníž. přenesená",J497,0)</f>
        <v>0</v>
      </c>
      <c r="BI497" s="217">
        <f>IF(N497="nulová",J497,0)</f>
        <v>0</v>
      </c>
      <c r="BJ497" s="18" t="s">
        <v>83</v>
      </c>
      <c r="BK497" s="217">
        <f>ROUND(I497*H497,2)</f>
        <v>0</v>
      </c>
      <c r="BL497" s="18" t="s">
        <v>739</v>
      </c>
      <c r="BM497" s="216" t="s">
        <v>2303</v>
      </c>
    </row>
    <row r="498" spans="1:47" s="2" customFormat="1" ht="12">
      <c r="A498" s="39"/>
      <c r="B498" s="40"/>
      <c r="C498" s="41"/>
      <c r="D498" s="218" t="s">
        <v>169</v>
      </c>
      <c r="E498" s="41"/>
      <c r="F498" s="219" t="s">
        <v>754</v>
      </c>
      <c r="G498" s="41"/>
      <c r="H498" s="41"/>
      <c r="I498" s="220"/>
      <c r="J498" s="41"/>
      <c r="K498" s="41"/>
      <c r="L498" s="45"/>
      <c r="M498" s="221"/>
      <c r="N498" s="222"/>
      <c r="O498" s="85"/>
      <c r="P498" s="85"/>
      <c r="Q498" s="85"/>
      <c r="R498" s="85"/>
      <c r="S498" s="85"/>
      <c r="T498" s="86"/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T498" s="18" t="s">
        <v>169</v>
      </c>
      <c r="AU498" s="18" t="s">
        <v>85</v>
      </c>
    </row>
    <row r="499" spans="1:47" s="2" customFormat="1" ht="12">
      <c r="A499" s="39"/>
      <c r="B499" s="40"/>
      <c r="C499" s="41"/>
      <c r="D499" s="225" t="s">
        <v>203</v>
      </c>
      <c r="E499" s="41"/>
      <c r="F499" s="256" t="s">
        <v>930</v>
      </c>
      <c r="G499" s="41"/>
      <c r="H499" s="41"/>
      <c r="I499" s="220"/>
      <c r="J499" s="41"/>
      <c r="K499" s="41"/>
      <c r="L499" s="45"/>
      <c r="M499" s="221"/>
      <c r="N499" s="222"/>
      <c r="O499" s="85"/>
      <c r="P499" s="85"/>
      <c r="Q499" s="85"/>
      <c r="R499" s="85"/>
      <c r="S499" s="85"/>
      <c r="T499" s="86"/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T499" s="18" t="s">
        <v>203</v>
      </c>
      <c r="AU499" s="18" t="s">
        <v>85</v>
      </c>
    </row>
    <row r="500" spans="1:63" s="12" customFormat="1" ht="22.8" customHeight="1">
      <c r="A500" s="12"/>
      <c r="B500" s="189"/>
      <c r="C500" s="190"/>
      <c r="D500" s="191" t="s">
        <v>74</v>
      </c>
      <c r="E500" s="203" t="s">
        <v>756</v>
      </c>
      <c r="F500" s="203" t="s">
        <v>757</v>
      </c>
      <c r="G500" s="190"/>
      <c r="H500" s="190"/>
      <c r="I500" s="193"/>
      <c r="J500" s="204">
        <f>BK500</f>
        <v>0</v>
      </c>
      <c r="K500" s="190"/>
      <c r="L500" s="195"/>
      <c r="M500" s="196"/>
      <c r="N500" s="197"/>
      <c r="O500" s="197"/>
      <c r="P500" s="198">
        <f>SUM(P501:P505)</f>
        <v>0</v>
      </c>
      <c r="Q500" s="197"/>
      <c r="R500" s="198">
        <f>SUM(R501:R505)</f>
        <v>0</v>
      </c>
      <c r="S500" s="197"/>
      <c r="T500" s="199">
        <f>SUM(T501:T505)</f>
        <v>0</v>
      </c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R500" s="200" t="s">
        <v>194</v>
      </c>
      <c r="AT500" s="201" t="s">
        <v>74</v>
      </c>
      <c r="AU500" s="201" t="s">
        <v>83</v>
      </c>
      <c r="AY500" s="200" t="s">
        <v>159</v>
      </c>
      <c r="BK500" s="202">
        <f>SUM(BK501:BK505)</f>
        <v>0</v>
      </c>
    </row>
    <row r="501" spans="1:65" s="2" customFormat="1" ht="16.5" customHeight="1">
      <c r="A501" s="39"/>
      <c r="B501" s="40"/>
      <c r="C501" s="205" t="s">
        <v>669</v>
      </c>
      <c r="D501" s="205" t="s">
        <v>162</v>
      </c>
      <c r="E501" s="206" t="s">
        <v>759</v>
      </c>
      <c r="F501" s="207" t="s">
        <v>760</v>
      </c>
      <c r="G501" s="208" t="s">
        <v>702</v>
      </c>
      <c r="H501" s="209">
        <v>1</v>
      </c>
      <c r="I501" s="210"/>
      <c r="J501" s="211">
        <f>ROUND(I501*H501,2)</f>
        <v>0</v>
      </c>
      <c r="K501" s="207" t="s">
        <v>166</v>
      </c>
      <c r="L501" s="45"/>
      <c r="M501" s="212" t="s">
        <v>19</v>
      </c>
      <c r="N501" s="213" t="s">
        <v>46</v>
      </c>
      <c r="O501" s="85"/>
      <c r="P501" s="214">
        <f>O501*H501</f>
        <v>0</v>
      </c>
      <c r="Q501" s="214">
        <v>0</v>
      </c>
      <c r="R501" s="214">
        <f>Q501*H501</f>
        <v>0</v>
      </c>
      <c r="S501" s="214">
        <v>0</v>
      </c>
      <c r="T501" s="215">
        <f>S501*H501</f>
        <v>0</v>
      </c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R501" s="216" t="s">
        <v>739</v>
      </c>
      <c r="AT501" s="216" t="s">
        <v>162</v>
      </c>
      <c r="AU501" s="216" t="s">
        <v>85</v>
      </c>
      <c r="AY501" s="18" t="s">
        <v>159</v>
      </c>
      <c r="BE501" s="217">
        <f>IF(N501="základní",J501,0)</f>
        <v>0</v>
      </c>
      <c r="BF501" s="217">
        <f>IF(N501="snížená",J501,0)</f>
        <v>0</v>
      </c>
      <c r="BG501" s="217">
        <f>IF(N501="zákl. přenesená",J501,0)</f>
        <v>0</v>
      </c>
      <c r="BH501" s="217">
        <f>IF(N501="sníž. přenesená",J501,0)</f>
        <v>0</v>
      </c>
      <c r="BI501" s="217">
        <f>IF(N501="nulová",J501,0)</f>
        <v>0</v>
      </c>
      <c r="BJ501" s="18" t="s">
        <v>83</v>
      </c>
      <c r="BK501" s="217">
        <f>ROUND(I501*H501,2)</f>
        <v>0</v>
      </c>
      <c r="BL501" s="18" t="s">
        <v>739</v>
      </c>
      <c r="BM501" s="216" t="s">
        <v>2304</v>
      </c>
    </row>
    <row r="502" spans="1:47" s="2" customFormat="1" ht="12">
      <c r="A502" s="39"/>
      <c r="B502" s="40"/>
      <c r="C502" s="41"/>
      <c r="D502" s="218" t="s">
        <v>169</v>
      </c>
      <c r="E502" s="41"/>
      <c r="F502" s="219" t="s">
        <v>762</v>
      </c>
      <c r="G502" s="41"/>
      <c r="H502" s="41"/>
      <c r="I502" s="220"/>
      <c r="J502" s="41"/>
      <c r="K502" s="41"/>
      <c r="L502" s="45"/>
      <c r="M502" s="221"/>
      <c r="N502" s="222"/>
      <c r="O502" s="85"/>
      <c r="P502" s="85"/>
      <c r="Q502" s="85"/>
      <c r="R502" s="85"/>
      <c r="S502" s="85"/>
      <c r="T502" s="86"/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T502" s="18" t="s">
        <v>169</v>
      </c>
      <c r="AU502" s="18" t="s">
        <v>85</v>
      </c>
    </row>
    <row r="503" spans="1:47" s="2" customFormat="1" ht="12">
      <c r="A503" s="39"/>
      <c r="B503" s="40"/>
      <c r="C503" s="41"/>
      <c r="D503" s="225" t="s">
        <v>203</v>
      </c>
      <c r="E503" s="41"/>
      <c r="F503" s="256" t="s">
        <v>763</v>
      </c>
      <c r="G503" s="41"/>
      <c r="H503" s="41"/>
      <c r="I503" s="220"/>
      <c r="J503" s="41"/>
      <c r="K503" s="41"/>
      <c r="L503" s="45"/>
      <c r="M503" s="221"/>
      <c r="N503" s="222"/>
      <c r="O503" s="85"/>
      <c r="P503" s="85"/>
      <c r="Q503" s="85"/>
      <c r="R503" s="85"/>
      <c r="S503" s="85"/>
      <c r="T503" s="86"/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T503" s="18" t="s">
        <v>203</v>
      </c>
      <c r="AU503" s="18" t="s">
        <v>85</v>
      </c>
    </row>
    <row r="504" spans="1:65" s="2" customFormat="1" ht="16.5" customHeight="1">
      <c r="A504" s="39"/>
      <c r="B504" s="40"/>
      <c r="C504" s="205" t="s">
        <v>675</v>
      </c>
      <c r="D504" s="205" t="s">
        <v>162</v>
      </c>
      <c r="E504" s="206" t="s">
        <v>765</v>
      </c>
      <c r="F504" s="207" t="s">
        <v>766</v>
      </c>
      <c r="G504" s="208" t="s">
        <v>702</v>
      </c>
      <c r="H504" s="209">
        <v>1</v>
      </c>
      <c r="I504" s="210"/>
      <c r="J504" s="211">
        <f>ROUND(I504*H504,2)</f>
        <v>0</v>
      </c>
      <c r="K504" s="207" t="s">
        <v>166</v>
      </c>
      <c r="L504" s="45"/>
      <c r="M504" s="212" t="s">
        <v>19</v>
      </c>
      <c r="N504" s="213" t="s">
        <v>46</v>
      </c>
      <c r="O504" s="85"/>
      <c r="P504" s="214">
        <f>O504*H504</f>
        <v>0</v>
      </c>
      <c r="Q504" s="214">
        <v>0</v>
      </c>
      <c r="R504" s="214">
        <f>Q504*H504</f>
        <v>0</v>
      </c>
      <c r="S504" s="214">
        <v>0</v>
      </c>
      <c r="T504" s="215">
        <f>S504*H504</f>
        <v>0</v>
      </c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R504" s="216" t="s">
        <v>739</v>
      </c>
      <c r="AT504" s="216" t="s">
        <v>162</v>
      </c>
      <c r="AU504" s="216" t="s">
        <v>85</v>
      </c>
      <c r="AY504" s="18" t="s">
        <v>159</v>
      </c>
      <c r="BE504" s="217">
        <f>IF(N504="základní",J504,0)</f>
        <v>0</v>
      </c>
      <c r="BF504" s="217">
        <f>IF(N504="snížená",J504,0)</f>
        <v>0</v>
      </c>
      <c r="BG504" s="217">
        <f>IF(N504="zákl. přenesená",J504,0)</f>
        <v>0</v>
      </c>
      <c r="BH504" s="217">
        <f>IF(N504="sníž. přenesená",J504,0)</f>
        <v>0</v>
      </c>
      <c r="BI504" s="217">
        <f>IF(N504="nulová",J504,0)</f>
        <v>0</v>
      </c>
      <c r="BJ504" s="18" t="s">
        <v>83</v>
      </c>
      <c r="BK504" s="217">
        <f>ROUND(I504*H504,2)</f>
        <v>0</v>
      </c>
      <c r="BL504" s="18" t="s">
        <v>739</v>
      </c>
      <c r="BM504" s="216" t="s">
        <v>2305</v>
      </c>
    </row>
    <row r="505" spans="1:47" s="2" customFormat="1" ht="12">
      <c r="A505" s="39"/>
      <c r="B505" s="40"/>
      <c r="C505" s="41"/>
      <c r="D505" s="218" t="s">
        <v>169</v>
      </c>
      <c r="E505" s="41"/>
      <c r="F505" s="219" t="s">
        <v>768</v>
      </c>
      <c r="G505" s="41"/>
      <c r="H505" s="41"/>
      <c r="I505" s="220"/>
      <c r="J505" s="41"/>
      <c r="K505" s="41"/>
      <c r="L505" s="45"/>
      <c r="M505" s="268"/>
      <c r="N505" s="269"/>
      <c r="O505" s="270"/>
      <c r="P505" s="270"/>
      <c r="Q505" s="270"/>
      <c r="R505" s="270"/>
      <c r="S505" s="270"/>
      <c r="T505" s="271"/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T505" s="18" t="s">
        <v>169</v>
      </c>
      <c r="AU505" s="18" t="s">
        <v>85</v>
      </c>
    </row>
    <row r="506" spans="1:31" s="2" customFormat="1" ht="6.95" customHeight="1">
      <c r="A506" s="39"/>
      <c r="B506" s="60"/>
      <c r="C506" s="61"/>
      <c r="D506" s="61"/>
      <c r="E506" s="61"/>
      <c r="F506" s="61"/>
      <c r="G506" s="61"/>
      <c r="H506" s="61"/>
      <c r="I506" s="61"/>
      <c r="J506" s="61"/>
      <c r="K506" s="61"/>
      <c r="L506" s="45"/>
      <c r="M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</row>
  </sheetData>
  <sheetProtection password="CC35" sheet="1" objects="1" scenarios="1" formatColumns="0" formatRows="0" autoFilter="0"/>
  <autoFilter ref="C93:K505"/>
  <mergeCells count="9">
    <mergeCell ref="E7:H7"/>
    <mergeCell ref="E9:H9"/>
    <mergeCell ref="E18:H18"/>
    <mergeCell ref="E27:H27"/>
    <mergeCell ref="E48:H48"/>
    <mergeCell ref="E50:H50"/>
    <mergeCell ref="E84:H84"/>
    <mergeCell ref="E86:H86"/>
    <mergeCell ref="L2:V2"/>
  </mergeCells>
  <hyperlinks>
    <hyperlink ref="F98" r:id="rId1" display="https://podminky.urs.cz/item/CS_URS_2023_02/952902501"/>
    <hyperlink ref="F101" r:id="rId2" display="https://podminky.urs.cz/item/CS_URS_2023_02/997013152"/>
    <hyperlink ref="F103" r:id="rId3" display="https://podminky.urs.cz/item/CS_URS_2023_02/997013501"/>
    <hyperlink ref="F105" r:id="rId4" display="https://podminky.urs.cz/item/CS_URS_2023_02/997013509"/>
    <hyperlink ref="F109" r:id="rId5" display="https://podminky.urs.cz/item/CS_URS_2023_02/997013645"/>
    <hyperlink ref="F112" r:id="rId6" display="https://podminky.urs.cz/item/CS_URS_2023_02/997013814"/>
    <hyperlink ref="F115" r:id="rId7" display="https://podminky.urs.cz/item/CS_URS_2023_02/997013631"/>
    <hyperlink ref="F120" r:id="rId8" display="https://podminky.urs.cz/item/CS_URS_2023_02/712300921"/>
    <hyperlink ref="F127" r:id="rId9" display="https://podminky.urs.cz/item/CS_URS_2023_02/712311101"/>
    <hyperlink ref="F134" r:id="rId10" display="https://podminky.urs.cz/item/CS_URS_2023_02/712331111"/>
    <hyperlink ref="F138" r:id="rId11" display="https://podminky.urs.cz/item/CS_URS_2023_02/712341559"/>
    <hyperlink ref="F142" r:id="rId12" display="https://podminky.urs.cz/item/CS_URS_2023_02/712391176"/>
    <hyperlink ref="F156" r:id="rId13" display="https://podminky.urs.cz/item/CS_URS_2023_02/712340832"/>
    <hyperlink ref="F162" r:id="rId14" display="https://podminky.urs.cz/item/CS_URS_2023_02/712311101"/>
    <hyperlink ref="F169" r:id="rId15" display="https://podminky.urs.cz/item/CS_URS_2023_02/712341559"/>
    <hyperlink ref="F176" r:id="rId16" display="https://podminky.urs.cz/item/CS_URS_2023_02/712811101"/>
    <hyperlink ref="F195" r:id="rId17" display="https://podminky.urs.cz/item/CS_URS_2023_02/712841559"/>
    <hyperlink ref="F214" r:id="rId18" display="https://podminky.urs.cz/item/CS_URS_2023_02/712831101"/>
    <hyperlink ref="F233" r:id="rId19" display="https://podminky.urs.cz/item/CS_URS_2023_02/712841559"/>
    <hyperlink ref="F252" r:id="rId20" display="https://podminky.urs.cz/item/CS_URS_2023_02/998712102"/>
    <hyperlink ref="F255" r:id="rId21" display="https://podminky.urs.cz/item/CS_URS_2023_02/713141136"/>
    <hyperlink ref="F265" r:id="rId22" display="https://podminky.urs.cz/item/CS_URS_2023_02/713141151"/>
    <hyperlink ref="F269" r:id="rId23" display="https://podminky.urs.cz/item/CS_URS_2023_02/713141264"/>
    <hyperlink ref="F272" r:id="rId24" display="https://podminky.urs.cz/item/CS_URS_2023_02/713141336"/>
    <hyperlink ref="F278" r:id="rId25" display="https://podminky.urs.cz/item/CS_URS_2023_02/713141414"/>
    <hyperlink ref="F281" r:id="rId26" display="https://podminky.urs.cz/item/CS_URS_2023_02/713140841"/>
    <hyperlink ref="F287" r:id="rId27" display="https://podminky.urs.cz/item/CS_URS_2023_02/713141212"/>
    <hyperlink ref="F306" r:id="rId28" display="https://podminky.urs.cz/item/CS_URS_2023_02/713141358"/>
    <hyperlink ref="F315" r:id="rId29" display="https://podminky.urs.cz/item/CS_URS_2023_02/713141358"/>
    <hyperlink ref="F323" r:id="rId30" display="https://podminky.urs.cz/item/CS_URS_2023_02/713141396"/>
    <hyperlink ref="F335" r:id="rId31" display="https://podminky.urs.cz/item/CS_URS_2023_02/713141396"/>
    <hyperlink ref="F343" r:id="rId32" display="https://podminky.urs.cz/item/CS_URS_2023_02/998713102"/>
    <hyperlink ref="F346" r:id="rId33" display="https://podminky.urs.cz/item/CS_URS_2023_02/721210822"/>
    <hyperlink ref="F348" r:id="rId34" display="https://podminky.urs.cz/item/CS_URS_2023_02/721239114"/>
    <hyperlink ref="F354" r:id="rId35" display="https://podminky.urs.cz/item/CS_URS_2023_02/721110802"/>
    <hyperlink ref="F356" r:id="rId36" display="https://podminky.urs.cz/item/CS_URS_2023_02/721173315"/>
    <hyperlink ref="F359" r:id="rId37" display="https://podminky.urs.cz/item/CS_URS_2023_02/877260320"/>
    <hyperlink ref="F362" r:id="rId38" display="https://podminky.urs.cz/item/CS_URS_2023_02/998721102"/>
    <hyperlink ref="F365" r:id="rId39" display="https://podminky.urs.cz/item/CS_URS_2023_02/741421823"/>
    <hyperlink ref="F370" r:id="rId40" display="https://podminky.urs.cz/item/CS_URS_2023_02/741421841"/>
    <hyperlink ref="F379" r:id="rId41" display="https://podminky.urs.cz/item/CS_URS_2023_02/741420001"/>
    <hyperlink ref="F384" r:id="rId42" display="https://podminky.urs.cz/item/CS_URS_2023_02/741420020"/>
    <hyperlink ref="F394" r:id="rId43" display="https://podminky.urs.cz/item/CS_URS_2023_02/741810001"/>
    <hyperlink ref="F397" r:id="rId44" display="https://podminky.urs.cz/item/CS_URS_2023_02/998741202"/>
    <hyperlink ref="F400" r:id="rId45" display="https://podminky.urs.cz/item/CS_URS_2023_02/762341670"/>
    <hyperlink ref="F412" r:id="rId46" display="https://podminky.urs.cz/item/CS_URS_2023_02/762395000"/>
    <hyperlink ref="F416" r:id="rId47" display="https://podminky.urs.cz/item/CS_URS_2023_02/998762102"/>
    <hyperlink ref="F419" r:id="rId48" display="https://podminky.urs.cz/item/CS_URS_2023_02/764002841"/>
    <hyperlink ref="F424" r:id="rId49" display="https://podminky.urs.cz/item/CS_URS_2023_02/764002861"/>
    <hyperlink ref="F439" r:id="rId50" display="https://podminky.urs.cz/item/CS_URS_2023_02/764.Rpol.150"/>
    <hyperlink ref="F450" r:id="rId51" display="https://podminky.urs.cz/item/CS_URS_2023_02/764002841"/>
    <hyperlink ref="F456" r:id="rId52" display="https://podminky.urs.cz/item/CS_URS_2023_02/764214411"/>
    <hyperlink ref="F465" r:id="rId53" display="https://podminky.urs.cz/item/CS_URS_2023_02/764002871"/>
    <hyperlink ref="F481" r:id="rId54" display="https://podminky.urs.cz/item/CS_URS_2023_02/998764202"/>
    <hyperlink ref="F484" r:id="rId55" display="https://podminky.urs.cz/item/CS_URS_2023_02/767881135"/>
    <hyperlink ref="F488" r:id="rId56" display="https://podminky.urs.cz/item/CS_URS_2023_02/998767202"/>
    <hyperlink ref="F492" r:id="rId57" display="https://podminky.urs.cz/item/CS_URS_2023_02/030001000"/>
    <hyperlink ref="F496" r:id="rId58" display="https://podminky.urs.cz/item/CS_URS_2023_02/041103000"/>
    <hyperlink ref="F498" r:id="rId59" display="https://podminky.urs.cz/item/CS_URS_2023_02/043194000"/>
    <hyperlink ref="F502" r:id="rId60" display="https://podminky.urs.cz/item/CS_URS_2023_02/061002000"/>
    <hyperlink ref="F505" r:id="rId61" display="https://podminky.urs.cz/item/CS_URS_2023_02/065002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6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60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115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85</v>
      </c>
    </row>
    <row r="4" spans="2:46" s="1" customFormat="1" ht="24.95" customHeight="1">
      <c r="B4" s="21"/>
      <c r="D4" s="131" t="s">
        <v>119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Rekonstrukce střechy Základní školy Za Chlumem 824 v Bílině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120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2306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14. 9. 2023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27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28</v>
      </c>
      <c r="F15" s="39"/>
      <c r="G15" s="39"/>
      <c r="H15" s="39"/>
      <c r="I15" s="133" t="s">
        <v>29</v>
      </c>
      <c r="J15" s="137" t="s">
        <v>30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31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29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33</v>
      </c>
      <c r="E20" s="39"/>
      <c r="F20" s="39"/>
      <c r="G20" s="39"/>
      <c r="H20" s="39"/>
      <c r="I20" s="133" t="s">
        <v>26</v>
      </c>
      <c r="J20" s="137" t="s">
        <v>34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35</v>
      </c>
      <c r="F21" s="39"/>
      <c r="G21" s="39"/>
      <c r="H21" s="39"/>
      <c r="I21" s="133" t="s">
        <v>29</v>
      </c>
      <c r="J21" s="137" t="s">
        <v>36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38</v>
      </c>
      <c r="E23" s="39"/>
      <c r="F23" s="39"/>
      <c r="G23" s="39"/>
      <c r="H23" s="39"/>
      <c r="I23" s="133" t="s">
        <v>26</v>
      </c>
      <c r="J23" s="137" t="s">
        <v>34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">
        <v>35</v>
      </c>
      <c r="F24" s="39"/>
      <c r="G24" s="39"/>
      <c r="H24" s="39"/>
      <c r="I24" s="133" t="s">
        <v>29</v>
      </c>
      <c r="J24" s="137" t="s">
        <v>36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39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71.25" customHeight="1">
      <c r="A27" s="139"/>
      <c r="B27" s="140"/>
      <c r="C27" s="139"/>
      <c r="D27" s="139"/>
      <c r="E27" s="141" t="s">
        <v>40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41</v>
      </c>
      <c r="E30" s="39"/>
      <c r="F30" s="39"/>
      <c r="G30" s="39"/>
      <c r="H30" s="39"/>
      <c r="I30" s="39"/>
      <c r="J30" s="145">
        <f>ROUND(J97,2)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43</v>
      </c>
      <c r="G32" s="39"/>
      <c r="H32" s="39"/>
      <c r="I32" s="146" t="s">
        <v>42</v>
      </c>
      <c r="J32" s="146" t="s">
        <v>44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45</v>
      </c>
      <c r="E33" s="133" t="s">
        <v>46</v>
      </c>
      <c r="F33" s="148">
        <f>ROUND((SUM(BE97:BE599)),2)</f>
        <v>0</v>
      </c>
      <c r="G33" s="39"/>
      <c r="H33" s="39"/>
      <c r="I33" s="149">
        <v>0.21</v>
      </c>
      <c r="J33" s="148">
        <f>ROUND(((SUM(BE97:BE599))*I33),2)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47</v>
      </c>
      <c r="F34" s="148">
        <f>ROUND((SUM(BF97:BF599)),2)</f>
        <v>0</v>
      </c>
      <c r="G34" s="39"/>
      <c r="H34" s="39"/>
      <c r="I34" s="149">
        <v>0.15</v>
      </c>
      <c r="J34" s="148">
        <f>ROUND(((SUM(BF97:BF599))*I34),2)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48</v>
      </c>
      <c r="F35" s="148">
        <f>ROUND((SUM(BG97:BG599)),2)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49</v>
      </c>
      <c r="F36" s="148">
        <f>ROUND((SUM(BH97:BH599)),2)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50</v>
      </c>
      <c r="F37" s="148">
        <f>ROUND((SUM(BI97:BI599)),2)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51</v>
      </c>
      <c r="E39" s="152"/>
      <c r="F39" s="152"/>
      <c r="G39" s="153" t="s">
        <v>52</v>
      </c>
      <c r="H39" s="154" t="s">
        <v>53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122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Rekonstrukce střechy Základní školy Za Chlumem 824 v Bílině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120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SO-11 - D3 - střecha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Za Chlumem 824</v>
      </c>
      <c r="G52" s="41"/>
      <c r="H52" s="41"/>
      <c r="I52" s="33" t="s">
        <v>23</v>
      </c>
      <c r="J52" s="73" t="str">
        <f>IF(J12="","",J12)</f>
        <v>14. 9. 2023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Město Bílina</v>
      </c>
      <c r="G54" s="41"/>
      <c r="H54" s="41"/>
      <c r="I54" s="33" t="s">
        <v>33</v>
      </c>
      <c r="J54" s="37" t="str">
        <f>E21</f>
        <v>DEKPROJEKT s.r.o.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31</v>
      </c>
      <c r="D55" s="41"/>
      <c r="E55" s="41"/>
      <c r="F55" s="28" t="str">
        <f>IF(E18="","",E18)</f>
        <v>Vyplň údaj</v>
      </c>
      <c r="G55" s="41"/>
      <c r="H55" s="41"/>
      <c r="I55" s="33" t="s">
        <v>38</v>
      </c>
      <c r="J55" s="37" t="str">
        <f>E24</f>
        <v>DEKPROJEKT s.r.o.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123</v>
      </c>
      <c r="D57" s="163"/>
      <c r="E57" s="163"/>
      <c r="F57" s="163"/>
      <c r="G57" s="163"/>
      <c r="H57" s="163"/>
      <c r="I57" s="163"/>
      <c r="J57" s="164" t="s">
        <v>124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73</v>
      </c>
      <c r="D59" s="41"/>
      <c r="E59" s="41"/>
      <c r="F59" s="41"/>
      <c r="G59" s="41"/>
      <c r="H59" s="41"/>
      <c r="I59" s="41"/>
      <c r="J59" s="103">
        <f>J97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125</v>
      </c>
    </row>
    <row r="60" spans="1:31" s="9" customFormat="1" ht="24.95" customHeight="1">
      <c r="A60" s="9"/>
      <c r="B60" s="166"/>
      <c r="C60" s="167"/>
      <c r="D60" s="168" t="s">
        <v>126</v>
      </c>
      <c r="E60" s="169"/>
      <c r="F60" s="169"/>
      <c r="G60" s="169"/>
      <c r="H60" s="169"/>
      <c r="I60" s="169"/>
      <c r="J60" s="170">
        <f>J98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127</v>
      </c>
      <c r="E61" s="175"/>
      <c r="F61" s="175"/>
      <c r="G61" s="175"/>
      <c r="H61" s="175"/>
      <c r="I61" s="175"/>
      <c r="J61" s="176">
        <f>J99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128</v>
      </c>
      <c r="E62" s="175"/>
      <c r="F62" s="175"/>
      <c r="G62" s="175"/>
      <c r="H62" s="175"/>
      <c r="I62" s="175"/>
      <c r="J62" s="176">
        <f>J110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129</v>
      </c>
      <c r="E63" s="175"/>
      <c r="F63" s="175"/>
      <c r="G63" s="175"/>
      <c r="H63" s="175"/>
      <c r="I63" s="175"/>
      <c r="J63" s="176">
        <f>J113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2"/>
      <c r="C64" s="173"/>
      <c r="D64" s="174" t="s">
        <v>130</v>
      </c>
      <c r="E64" s="175"/>
      <c r="F64" s="175"/>
      <c r="G64" s="175"/>
      <c r="H64" s="175"/>
      <c r="I64" s="175"/>
      <c r="J64" s="176">
        <f>J131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9" customFormat="1" ht="24.95" customHeight="1">
      <c r="A65" s="9"/>
      <c r="B65" s="166"/>
      <c r="C65" s="167"/>
      <c r="D65" s="168" t="s">
        <v>131</v>
      </c>
      <c r="E65" s="169"/>
      <c r="F65" s="169"/>
      <c r="G65" s="169"/>
      <c r="H65" s="169"/>
      <c r="I65" s="169"/>
      <c r="J65" s="170">
        <f>J134</f>
        <v>0</v>
      </c>
      <c r="K65" s="167"/>
      <c r="L65" s="171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10" customFormat="1" ht="19.9" customHeight="1">
      <c r="A66" s="10"/>
      <c r="B66" s="172"/>
      <c r="C66" s="173"/>
      <c r="D66" s="174" t="s">
        <v>132</v>
      </c>
      <c r="E66" s="175"/>
      <c r="F66" s="175"/>
      <c r="G66" s="175"/>
      <c r="H66" s="175"/>
      <c r="I66" s="175"/>
      <c r="J66" s="176">
        <f>J135</f>
        <v>0</v>
      </c>
      <c r="K66" s="173"/>
      <c r="L66" s="17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2"/>
      <c r="C67" s="173"/>
      <c r="D67" s="174" t="s">
        <v>133</v>
      </c>
      <c r="E67" s="175"/>
      <c r="F67" s="175"/>
      <c r="G67" s="175"/>
      <c r="H67" s="175"/>
      <c r="I67" s="175"/>
      <c r="J67" s="176">
        <f>J286</f>
        <v>0</v>
      </c>
      <c r="K67" s="173"/>
      <c r="L67" s="17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2"/>
      <c r="C68" s="173"/>
      <c r="D68" s="174" t="s">
        <v>134</v>
      </c>
      <c r="E68" s="175"/>
      <c r="F68" s="175"/>
      <c r="G68" s="175"/>
      <c r="H68" s="175"/>
      <c r="I68" s="175"/>
      <c r="J68" s="176">
        <f>J399</f>
        <v>0</v>
      </c>
      <c r="K68" s="173"/>
      <c r="L68" s="17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2"/>
      <c r="C69" s="173"/>
      <c r="D69" s="174" t="s">
        <v>135</v>
      </c>
      <c r="E69" s="175"/>
      <c r="F69" s="175"/>
      <c r="G69" s="175"/>
      <c r="H69" s="175"/>
      <c r="I69" s="175"/>
      <c r="J69" s="176">
        <f>J418</f>
        <v>0</v>
      </c>
      <c r="K69" s="173"/>
      <c r="L69" s="17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2"/>
      <c r="C70" s="173"/>
      <c r="D70" s="174" t="s">
        <v>136</v>
      </c>
      <c r="E70" s="175"/>
      <c r="F70" s="175"/>
      <c r="G70" s="175"/>
      <c r="H70" s="175"/>
      <c r="I70" s="175"/>
      <c r="J70" s="176">
        <f>J453</f>
        <v>0</v>
      </c>
      <c r="K70" s="173"/>
      <c r="L70" s="177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72"/>
      <c r="C71" s="173"/>
      <c r="D71" s="174" t="s">
        <v>137</v>
      </c>
      <c r="E71" s="175"/>
      <c r="F71" s="175"/>
      <c r="G71" s="175"/>
      <c r="H71" s="175"/>
      <c r="I71" s="175"/>
      <c r="J71" s="176">
        <f>J472</f>
        <v>0</v>
      </c>
      <c r="K71" s="173"/>
      <c r="L71" s="177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72"/>
      <c r="C72" s="173"/>
      <c r="D72" s="174" t="s">
        <v>138</v>
      </c>
      <c r="E72" s="175"/>
      <c r="F72" s="175"/>
      <c r="G72" s="175"/>
      <c r="H72" s="175"/>
      <c r="I72" s="175"/>
      <c r="J72" s="176">
        <f>J546</f>
        <v>0</v>
      </c>
      <c r="K72" s="173"/>
      <c r="L72" s="177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72"/>
      <c r="C73" s="173"/>
      <c r="D73" s="174" t="s">
        <v>1260</v>
      </c>
      <c r="E73" s="175"/>
      <c r="F73" s="175"/>
      <c r="G73" s="175"/>
      <c r="H73" s="175"/>
      <c r="I73" s="175"/>
      <c r="J73" s="176">
        <f>J572</f>
        <v>0</v>
      </c>
      <c r="K73" s="173"/>
      <c r="L73" s="177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9" customFormat="1" ht="24.95" customHeight="1">
      <c r="A74" s="9"/>
      <c r="B74" s="166"/>
      <c r="C74" s="167"/>
      <c r="D74" s="168" t="s">
        <v>140</v>
      </c>
      <c r="E74" s="169"/>
      <c r="F74" s="169"/>
      <c r="G74" s="169"/>
      <c r="H74" s="169"/>
      <c r="I74" s="169"/>
      <c r="J74" s="170">
        <f>J583</f>
        <v>0</v>
      </c>
      <c r="K74" s="167"/>
      <c r="L74" s="171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</row>
    <row r="75" spans="1:31" s="10" customFormat="1" ht="19.9" customHeight="1">
      <c r="A75" s="10"/>
      <c r="B75" s="172"/>
      <c r="C75" s="173"/>
      <c r="D75" s="174" t="s">
        <v>141</v>
      </c>
      <c r="E75" s="175"/>
      <c r="F75" s="175"/>
      <c r="G75" s="175"/>
      <c r="H75" s="175"/>
      <c r="I75" s="175"/>
      <c r="J75" s="176">
        <f>J584</f>
        <v>0</v>
      </c>
      <c r="K75" s="173"/>
      <c r="L75" s="177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72"/>
      <c r="C76" s="173"/>
      <c r="D76" s="174" t="s">
        <v>142</v>
      </c>
      <c r="E76" s="175"/>
      <c r="F76" s="175"/>
      <c r="G76" s="175"/>
      <c r="H76" s="175"/>
      <c r="I76" s="175"/>
      <c r="J76" s="176">
        <f>J588</f>
        <v>0</v>
      </c>
      <c r="K76" s="173"/>
      <c r="L76" s="177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72"/>
      <c r="C77" s="173"/>
      <c r="D77" s="174" t="s">
        <v>143</v>
      </c>
      <c r="E77" s="175"/>
      <c r="F77" s="175"/>
      <c r="G77" s="175"/>
      <c r="H77" s="175"/>
      <c r="I77" s="175"/>
      <c r="J77" s="176">
        <f>J594</f>
        <v>0</v>
      </c>
      <c r="K77" s="173"/>
      <c r="L77" s="177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2" customFormat="1" ht="21.8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6.95" customHeight="1">
      <c r="A79" s="39"/>
      <c r="B79" s="60"/>
      <c r="C79" s="61"/>
      <c r="D79" s="61"/>
      <c r="E79" s="61"/>
      <c r="F79" s="61"/>
      <c r="G79" s="61"/>
      <c r="H79" s="61"/>
      <c r="I79" s="61"/>
      <c r="J79" s="61"/>
      <c r="K79" s="6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3" spans="1:31" s="2" customFormat="1" ht="6.95" customHeight="1">
      <c r="A83" s="39"/>
      <c r="B83" s="62"/>
      <c r="C83" s="63"/>
      <c r="D83" s="63"/>
      <c r="E83" s="63"/>
      <c r="F83" s="63"/>
      <c r="G83" s="63"/>
      <c r="H83" s="63"/>
      <c r="I83" s="63"/>
      <c r="J83" s="63"/>
      <c r="K83" s="63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24.95" customHeight="1">
      <c r="A84" s="39"/>
      <c r="B84" s="40"/>
      <c r="C84" s="24" t="s">
        <v>144</v>
      </c>
      <c r="D84" s="41"/>
      <c r="E84" s="41"/>
      <c r="F84" s="41"/>
      <c r="G84" s="41"/>
      <c r="H84" s="41"/>
      <c r="I84" s="41"/>
      <c r="J84" s="41"/>
      <c r="K84" s="41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6.95" customHeight="1">
      <c r="A85" s="39"/>
      <c r="B85" s="40"/>
      <c r="C85" s="41"/>
      <c r="D85" s="41"/>
      <c r="E85" s="41"/>
      <c r="F85" s="41"/>
      <c r="G85" s="41"/>
      <c r="H85" s="41"/>
      <c r="I85" s="41"/>
      <c r="J85" s="41"/>
      <c r="K85" s="41"/>
      <c r="L85" s="13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16</v>
      </c>
      <c r="D86" s="41"/>
      <c r="E86" s="41"/>
      <c r="F86" s="41"/>
      <c r="G86" s="41"/>
      <c r="H86" s="41"/>
      <c r="I86" s="41"/>
      <c r="J86" s="41"/>
      <c r="K86" s="41"/>
      <c r="L86" s="13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161" t="str">
        <f>E7</f>
        <v>Rekonstrukce střechy Základní školy Za Chlumem 824 v Bílině</v>
      </c>
      <c r="F87" s="33"/>
      <c r="G87" s="33"/>
      <c r="H87" s="33"/>
      <c r="I87" s="41"/>
      <c r="J87" s="41"/>
      <c r="K87" s="41"/>
      <c r="L87" s="13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120</v>
      </c>
      <c r="D88" s="41"/>
      <c r="E88" s="41"/>
      <c r="F88" s="41"/>
      <c r="G88" s="41"/>
      <c r="H88" s="41"/>
      <c r="I88" s="41"/>
      <c r="J88" s="41"/>
      <c r="K88" s="41"/>
      <c r="L88" s="13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0" t="str">
        <f>E9</f>
        <v>SO-11 - D3 - střecha</v>
      </c>
      <c r="F89" s="41"/>
      <c r="G89" s="41"/>
      <c r="H89" s="41"/>
      <c r="I89" s="41"/>
      <c r="J89" s="41"/>
      <c r="K89" s="41"/>
      <c r="L89" s="13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135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21</v>
      </c>
      <c r="D91" s="41"/>
      <c r="E91" s="41"/>
      <c r="F91" s="28" t="str">
        <f>F12</f>
        <v>Za Chlumem 824</v>
      </c>
      <c r="G91" s="41"/>
      <c r="H91" s="41"/>
      <c r="I91" s="33" t="s">
        <v>23</v>
      </c>
      <c r="J91" s="73" t="str">
        <f>IF(J12="","",J12)</f>
        <v>14. 9. 2023</v>
      </c>
      <c r="K91" s="41"/>
      <c r="L91" s="135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135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5.15" customHeight="1">
      <c r="A93" s="39"/>
      <c r="B93" s="40"/>
      <c r="C93" s="33" t="s">
        <v>25</v>
      </c>
      <c r="D93" s="41"/>
      <c r="E93" s="41"/>
      <c r="F93" s="28" t="str">
        <f>E15</f>
        <v>Město Bílina</v>
      </c>
      <c r="G93" s="41"/>
      <c r="H93" s="41"/>
      <c r="I93" s="33" t="s">
        <v>33</v>
      </c>
      <c r="J93" s="37" t="str">
        <f>E21</f>
        <v>DEKPROJEKT s.r.o.</v>
      </c>
      <c r="K93" s="41"/>
      <c r="L93" s="135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31</v>
      </c>
      <c r="D94" s="41"/>
      <c r="E94" s="41"/>
      <c r="F94" s="28" t="str">
        <f>IF(E18="","",E18)</f>
        <v>Vyplň údaj</v>
      </c>
      <c r="G94" s="41"/>
      <c r="H94" s="41"/>
      <c r="I94" s="33" t="s">
        <v>38</v>
      </c>
      <c r="J94" s="37" t="str">
        <f>E24</f>
        <v>DEKPROJEKT s.r.o.</v>
      </c>
      <c r="K94" s="41"/>
      <c r="L94" s="135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135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11" customFormat="1" ht="29.25" customHeight="1">
      <c r="A96" s="178"/>
      <c r="B96" s="179"/>
      <c r="C96" s="180" t="s">
        <v>145</v>
      </c>
      <c r="D96" s="181" t="s">
        <v>60</v>
      </c>
      <c r="E96" s="181" t="s">
        <v>56</v>
      </c>
      <c r="F96" s="181" t="s">
        <v>57</v>
      </c>
      <c r="G96" s="181" t="s">
        <v>146</v>
      </c>
      <c r="H96" s="181" t="s">
        <v>147</v>
      </c>
      <c r="I96" s="181" t="s">
        <v>148</v>
      </c>
      <c r="J96" s="181" t="s">
        <v>124</v>
      </c>
      <c r="K96" s="182" t="s">
        <v>149</v>
      </c>
      <c r="L96" s="183"/>
      <c r="M96" s="93" t="s">
        <v>19</v>
      </c>
      <c r="N96" s="94" t="s">
        <v>45</v>
      </c>
      <c r="O96" s="94" t="s">
        <v>150</v>
      </c>
      <c r="P96" s="94" t="s">
        <v>151</v>
      </c>
      <c r="Q96" s="94" t="s">
        <v>152</v>
      </c>
      <c r="R96" s="94" t="s">
        <v>153</v>
      </c>
      <c r="S96" s="94" t="s">
        <v>154</v>
      </c>
      <c r="T96" s="95" t="s">
        <v>155</v>
      </c>
      <c r="U96" s="178"/>
      <c r="V96" s="178"/>
      <c r="W96" s="178"/>
      <c r="X96" s="178"/>
      <c r="Y96" s="178"/>
      <c r="Z96" s="178"/>
      <c r="AA96" s="178"/>
      <c r="AB96" s="178"/>
      <c r="AC96" s="178"/>
      <c r="AD96" s="178"/>
      <c r="AE96" s="178"/>
    </row>
    <row r="97" spans="1:63" s="2" customFormat="1" ht="22.8" customHeight="1">
      <c r="A97" s="39"/>
      <c r="B97" s="40"/>
      <c r="C97" s="100" t="s">
        <v>156</v>
      </c>
      <c r="D97" s="41"/>
      <c r="E97" s="41"/>
      <c r="F97" s="41"/>
      <c r="G97" s="41"/>
      <c r="H97" s="41"/>
      <c r="I97" s="41"/>
      <c r="J97" s="184">
        <f>BK97</f>
        <v>0</v>
      </c>
      <c r="K97" s="41"/>
      <c r="L97" s="45"/>
      <c r="M97" s="96"/>
      <c r="N97" s="185"/>
      <c r="O97" s="97"/>
      <c r="P97" s="186">
        <f>P98+P134+P583</f>
        <v>0</v>
      </c>
      <c r="Q97" s="97"/>
      <c r="R97" s="186">
        <f>R98+R134+R583</f>
        <v>21.650372150000003</v>
      </c>
      <c r="S97" s="97"/>
      <c r="T97" s="187">
        <f>T98+T134+T583</f>
        <v>3.9912338700000003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74</v>
      </c>
      <c r="AU97" s="18" t="s">
        <v>125</v>
      </c>
      <c r="BK97" s="188">
        <f>BK98+BK134+BK583</f>
        <v>0</v>
      </c>
    </row>
    <row r="98" spans="1:63" s="12" customFormat="1" ht="25.9" customHeight="1">
      <c r="A98" s="12"/>
      <c r="B98" s="189"/>
      <c r="C98" s="190"/>
      <c r="D98" s="191" t="s">
        <v>74</v>
      </c>
      <c r="E98" s="192" t="s">
        <v>157</v>
      </c>
      <c r="F98" s="192" t="s">
        <v>158</v>
      </c>
      <c r="G98" s="190"/>
      <c r="H98" s="190"/>
      <c r="I98" s="193"/>
      <c r="J98" s="194">
        <f>BK98</f>
        <v>0</v>
      </c>
      <c r="K98" s="190"/>
      <c r="L98" s="195"/>
      <c r="M98" s="196"/>
      <c r="N98" s="197"/>
      <c r="O98" s="197"/>
      <c r="P98" s="198">
        <f>P99+P110+P113+P131</f>
        <v>0</v>
      </c>
      <c r="Q98" s="197"/>
      <c r="R98" s="198">
        <f>R99+R110+R113+R131</f>
        <v>0.67066368</v>
      </c>
      <c r="S98" s="197"/>
      <c r="T98" s="199">
        <f>T99+T110+T113+T131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00" t="s">
        <v>83</v>
      </c>
      <c r="AT98" s="201" t="s">
        <v>74</v>
      </c>
      <c r="AU98" s="201" t="s">
        <v>75</v>
      </c>
      <c r="AY98" s="200" t="s">
        <v>159</v>
      </c>
      <c r="BK98" s="202">
        <f>BK99+BK110+BK113+BK131</f>
        <v>0</v>
      </c>
    </row>
    <row r="99" spans="1:63" s="12" customFormat="1" ht="22.8" customHeight="1">
      <c r="A99" s="12"/>
      <c r="B99" s="189"/>
      <c r="C99" s="190"/>
      <c r="D99" s="191" t="s">
        <v>74</v>
      </c>
      <c r="E99" s="203" t="s">
        <v>160</v>
      </c>
      <c r="F99" s="203" t="s">
        <v>161</v>
      </c>
      <c r="G99" s="190"/>
      <c r="H99" s="190"/>
      <c r="I99" s="193"/>
      <c r="J99" s="204">
        <f>BK99</f>
        <v>0</v>
      </c>
      <c r="K99" s="190"/>
      <c r="L99" s="195"/>
      <c r="M99" s="196"/>
      <c r="N99" s="197"/>
      <c r="O99" s="197"/>
      <c r="P99" s="198">
        <f>SUM(P100:P109)</f>
        <v>0</v>
      </c>
      <c r="Q99" s="197"/>
      <c r="R99" s="198">
        <f>SUM(R100:R109)</f>
        <v>0.67066368</v>
      </c>
      <c r="S99" s="197"/>
      <c r="T99" s="199">
        <f>SUM(T100:T109)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00" t="s">
        <v>83</v>
      </c>
      <c r="AT99" s="201" t="s">
        <v>74</v>
      </c>
      <c r="AU99" s="201" t="s">
        <v>83</v>
      </c>
      <c r="AY99" s="200" t="s">
        <v>159</v>
      </c>
      <c r="BK99" s="202">
        <f>SUM(BK100:BK109)</f>
        <v>0</v>
      </c>
    </row>
    <row r="100" spans="1:65" s="2" customFormat="1" ht="24.15" customHeight="1">
      <c r="A100" s="39"/>
      <c r="B100" s="40"/>
      <c r="C100" s="205" t="s">
        <v>83</v>
      </c>
      <c r="D100" s="205" t="s">
        <v>162</v>
      </c>
      <c r="E100" s="206" t="s">
        <v>1261</v>
      </c>
      <c r="F100" s="207" t="s">
        <v>1262</v>
      </c>
      <c r="G100" s="208" t="s">
        <v>165</v>
      </c>
      <c r="H100" s="209">
        <v>178.368</v>
      </c>
      <c r="I100" s="210"/>
      <c r="J100" s="211">
        <f>ROUND(I100*H100,2)</f>
        <v>0</v>
      </c>
      <c r="K100" s="207" t="s">
        <v>166</v>
      </c>
      <c r="L100" s="45"/>
      <c r="M100" s="212" t="s">
        <v>19</v>
      </c>
      <c r="N100" s="213" t="s">
        <v>46</v>
      </c>
      <c r="O100" s="85"/>
      <c r="P100" s="214">
        <f>O100*H100</f>
        <v>0</v>
      </c>
      <c r="Q100" s="214">
        <v>0.00026</v>
      </c>
      <c r="R100" s="214">
        <f>Q100*H100</f>
        <v>0.046375679999999996</v>
      </c>
      <c r="S100" s="214">
        <v>0</v>
      </c>
      <c r="T100" s="215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16" t="s">
        <v>167</v>
      </c>
      <c r="AT100" s="216" t="s">
        <v>162</v>
      </c>
      <c r="AU100" s="216" t="s">
        <v>85</v>
      </c>
      <c r="AY100" s="18" t="s">
        <v>159</v>
      </c>
      <c r="BE100" s="217">
        <f>IF(N100="základní",J100,0)</f>
        <v>0</v>
      </c>
      <c r="BF100" s="217">
        <f>IF(N100="snížená",J100,0)</f>
        <v>0</v>
      </c>
      <c r="BG100" s="217">
        <f>IF(N100="zákl. přenesená",J100,0)</f>
        <v>0</v>
      </c>
      <c r="BH100" s="217">
        <f>IF(N100="sníž. přenesená",J100,0)</f>
        <v>0</v>
      </c>
      <c r="BI100" s="217">
        <f>IF(N100="nulová",J100,0)</f>
        <v>0</v>
      </c>
      <c r="BJ100" s="18" t="s">
        <v>83</v>
      </c>
      <c r="BK100" s="217">
        <f>ROUND(I100*H100,2)</f>
        <v>0</v>
      </c>
      <c r="BL100" s="18" t="s">
        <v>167</v>
      </c>
      <c r="BM100" s="216" t="s">
        <v>2307</v>
      </c>
    </row>
    <row r="101" spans="1:47" s="2" customFormat="1" ht="12">
      <c r="A101" s="39"/>
      <c r="B101" s="40"/>
      <c r="C101" s="41"/>
      <c r="D101" s="218" t="s">
        <v>169</v>
      </c>
      <c r="E101" s="41"/>
      <c r="F101" s="219" t="s">
        <v>1264</v>
      </c>
      <c r="G101" s="41"/>
      <c r="H101" s="41"/>
      <c r="I101" s="220"/>
      <c r="J101" s="41"/>
      <c r="K101" s="41"/>
      <c r="L101" s="45"/>
      <c r="M101" s="221"/>
      <c r="N101" s="222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169</v>
      </c>
      <c r="AU101" s="18" t="s">
        <v>85</v>
      </c>
    </row>
    <row r="102" spans="1:51" s="13" customFormat="1" ht="12">
      <c r="A102" s="13"/>
      <c r="B102" s="223"/>
      <c r="C102" s="224"/>
      <c r="D102" s="225" t="s">
        <v>175</v>
      </c>
      <c r="E102" s="226" t="s">
        <v>19</v>
      </c>
      <c r="F102" s="227" t="s">
        <v>1265</v>
      </c>
      <c r="G102" s="224"/>
      <c r="H102" s="226" t="s">
        <v>19</v>
      </c>
      <c r="I102" s="228"/>
      <c r="J102" s="224"/>
      <c r="K102" s="224"/>
      <c r="L102" s="229"/>
      <c r="M102" s="230"/>
      <c r="N102" s="231"/>
      <c r="O102" s="231"/>
      <c r="P102" s="231"/>
      <c r="Q102" s="231"/>
      <c r="R102" s="231"/>
      <c r="S102" s="231"/>
      <c r="T102" s="232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3" t="s">
        <v>175</v>
      </c>
      <c r="AU102" s="233" t="s">
        <v>85</v>
      </c>
      <c r="AV102" s="13" t="s">
        <v>83</v>
      </c>
      <c r="AW102" s="13" t="s">
        <v>37</v>
      </c>
      <c r="AX102" s="13" t="s">
        <v>75</v>
      </c>
      <c r="AY102" s="233" t="s">
        <v>159</v>
      </c>
    </row>
    <row r="103" spans="1:51" s="13" customFormat="1" ht="12">
      <c r="A103" s="13"/>
      <c r="B103" s="223"/>
      <c r="C103" s="224"/>
      <c r="D103" s="225" t="s">
        <v>175</v>
      </c>
      <c r="E103" s="226" t="s">
        <v>19</v>
      </c>
      <c r="F103" s="227" t="s">
        <v>674</v>
      </c>
      <c r="G103" s="224"/>
      <c r="H103" s="226" t="s">
        <v>19</v>
      </c>
      <c r="I103" s="228"/>
      <c r="J103" s="224"/>
      <c r="K103" s="224"/>
      <c r="L103" s="229"/>
      <c r="M103" s="230"/>
      <c r="N103" s="231"/>
      <c r="O103" s="231"/>
      <c r="P103" s="231"/>
      <c r="Q103" s="231"/>
      <c r="R103" s="231"/>
      <c r="S103" s="231"/>
      <c r="T103" s="232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3" t="s">
        <v>175</v>
      </c>
      <c r="AU103" s="233" t="s">
        <v>85</v>
      </c>
      <c r="AV103" s="13" t="s">
        <v>83</v>
      </c>
      <c r="AW103" s="13" t="s">
        <v>37</v>
      </c>
      <c r="AX103" s="13" t="s">
        <v>75</v>
      </c>
      <c r="AY103" s="233" t="s">
        <v>159</v>
      </c>
    </row>
    <row r="104" spans="1:51" s="14" customFormat="1" ht="12">
      <c r="A104" s="14"/>
      <c r="B104" s="234"/>
      <c r="C104" s="235"/>
      <c r="D104" s="225" t="s">
        <v>175</v>
      </c>
      <c r="E104" s="236" t="s">
        <v>19</v>
      </c>
      <c r="F104" s="237" t="s">
        <v>2308</v>
      </c>
      <c r="G104" s="235"/>
      <c r="H104" s="238">
        <v>178.368</v>
      </c>
      <c r="I104" s="239"/>
      <c r="J104" s="235"/>
      <c r="K104" s="235"/>
      <c r="L104" s="240"/>
      <c r="M104" s="241"/>
      <c r="N104" s="242"/>
      <c r="O104" s="242"/>
      <c r="P104" s="242"/>
      <c r="Q104" s="242"/>
      <c r="R104" s="242"/>
      <c r="S104" s="242"/>
      <c r="T104" s="243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44" t="s">
        <v>175</v>
      </c>
      <c r="AU104" s="244" t="s">
        <v>85</v>
      </c>
      <c r="AV104" s="14" t="s">
        <v>85</v>
      </c>
      <c r="AW104" s="14" t="s">
        <v>37</v>
      </c>
      <c r="AX104" s="14" t="s">
        <v>83</v>
      </c>
      <c r="AY104" s="244" t="s">
        <v>159</v>
      </c>
    </row>
    <row r="105" spans="1:65" s="2" customFormat="1" ht="37.8" customHeight="1">
      <c r="A105" s="39"/>
      <c r="B105" s="40"/>
      <c r="C105" s="205" t="s">
        <v>85</v>
      </c>
      <c r="D105" s="205" t="s">
        <v>162</v>
      </c>
      <c r="E105" s="206" t="s">
        <v>1267</v>
      </c>
      <c r="F105" s="207" t="s">
        <v>1268</v>
      </c>
      <c r="G105" s="208" t="s">
        <v>165</v>
      </c>
      <c r="H105" s="209">
        <v>178.368</v>
      </c>
      <c r="I105" s="210"/>
      <c r="J105" s="211">
        <f>ROUND(I105*H105,2)</f>
        <v>0</v>
      </c>
      <c r="K105" s="207" t="s">
        <v>166</v>
      </c>
      <c r="L105" s="45"/>
      <c r="M105" s="212" t="s">
        <v>19</v>
      </c>
      <c r="N105" s="213" t="s">
        <v>46</v>
      </c>
      <c r="O105" s="85"/>
      <c r="P105" s="214">
        <f>O105*H105</f>
        <v>0</v>
      </c>
      <c r="Q105" s="214">
        <v>0.0035</v>
      </c>
      <c r="R105" s="214">
        <f>Q105*H105</f>
        <v>0.624288</v>
      </c>
      <c r="S105" s="214">
        <v>0</v>
      </c>
      <c r="T105" s="215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16" t="s">
        <v>167</v>
      </c>
      <c r="AT105" s="216" t="s">
        <v>162</v>
      </c>
      <c r="AU105" s="216" t="s">
        <v>85</v>
      </c>
      <c r="AY105" s="18" t="s">
        <v>159</v>
      </c>
      <c r="BE105" s="217">
        <f>IF(N105="základní",J105,0)</f>
        <v>0</v>
      </c>
      <c r="BF105" s="217">
        <f>IF(N105="snížená",J105,0)</f>
        <v>0</v>
      </c>
      <c r="BG105" s="217">
        <f>IF(N105="zákl. přenesená",J105,0)</f>
        <v>0</v>
      </c>
      <c r="BH105" s="217">
        <f>IF(N105="sníž. přenesená",J105,0)</f>
        <v>0</v>
      </c>
      <c r="BI105" s="217">
        <f>IF(N105="nulová",J105,0)</f>
        <v>0</v>
      </c>
      <c r="BJ105" s="18" t="s">
        <v>83</v>
      </c>
      <c r="BK105" s="217">
        <f>ROUND(I105*H105,2)</f>
        <v>0</v>
      </c>
      <c r="BL105" s="18" t="s">
        <v>167</v>
      </c>
      <c r="BM105" s="216" t="s">
        <v>2309</v>
      </c>
    </row>
    <row r="106" spans="1:47" s="2" customFormat="1" ht="12">
      <c r="A106" s="39"/>
      <c r="B106" s="40"/>
      <c r="C106" s="41"/>
      <c r="D106" s="218" t="s">
        <v>169</v>
      </c>
      <c r="E106" s="41"/>
      <c r="F106" s="219" t="s">
        <v>1270</v>
      </c>
      <c r="G106" s="41"/>
      <c r="H106" s="41"/>
      <c r="I106" s="220"/>
      <c r="J106" s="41"/>
      <c r="K106" s="41"/>
      <c r="L106" s="45"/>
      <c r="M106" s="221"/>
      <c r="N106" s="222"/>
      <c r="O106" s="85"/>
      <c r="P106" s="85"/>
      <c r="Q106" s="85"/>
      <c r="R106" s="85"/>
      <c r="S106" s="85"/>
      <c r="T106" s="86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18" t="s">
        <v>169</v>
      </c>
      <c r="AU106" s="18" t="s">
        <v>85</v>
      </c>
    </row>
    <row r="107" spans="1:51" s="13" customFormat="1" ht="12">
      <c r="A107" s="13"/>
      <c r="B107" s="223"/>
      <c r="C107" s="224"/>
      <c r="D107" s="225" t="s">
        <v>175</v>
      </c>
      <c r="E107" s="226" t="s">
        <v>19</v>
      </c>
      <c r="F107" s="227" t="s">
        <v>1265</v>
      </c>
      <c r="G107" s="224"/>
      <c r="H107" s="226" t="s">
        <v>19</v>
      </c>
      <c r="I107" s="228"/>
      <c r="J107" s="224"/>
      <c r="K107" s="224"/>
      <c r="L107" s="229"/>
      <c r="M107" s="230"/>
      <c r="N107" s="231"/>
      <c r="O107" s="231"/>
      <c r="P107" s="231"/>
      <c r="Q107" s="231"/>
      <c r="R107" s="231"/>
      <c r="S107" s="231"/>
      <c r="T107" s="232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3" t="s">
        <v>175</v>
      </c>
      <c r="AU107" s="233" t="s">
        <v>85</v>
      </c>
      <c r="AV107" s="13" t="s">
        <v>83</v>
      </c>
      <c r="AW107" s="13" t="s">
        <v>37</v>
      </c>
      <c r="AX107" s="13" t="s">
        <v>75</v>
      </c>
      <c r="AY107" s="233" t="s">
        <v>159</v>
      </c>
    </row>
    <row r="108" spans="1:51" s="13" customFormat="1" ht="12">
      <c r="A108" s="13"/>
      <c r="B108" s="223"/>
      <c r="C108" s="224"/>
      <c r="D108" s="225" t="s">
        <v>175</v>
      </c>
      <c r="E108" s="226" t="s">
        <v>19</v>
      </c>
      <c r="F108" s="227" t="s">
        <v>674</v>
      </c>
      <c r="G108" s="224"/>
      <c r="H108" s="226" t="s">
        <v>19</v>
      </c>
      <c r="I108" s="228"/>
      <c r="J108" s="224"/>
      <c r="K108" s="224"/>
      <c r="L108" s="229"/>
      <c r="M108" s="230"/>
      <c r="N108" s="231"/>
      <c r="O108" s="231"/>
      <c r="P108" s="231"/>
      <c r="Q108" s="231"/>
      <c r="R108" s="231"/>
      <c r="S108" s="231"/>
      <c r="T108" s="232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3" t="s">
        <v>175</v>
      </c>
      <c r="AU108" s="233" t="s">
        <v>85</v>
      </c>
      <c r="AV108" s="13" t="s">
        <v>83</v>
      </c>
      <c r="AW108" s="13" t="s">
        <v>37</v>
      </c>
      <c r="AX108" s="13" t="s">
        <v>75</v>
      </c>
      <c r="AY108" s="233" t="s">
        <v>159</v>
      </c>
    </row>
    <row r="109" spans="1:51" s="14" customFormat="1" ht="12">
      <c r="A109" s="14"/>
      <c r="B109" s="234"/>
      <c r="C109" s="235"/>
      <c r="D109" s="225" t="s">
        <v>175</v>
      </c>
      <c r="E109" s="236" t="s">
        <v>19</v>
      </c>
      <c r="F109" s="237" t="s">
        <v>2308</v>
      </c>
      <c r="G109" s="235"/>
      <c r="H109" s="238">
        <v>178.368</v>
      </c>
      <c r="I109" s="239"/>
      <c r="J109" s="235"/>
      <c r="K109" s="235"/>
      <c r="L109" s="240"/>
      <c r="M109" s="241"/>
      <c r="N109" s="242"/>
      <c r="O109" s="242"/>
      <c r="P109" s="242"/>
      <c r="Q109" s="242"/>
      <c r="R109" s="242"/>
      <c r="S109" s="242"/>
      <c r="T109" s="243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44" t="s">
        <v>175</v>
      </c>
      <c r="AU109" s="244" t="s">
        <v>85</v>
      </c>
      <c r="AV109" s="14" t="s">
        <v>85</v>
      </c>
      <c r="AW109" s="14" t="s">
        <v>37</v>
      </c>
      <c r="AX109" s="14" t="s">
        <v>83</v>
      </c>
      <c r="AY109" s="244" t="s">
        <v>159</v>
      </c>
    </row>
    <row r="110" spans="1:63" s="12" customFormat="1" ht="22.8" customHeight="1">
      <c r="A110" s="12"/>
      <c r="B110" s="189"/>
      <c r="C110" s="190"/>
      <c r="D110" s="191" t="s">
        <v>74</v>
      </c>
      <c r="E110" s="203" t="s">
        <v>180</v>
      </c>
      <c r="F110" s="203" t="s">
        <v>181</v>
      </c>
      <c r="G110" s="190"/>
      <c r="H110" s="190"/>
      <c r="I110" s="193"/>
      <c r="J110" s="204">
        <f>BK110</f>
        <v>0</v>
      </c>
      <c r="K110" s="190"/>
      <c r="L110" s="195"/>
      <c r="M110" s="196"/>
      <c r="N110" s="197"/>
      <c r="O110" s="197"/>
      <c r="P110" s="198">
        <f>SUM(P111:P112)</f>
        <v>0</v>
      </c>
      <c r="Q110" s="197"/>
      <c r="R110" s="198">
        <f>SUM(R111:R112)</f>
        <v>0</v>
      </c>
      <c r="S110" s="197"/>
      <c r="T110" s="199">
        <f>SUM(T111:T112)</f>
        <v>0</v>
      </c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R110" s="200" t="s">
        <v>83</v>
      </c>
      <c r="AT110" s="201" t="s">
        <v>74</v>
      </c>
      <c r="AU110" s="201" t="s">
        <v>83</v>
      </c>
      <c r="AY110" s="200" t="s">
        <v>159</v>
      </c>
      <c r="BK110" s="202">
        <f>SUM(BK111:BK112)</f>
        <v>0</v>
      </c>
    </row>
    <row r="111" spans="1:65" s="2" customFormat="1" ht="37.8" customHeight="1">
      <c r="A111" s="39"/>
      <c r="B111" s="40"/>
      <c r="C111" s="205" t="s">
        <v>182</v>
      </c>
      <c r="D111" s="205" t="s">
        <v>162</v>
      </c>
      <c r="E111" s="206" t="s">
        <v>183</v>
      </c>
      <c r="F111" s="207" t="s">
        <v>184</v>
      </c>
      <c r="G111" s="208" t="s">
        <v>165</v>
      </c>
      <c r="H111" s="209">
        <v>655.086</v>
      </c>
      <c r="I111" s="210"/>
      <c r="J111" s="211">
        <f>ROUND(I111*H111,2)</f>
        <v>0</v>
      </c>
      <c r="K111" s="207" t="s">
        <v>166</v>
      </c>
      <c r="L111" s="45"/>
      <c r="M111" s="212" t="s">
        <v>19</v>
      </c>
      <c r="N111" s="213" t="s">
        <v>46</v>
      </c>
      <c r="O111" s="85"/>
      <c r="P111" s="214">
        <f>O111*H111</f>
        <v>0</v>
      </c>
      <c r="Q111" s="214">
        <v>0</v>
      </c>
      <c r="R111" s="214">
        <f>Q111*H111</f>
        <v>0</v>
      </c>
      <c r="S111" s="214">
        <v>0</v>
      </c>
      <c r="T111" s="215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16" t="s">
        <v>167</v>
      </c>
      <c r="AT111" s="216" t="s">
        <v>162</v>
      </c>
      <c r="AU111" s="216" t="s">
        <v>85</v>
      </c>
      <c r="AY111" s="18" t="s">
        <v>159</v>
      </c>
      <c r="BE111" s="217">
        <f>IF(N111="základní",J111,0)</f>
        <v>0</v>
      </c>
      <c r="BF111" s="217">
        <f>IF(N111="snížená",J111,0)</f>
        <v>0</v>
      </c>
      <c r="BG111" s="217">
        <f>IF(N111="zákl. přenesená",J111,0)</f>
        <v>0</v>
      </c>
      <c r="BH111" s="217">
        <f>IF(N111="sníž. přenesená",J111,0)</f>
        <v>0</v>
      </c>
      <c r="BI111" s="217">
        <f>IF(N111="nulová",J111,0)</f>
        <v>0</v>
      </c>
      <c r="BJ111" s="18" t="s">
        <v>83</v>
      </c>
      <c r="BK111" s="217">
        <f>ROUND(I111*H111,2)</f>
        <v>0</v>
      </c>
      <c r="BL111" s="18" t="s">
        <v>167</v>
      </c>
      <c r="BM111" s="216" t="s">
        <v>2310</v>
      </c>
    </row>
    <row r="112" spans="1:47" s="2" customFormat="1" ht="12">
      <c r="A112" s="39"/>
      <c r="B112" s="40"/>
      <c r="C112" s="41"/>
      <c r="D112" s="218" t="s">
        <v>169</v>
      </c>
      <c r="E112" s="41"/>
      <c r="F112" s="219" t="s">
        <v>186</v>
      </c>
      <c r="G112" s="41"/>
      <c r="H112" s="41"/>
      <c r="I112" s="220"/>
      <c r="J112" s="41"/>
      <c r="K112" s="41"/>
      <c r="L112" s="45"/>
      <c r="M112" s="221"/>
      <c r="N112" s="222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169</v>
      </c>
      <c r="AU112" s="18" t="s">
        <v>85</v>
      </c>
    </row>
    <row r="113" spans="1:63" s="12" customFormat="1" ht="22.8" customHeight="1">
      <c r="A113" s="12"/>
      <c r="B113" s="189"/>
      <c r="C113" s="190"/>
      <c r="D113" s="191" t="s">
        <v>74</v>
      </c>
      <c r="E113" s="203" t="s">
        <v>187</v>
      </c>
      <c r="F113" s="203" t="s">
        <v>188</v>
      </c>
      <c r="G113" s="190"/>
      <c r="H113" s="190"/>
      <c r="I113" s="193"/>
      <c r="J113" s="204">
        <f>BK113</f>
        <v>0</v>
      </c>
      <c r="K113" s="190"/>
      <c r="L113" s="195"/>
      <c r="M113" s="196"/>
      <c r="N113" s="197"/>
      <c r="O113" s="197"/>
      <c r="P113" s="198">
        <f>SUM(P114:P130)</f>
        <v>0</v>
      </c>
      <c r="Q113" s="197"/>
      <c r="R113" s="198">
        <f>SUM(R114:R130)</f>
        <v>0</v>
      </c>
      <c r="S113" s="197"/>
      <c r="T113" s="199">
        <f>SUM(T114:T130)</f>
        <v>0</v>
      </c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R113" s="200" t="s">
        <v>83</v>
      </c>
      <c r="AT113" s="201" t="s">
        <v>74</v>
      </c>
      <c r="AU113" s="201" t="s">
        <v>83</v>
      </c>
      <c r="AY113" s="200" t="s">
        <v>159</v>
      </c>
      <c r="BK113" s="202">
        <f>SUM(BK114:BK130)</f>
        <v>0</v>
      </c>
    </row>
    <row r="114" spans="1:65" s="2" customFormat="1" ht="44.25" customHeight="1">
      <c r="A114" s="39"/>
      <c r="B114" s="40"/>
      <c r="C114" s="205" t="s">
        <v>167</v>
      </c>
      <c r="D114" s="205" t="s">
        <v>162</v>
      </c>
      <c r="E114" s="206" t="s">
        <v>189</v>
      </c>
      <c r="F114" s="207" t="s">
        <v>190</v>
      </c>
      <c r="G114" s="208" t="s">
        <v>191</v>
      </c>
      <c r="H114" s="209">
        <v>3.991</v>
      </c>
      <c r="I114" s="210"/>
      <c r="J114" s="211">
        <f>ROUND(I114*H114,2)</f>
        <v>0</v>
      </c>
      <c r="K114" s="207" t="s">
        <v>166</v>
      </c>
      <c r="L114" s="45"/>
      <c r="M114" s="212" t="s">
        <v>19</v>
      </c>
      <c r="N114" s="213" t="s">
        <v>46</v>
      </c>
      <c r="O114" s="85"/>
      <c r="P114" s="214">
        <f>O114*H114</f>
        <v>0</v>
      </c>
      <c r="Q114" s="214">
        <v>0</v>
      </c>
      <c r="R114" s="214">
        <f>Q114*H114</f>
        <v>0</v>
      </c>
      <c r="S114" s="214">
        <v>0</v>
      </c>
      <c r="T114" s="215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16" t="s">
        <v>167</v>
      </c>
      <c r="AT114" s="216" t="s">
        <v>162</v>
      </c>
      <c r="AU114" s="216" t="s">
        <v>85</v>
      </c>
      <c r="AY114" s="18" t="s">
        <v>159</v>
      </c>
      <c r="BE114" s="217">
        <f>IF(N114="základní",J114,0)</f>
        <v>0</v>
      </c>
      <c r="BF114" s="217">
        <f>IF(N114="snížená",J114,0)</f>
        <v>0</v>
      </c>
      <c r="BG114" s="217">
        <f>IF(N114="zákl. přenesená",J114,0)</f>
        <v>0</v>
      </c>
      <c r="BH114" s="217">
        <f>IF(N114="sníž. přenesená",J114,0)</f>
        <v>0</v>
      </c>
      <c r="BI114" s="217">
        <f>IF(N114="nulová",J114,0)</f>
        <v>0</v>
      </c>
      <c r="BJ114" s="18" t="s">
        <v>83</v>
      </c>
      <c r="BK114" s="217">
        <f>ROUND(I114*H114,2)</f>
        <v>0</v>
      </c>
      <c r="BL114" s="18" t="s">
        <v>167</v>
      </c>
      <c r="BM114" s="216" t="s">
        <v>2311</v>
      </c>
    </row>
    <row r="115" spans="1:47" s="2" customFormat="1" ht="12">
      <c r="A115" s="39"/>
      <c r="B115" s="40"/>
      <c r="C115" s="41"/>
      <c r="D115" s="218" t="s">
        <v>169</v>
      </c>
      <c r="E115" s="41"/>
      <c r="F115" s="219" t="s">
        <v>193</v>
      </c>
      <c r="G115" s="41"/>
      <c r="H115" s="41"/>
      <c r="I115" s="220"/>
      <c r="J115" s="41"/>
      <c r="K115" s="41"/>
      <c r="L115" s="45"/>
      <c r="M115" s="221"/>
      <c r="N115" s="222"/>
      <c r="O115" s="85"/>
      <c r="P115" s="85"/>
      <c r="Q115" s="85"/>
      <c r="R115" s="85"/>
      <c r="S115" s="85"/>
      <c r="T115" s="86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8" t="s">
        <v>169</v>
      </c>
      <c r="AU115" s="18" t="s">
        <v>85</v>
      </c>
    </row>
    <row r="116" spans="1:65" s="2" customFormat="1" ht="33" customHeight="1">
      <c r="A116" s="39"/>
      <c r="B116" s="40"/>
      <c r="C116" s="205" t="s">
        <v>194</v>
      </c>
      <c r="D116" s="205" t="s">
        <v>162</v>
      </c>
      <c r="E116" s="206" t="s">
        <v>195</v>
      </c>
      <c r="F116" s="207" t="s">
        <v>196</v>
      </c>
      <c r="G116" s="208" t="s">
        <v>191</v>
      </c>
      <c r="H116" s="209">
        <v>3.991</v>
      </c>
      <c r="I116" s="210"/>
      <c r="J116" s="211">
        <f>ROUND(I116*H116,2)</f>
        <v>0</v>
      </c>
      <c r="K116" s="207" t="s">
        <v>166</v>
      </c>
      <c r="L116" s="45"/>
      <c r="M116" s="212" t="s">
        <v>19</v>
      </c>
      <c r="N116" s="213" t="s">
        <v>46</v>
      </c>
      <c r="O116" s="85"/>
      <c r="P116" s="214">
        <f>O116*H116</f>
        <v>0</v>
      </c>
      <c r="Q116" s="214">
        <v>0</v>
      </c>
      <c r="R116" s="214">
        <f>Q116*H116</f>
        <v>0</v>
      </c>
      <c r="S116" s="214">
        <v>0</v>
      </c>
      <c r="T116" s="215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6" t="s">
        <v>167</v>
      </c>
      <c r="AT116" s="216" t="s">
        <v>162</v>
      </c>
      <c r="AU116" s="216" t="s">
        <v>85</v>
      </c>
      <c r="AY116" s="18" t="s">
        <v>159</v>
      </c>
      <c r="BE116" s="217">
        <f>IF(N116="základní",J116,0)</f>
        <v>0</v>
      </c>
      <c r="BF116" s="217">
        <f>IF(N116="snížená",J116,0)</f>
        <v>0</v>
      </c>
      <c r="BG116" s="217">
        <f>IF(N116="zákl. přenesená",J116,0)</f>
        <v>0</v>
      </c>
      <c r="BH116" s="217">
        <f>IF(N116="sníž. přenesená",J116,0)</f>
        <v>0</v>
      </c>
      <c r="BI116" s="217">
        <f>IF(N116="nulová",J116,0)</f>
        <v>0</v>
      </c>
      <c r="BJ116" s="18" t="s">
        <v>83</v>
      </c>
      <c r="BK116" s="217">
        <f>ROUND(I116*H116,2)</f>
        <v>0</v>
      </c>
      <c r="BL116" s="18" t="s">
        <v>167</v>
      </c>
      <c r="BM116" s="216" t="s">
        <v>2312</v>
      </c>
    </row>
    <row r="117" spans="1:47" s="2" customFormat="1" ht="12">
      <c r="A117" s="39"/>
      <c r="B117" s="40"/>
      <c r="C117" s="41"/>
      <c r="D117" s="218" t="s">
        <v>169</v>
      </c>
      <c r="E117" s="41"/>
      <c r="F117" s="219" t="s">
        <v>198</v>
      </c>
      <c r="G117" s="41"/>
      <c r="H117" s="41"/>
      <c r="I117" s="220"/>
      <c r="J117" s="41"/>
      <c r="K117" s="41"/>
      <c r="L117" s="45"/>
      <c r="M117" s="221"/>
      <c r="N117" s="222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169</v>
      </c>
      <c r="AU117" s="18" t="s">
        <v>85</v>
      </c>
    </row>
    <row r="118" spans="1:65" s="2" customFormat="1" ht="44.25" customHeight="1">
      <c r="A118" s="39"/>
      <c r="B118" s="40"/>
      <c r="C118" s="205" t="s">
        <v>160</v>
      </c>
      <c r="D118" s="205" t="s">
        <v>162</v>
      </c>
      <c r="E118" s="206" t="s">
        <v>199</v>
      </c>
      <c r="F118" s="207" t="s">
        <v>200</v>
      </c>
      <c r="G118" s="208" t="s">
        <v>191</v>
      </c>
      <c r="H118" s="209">
        <v>75.829</v>
      </c>
      <c r="I118" s="210"/>
      <c r="J118" s="211">
        <f>ROUND(I118*H118,2)</f>
        <v>0</v>
      </c>
      <c r="K118" s="207" t="s">
        <v>166</v>
      </c>
      <c r="L118" s="45"/>
      <c r="M118" s="212" t="s">
        <v>19</v>
      </c>
      <c r="N118" s="213" t="s">
        <v>46</v>
      </c>
      <c r="O118" s="85"/>
      <c r="P118" s="214">
        <f>O118*H118</f>
        <v>0</v>
      </c>
      <c r="Q118" s="214">
        <v>0</v>
      </c>
      <c r="R118" s="214">
        <f>Q118*H118</f>
        <v>0</v>
      </c>
      <c r="S118" s="214">
        <v>0</v>
      </c>
      <c r="T118" s="215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16" t="s">
        <v>167</v>
      </c>
      <c r="AT118" s="216" t="s">
        <v>162</v>
      </c>
      <c r="AU118" s="216" t="s">
        <v>85</v>
      </c>
      <c r="AY118" s="18" t="s">
        <v>159</v>
      </c>
      <c r="BE118" s="217">
        <f>IF(N118="základní",J118,0)</f>
        <v>0</v>
      </c>
      <c r="BF118" s="217">
        <f>IF(N118="snížená",J118,0)</f>
        <v>0</v>
      </c>
      <c r="BG118" s="217">
        <f>IF(N118="zákl. přenesená",J118,0)</f>
        <v>0</v>
      </c>
      <c r="BH118" s="217">
        <f>IF(N118="sníž. přenesená",J118,0)</f>
        <v>0</v>
      </c>
      <c r="BI118" s="217">
        <f>IF(N118="nulová",J118,0)</f>
        <v>0</v>
      </c>
      <c r="BJ118" s="18" t="s">
        <v>83</v>
      </c>
      <c r="BK118" s="217">
        <f>ROUND(I118*H118,2)</f>
        <v>0</v>
      </c>
      <c r="BL118" s="18" t="s">
        <v>167</v>
      </c>
      <c r="BM118" s="216" t="s">
        <v>2313</v>
      </c>
    </row>
    <row r="119" spans="1:47" s="2" customFormat="1" ht="12">
      <c r="A119" s="39"/>
      <c r="B119" s="40"/>
      <c r="C119" s="41"/>
      <c r="D119" s="218" t="s">
        <v>169</v>
      </c>
      <c r="E119" s="41"/>
      <c r="F119" s="219" t="s">
        <v>202</v>
      </c>
      <c r="G119" s="41"/>
      <c r="H119" s="41"/>
      <c r="I119" s="220"/>
      <c r="J119" s="41"/>
      <c r="K119" s="41"/>
      <c r="L119" s="45"/>
      <c r="M119" s="221"/>
      <c r="N119" s="222"/>
      <c r="O119" s="85"/>
      <c r="P119" s="85"/>
      <c r="Q119" s="85"/>
      <c r="R119" s="85"/>
      <c r="S119" s="85"/>
      <c r="T119" s="86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169</v>
      </c>
      <c r="AU119" s="18" t="s">
        <v>85</v>
      </c>
    </row>
    <row r="120" spans="1:47" s="2" customFormat="1" ht="12">
      <c r="A120" s="39"/>
      <c r="B120" s="40"/>
      <c r="C120" s="41"/>
      <c r="D120" s="225" t="s">
        <v>203</v>
      </c>
      <c r="E120" s="41"/>
      <c r="F120" s="256" t="s">
        <v>204</v>
      </c>
      <c r="G120" s="41"/>
      <c r="H120" s="41"/>
      <c r="I120" s="220"/>
      <c r="J120" s="41"/>
      <c r="K120" s="41"/>
      <c r="L120" s="45"/>
      <c r="M120" s="221"/>
      <c r="N120" s="222"/>
      <c r="O120" s="85"/>
      <c r="P120" s="85"/>
      <c r="Q120" s="85"/>
      <c r="R120" s="85"/>
      <c r="S120" s="85"/>
      <c r="T120" s="86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203</v>
      </c>
      <c r="AU120" s="18" t="s">
        <v>85</v>
      </c>
    </row>
    <row r="121" spans="1:51" s="14" customFormat="1" ht="12">
      <c r="A121" s="14"/>
      <c r="B121" s="234"/>
      <c r="C121" s="235"/>
      <c r="D121" s="225" t="s">
        <v>175</v>
      </c>
      <c r="E121" s="235"/>
      <c r="F121" s="237" t="s">
        <v>2314</v>
      </c>
      <c r="G121" s="235"/>
      <c r="H121" s="238">
        <v>75.829</v>
      </c>
      <c r="I121" s="239"/>
      <c r="J121" s="235"/>
      <c r="K121" s="235"/>
      <c r="L121" s="240"/>
      <c r="M121" s="241"/>
      <c r="N121" s="242"/>
      <c r="O121" s="242"/>
      <c r="P121" s="242"/>
      <c r="Q121" s="242"/>
      <c r="R121" s="242"/>
      <c r="S121" s="242"/>
      <c r="T121" s="243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44" t="s">
        <v>175</v>
      </c>
      <c r="AU121" s="244" t="s">
        <v>85</v>
      </c>
      <c r="AV121" s="14" t="s">
        <v>85</v>
      </c>
      <c r="AW121" s="14" t="s">
        <v>4</v>
      </c>
      <c r="AX121" s="14" t="s">
        <v>83</v>
      </c>
      <c r="AY121" s="244" t="s">
        <v>159</v>
      </c>
    </row>
    <row r="122" spans="1:65" s="2" customFormat="1" ht="44.25" customHeight="1">
      <c r="A122" s="39"/>
      <c r="B122" s="40"/>
      <c r="C122" s="205" t="s">
        <v>206</v>
      </c>
      <c r="D122" s="205" t="s">
        <v>162</v>
      </c>
      <c r="E122" s="206" t="s">
        <v>207</v>
      </c>
      <c r="F122" s="207" t="s">
        <v>208</v>
      </c>
      <c r="G122" s="208" t="s">
        <v>191</v>
      </c>
      <c r="H122" s="209">
        <v>0.662</v>
      </c>
      <c r="I122" s="210"/>
      <c r="J122" s="211">
        <f>ROUND(I122*H122,2)</f>
        <v>0</v>
      </c>
      <c r="K122" s="207" t="s">
        <v>166</v>
      </c>
      <c r="L122" s="45"/>
      <c r="M122" s="212" t="s">
        <v>19</v>
      </c>
      <c r="N122" s="213" t="s">
        <v>46</v>
      </c>
      <c r="O122" s="85"/>
      <c r="P122" s="214">
        <f>O122*H122</f>
        <v>0</v>
      </c>
      <c r="Q122" s="214">
        <v>0</v>
      </c>
      <c r="R122" s="214">
        <f>Q122*H122</f>
        <v>0</v>
      </c>
      <c r="S122" s="214">
        <v>0</v>
      </c>
      <c r="T122" s="215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16" t="s">
        <v>167</v>
      </c>
      <c r="AT122" s="216" t="s">
        <v>162</v>
      </c>
      <c r="AU122" s="216" t="s">
        <v>85</v>
      </c>
      <c r="AY122" s="18" t="s">
        <v>159</v>
      </c>
      <c r="BE122" s="217">
        <f>IF(N122="základní",J122,0)</f>
        <v>0</v>
      </c>
      <c r="BF122" s="217">
        <f>IF(N122="snížená",J122,0)</f>
        <v>0</v>
      </c>
      <c r="BG122" s="217">
        <f>IF(N122="zákl. přenesená",J122,0)</f>
        <v>0</v>
      </c>
      <c r="BH122" s="217">
        <f>IF(N122="sníž. přenesená",J122,0)</f>
        <v>0</v>
      </c>
      <c r="BI122" s="217">
        <f>IF(N122="nulová",J122,0)</f>
        <v>0</v>
      </c>
      <c r="BJ122" s="18" t="s">
        <v>83</v>
      </c>
      <c r="BK122" s="217">
        <f>ROUND(I122*H122,2)</f>
        <v>0</v>
      </c>
      <c r="BL122" s="18" t="s">
        <v>167</v>
      </c>
      <c r="BM122" s="216" t="s">
        <v>2315</v>
      </c>
    </row>
    <row r="123" spans="1:47" s="2" customFormat="1" ht="12">
      <c r="A123" s="39"/>
      <c r="B123" s="40"/>
      <c r="C123" s="41"/>
      <c r="D123" s="218" t="s">
        <v>169</v>
      </c>
      <c r="E123" s="41"/>
      <c r="F123" s="219" t="s">
        <v>210</v>
      </c>
      <c r="G123" s="41"/>
      <c r="H123" s="41"/>
      <c r="I123" s="220"/>
      <c r="J123" s="41"/>
      <c r="K123" s="41"/>
      <c r="L123" s="45"/>
      <c r="M123" s="221"/>
      <c r="N123" s="222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169</v>
      </c>
      <c r="AU123" s="18" t="s">
        <v>85</v>
      </c>
    </row>
    <row r="124" spans="1:51" s="14" customFormat="1" ht="12">
      <c r="A124" s="14"/>
      <c r="B124" s="234"/>
      <c r="C124" s="235"/>
      <c r="D124" s="225" t="s">
        <v>175</v>
      </c>
      <c r="E124" s="236" t="s">
        <v>19</v>
      </c>
      <c r="F124" s="237" t="s">
        <v>2316</v>
      </c>
      <c r="G124" s="235"/>
      <c r="H124" s="238">
        <v>0.662</v>
      </c>
      <c r="I124" s="239"/>
      <c r="J124" s="235"/>
      <c r="K124" s="235"/>
      <c r="L124" s="240"/>
      <c r="M124" s="241"/>
      <c r="N124" s="242"/>
      <c r="O124" s="242"/>
      <c r="P124" s="242"/>
      <c r="Q124" s="242"/>
      <c r="R124" s="242"/>
      <c r="S124" s="242"/>
      <c r="T124" s="243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44" t="s">
        <v>175</v>
      </c>
      <c r="AU124" s="244" t="s">
        <v>85</v>
      </c>
      <c r="AV124" s="14" t="s">
        <v>85</v>
      </c>
      <c r="AW124" s="14" t="s">
        <v>37</v>
      </c>
      <c r="AX124" s="14" t="s">
        <v>83</v>
      </c>
      <c r="AY124" s="244" t="s">
        <v>159</v>
      </c>
    </row>
    <row r="125" spans="1:65" s="2" customFormat="1" ht="44.25" customHeight="1">
      <c r="A125" s="39"/>
      <c r="B125" s="40"/>
      <c r="C125" s="205" t="s">
        <v>212</v>
      </c>
      <c r="D125" s="205" t="s">
        <v>162</v>
      </c>
      <c r="E125" s="206" t="s">
        <v>213</v>
      </c>
      <c r="F125" s="207" t="s">
        <v>214</v>
      </c>
      <c r="G125" s="208" t="s">
        <v>191</v>
      </c>
      <c r="H125" s="209">
        <v>0.105</v>
      </c>
      <c r="I125" s="210"/>
      <c r="J125" s="211">
        <f>ROUND(I125*H125,2)</f>
        <v>0</v>
      </c>
      <c r="K125" s="207" t="s">
        <v>166</v>
      </c>
      <c r="L125" s="45"/>
      <c r="M125" s="212" t="s">
        <v>19</v>
      </c>
      <c r="N125" s="213" t="s">
        <v>46</v>
      </c>
      <c r="O125" s="85"/>
      <c r="P125" s="214">
        <f>O125*H125</f>
        <v>0</v>
      </c>
      <c r="Q125" s="214">
        <v>0</v>
      </c>
      <c r="R125" s="214">
        <f>Q125*H125</f>
        <v>0</v>
      </c>
      <c r="S125" s="214">
        <v>0</v>
      </c>
      <c r="T125" s="215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16" t="s">
        <v>167</v>
      </c>
      <c r="AT125" s="216" t="s">
        <v>162</v>
      </c>
      <c r="AU125" s="216" t="s">
        <v>85</v>
      </c>
      <c r="AY125" s="18" t="s">
        <v>159</v>
      </c>
      <c r="BE125" s="217">
        <f>IF(N125="základní",J125,0)</f>
        <v>0</v>
      </c>
      <c r="BF125" s="217">
        <f>IF(N125="snížená",J125,0)</f>
        <v>0</v>
      </c>
      <c r="BG125" s="217">
        <f>IF(N125="zákl. přenesená",J125,0)</f>
        <v>0</v>
      </c>
      <c r="BH125" s="217">
        <f>IF(N125="sníž. přenesená",J125,0)</f>
        <v>0</v>
      </c>
      <c r="BI125" s="217">
        <f>IF(N125="nulová",J125,0)</f>
        <v>0</v>
      </c>
      <c r="BJ125" s="18" t="s">
        <v>83</v>
      </c>
      <c r="BK125" s="217">
        <f>ROUND(I125*H125,2)</f>
        <v>0</v>
      </c>
      <c r="BL125" s="18" t="s">
        <v>167</v>
      </c>
      <c r="BM125" s="216" t="s">
        <v>2317</v>
      </c>
    </row>
    <row r="126" spans="1:47" s="2" customFormat="1" ht="12">
      <c r="A126" s="39"/>
      <c r="B126" s="40"/>
      <c r="C126" s="41"/>
      <c r="D126" s="218" t="s">
        <v>169</v>
      </c>
      <c r="E126" s="41"/>
      <c r="F126" s="219" t="s">
        <v>216</v>
      </c>
      <c r="G126" s="41"/>
      <c r="H126" s="41"/>
      <c r="I126" s="220"/>
      <c r="J126" s="41"/>
      <c r="K126" s="41"/>
      <c r="L126" s="45"/>
      <c r="M126" s="221"/>
      <c r="N126" s="222"/>
      <c r="O126" s="85"/>
      <c r="P126" s="85"/>
      <c r="Q126" s="85"/>
      <c r="R126" s="85"/>
      <c r="S126" s="85"/>
      <c r="T126" s="86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169</v>
      </c>
      <c r="AU126" s="18" t="s">
        <v>85</v>
      </c>
    </row>
    <row r="127" spans="1:51" s="14" customFormat="1" ht="12">
      <c r="A127" s="14"/>
      <c r="B127" s="234"/>
      <c r="C127" s="235"/>
      <c r="D127" s="225" t="s">
        <v>175</v>
      </c>
      <c r="E127" s="236" t="s">
        <v>19</v>
      </c>
      <c r="F127" s="237" t="s">
        <v>2318</v>
      </c>
      <c r="G127" s="235"/>
      <c r="H127" s="238">
        <v>0.105</v>
      </c>
      <c r="I127" s="239"/>
      <c r="J127" s="235"/>
      <c r="K127" s="235"/>
      <c r="L127" s="240"/>
      <c r="M127" s="241"/>
      <c r="N127" s="242"/>
      <c r="O127" s="242"/>
      <c r="P127" s="242"/>
      <c r="Q127" s="242"/>
      <c r="R127" s="242"/>
      <c r="S127" s="242"/>
      <c r="T127" s="243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44" t="s">
        <v>175</v>
      </c>
      <c r="AU127" s="244" t="s">
        <v>85</v>
      </c>
      <c r="AV127" s="14" t="s">
        <v>85</v>
      </c>
      <c r="AW127" s="14" t="s">
        <v>37</v>
      </c>
      <c r="AX127" s="14" t="s">
        <v>83</v>
      </c>
      <c r="AY127" s="244" t="s">
        <v>159</v>
      </c>
    </row>
    <row r="128" spans="1:65" s="2" customFormat="1" ht="44.25" customHeight="1">
      <c r="A128" s="39"/>
      <c r="B128" s="40"/>
      <c r="C128" s="205" t="s">
        <v>180</v>
      </c>
      <c r="D128" s="205" t="s">
        <v>162</v>
      </c>
      <c r="E128" s="206" t="s">
        <v>218</v>
      </c>
      <c r="F128" s="207" t="s">
        <v>219</v>
      </c>
      <c r="G128" s="208" t="s">
        <v>191</v>
      </c>
      <c r="H128" s="209">
        <v>3.224</v>
      </c>
      <c r="I128" s="210"/>
      <c r="J128" s="211">
        <f>ROUND(I128*H128,2)</f>
        <v>0</v>
      </c>
      <c r="K128" s="207" t="s">
        <v>166</v>
      </c>
      <c r="L128" s="45"/>
      <c r="M128" s="212" t="s">
        <v>19</v>
      </c>
      <c r="N128" s="213" t="s">
        <v>46</v>
      </c>
      <c r="O128" s="85"/>
      <c r="P128" s="214">
        <f>O128*H128</f>
        <v>0</v>
      </c>
      <c r="Q128" s="214">
        <v>0</v>
      </c>
      <c r="R128" s="214">
        <f>Q128*H128</f>
        <v>0</v>
      </c>
      <c r="S128" s="214">
        <v>0</v>
      </c>
      <c r="T128" s="215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16" t="s">
        <v>167</v>
      </c>
      <c r="AT128" s="216" t="s">
        <v>162</v>
      </c>
      <c r="AU128" s="216" t="s">
        <v>85</v>
      </c>
      <c r="AY128" s="18" t="s">
        <v>159</v>
      </c>
      <c r="BE128" s="217">
        <f>IF(N128="základní",J128,0)</f>
        <v>0</v>
      </c>
      <c r="BF128" s="217">
        <f>IF(N128="snížená",J128,0)</f>
        <v>0</v>
      </c>
      <c r="BG128" s="217">
        <f>IF(N128="zákl. přenesená",J128,0)</f>
        <v>0</v>
      </c>
      <c r="BH128" s="217">
        <f>IF(N128="sníž. přenesená",J128,0)</f>
        <v>0</v>
      </c>
      <c r="BI128" s="217">
        <f>IF(N128="nulová",J128,0)</f>
        <v>0</v>
      </c>
      <c r="BJ128" s="18" t="s">
        <v>83</v>
      </c>
      <c r="BK128" s="217">
        <f>ROUND(I128*H128,2)</f>
        <v>0</v>
      </c>
      <c r="BL128" s="18" t="s">
        <v>167</v>
      </c>
      <c r="BM128" s="216" t="s">
        <v>2319</v>
      </c>
    </row>
    <row r="129" spans="1:47" s="2" customFormat="1" ht="12">
      <c r="A129" s="39"/>
      <c r="B129" s="40"/>
      <c r="C129" s="41"/>
      <c r="D129" s="218" t="s">
        <v>169</v>
      </c>
      <c r="E129" s="41"/>
      <c r="F129" s="219" t="s">
        <v>221</v>
      </c>
      <c r="G129" s="41"/>
      <c r="H129" s="41"/>
      <c r="I129" s="220"/>
      <c r="J129" s="41"/>
      <c r="K129" s="41"/>
      <c r="L129" s="45"/>
      <c r="M129" s="221"/>
      <c r="N129" s="222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169</v>
      </c>
      <c r="AU129" s="18" t="s">
        <v>85</v>
      </c>
    </row>
    <row r="130" spans="1:51" s="14" customFormat="1" ht="12">
      <c r="A130" s="14"/>
      <c r="B130" s="234"/>
      <c r="C130" s="235"/>
      <c r="D130" s="225" t="s">
        <v>175</v>
      </c>
      <c r="E130" s="236" t="s">
        <v>19</v>
      </c>
      <c r="F130" s="237" t="s">
        <v>2320</v>
      </c>
      <c r="G130" s="235"/>
      <c r="H130" s="238">
        <v>3.224</v>
      </c>
      <c r="I130" s="239"/>
      <c r="J130" s="235"/>
      <c r="K130" s="235"/>
      <c r="L130" s="240"/>
      <c r="M130" s="241"/>
      <c r="N130" s="242"/>
      <c r="O130" s="242"/>
      <c r="P130" s="242"/>
      <c r="Q130" s="242"/>
      <c r="R130" s="242"/>
      <c r="S130" s="242"/>
      <c r="T130" s="243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44" t="s">
        <v>175</v>
      </c>
      <c r="AU130" s="244" t="s">
        <v>85</v>
      </c>
      <c r="AV130" s="14" t="s">
        <v>85</v>
      </c>
      <c r="AW130" s="14" t="s">
        <v>37</v>
      </c>
      <c r="AX130" s="14" t="s">
        <v>83</v>
      </c>
      <c r="AY130" s="244" t="s">
        <v>159</v>
      </c>
    </row>
    <row r="131" spans="1:63" s="12" customFormat="1" ht="22.8" customHeight="1">
      <c r="A131" s="12"/>
      <c r="B131" s="189"/>
      <c r="C131" s="190"/>
      <c r="D131" s="191" t="s">
        <v>74</v>
      </c>
      <c r="E131" s="203" t="s">
        <v>223</v>
      </c>
      <c r="F131" s="203" t="s">
        <v>224</v>
      </c>
      <c r="G131" s="190"/>
      <c r="H131" s="190"/>
      <c r="I131" s="193"/>
      <c r="J131" s="204">
        <f>BK131</f>
        <v>0</v>
      </c>
      <c r="K131" s="190"/>
      <c r="L131" s="195"/>
      <c r="M131" s="196"/>
      <c r="N131" s="197"/>
      <c r="O131" s="197"/>
      <c r="P131" s="198">
        <f>SUM(P132:P133)</f>
        <v>0</v>
      </c>
      <c r="Q131" s="197"/>
      <c r="R131" s="198">
        <f>SUM(R132:R133)</f>
        <v>0</v>
      </c>
      <c r="S131" s="197"/>
      <c r="T131" s="199">
        <f>SUM(T132:T133)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00" t="s">
        <v>83</v>
      </c>
      <c r="AT131" s="201" t="s">
        <v>74</v>
      </c>
      <c r="AU131" s="201" t="s">
        <v>83</v>
      </c>
      <c r="AY131" s="200" t="s">
        <v>159</v>
      </c>
      <c r="BK131" s="202">
        <f>SUM(BK132:BK133)</f>
        <v>0</v>
      </c>
    </row>
    <row r="132" spans="1:65" s="2" customFormat="1" ht="55.5" customHeight="1">
      <c r="A132" s="39"/>
      <c r="B132" s="40"/>
      <c r="C132" s="205" t="s">
        <v>225</v>
      </c>
      <c r="D132" s="205" t="s">
        <v>162</v>
      </c>
      <c r="E132" s="206" t="s">
        <v>226</v>
      </c>
      <c r="F132" s="207" t="s">
        <v>227</v>
      </c>
      <c r="G132" s="208" t="s">
        <v>191</v>
      </c>
      <c r="H132" s="209">
        <v>0.76</v>
      </c>
      <c r="I132" s="210"/>
      <c r="J132" s="211">
        <f>ROUND(I132*H132,2)</f>
        <v>0</v>
      </c>
      <c r="K132" s="207" t="s">
        <v>166</v>
      </c>
      <c r="L132" s="45"/>
      <c r="M132" s="212" t="s">
        <v>19</v>
      </c>
      <c r="N132" s="213" t="s">
        <v>46</v>
      </c>
      <c r="O132" s="85"/>
      <c r="P132" s="214">
        <f>O132*H132</f>
        <v>0</v>
      </c>
      <c r="Q132" s="214">
        <v>0</v>
      </c>
      <c r="R132" s="214">
        <f>Q132*H132</f>
        <v>0</v>
      </c>
      <c r="S132" s="214">
        <v>0</v>
      </c>
      <c r="T132" s="215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16" t="s">
        <v>167</v>
      </c>
      <c r="AT132" s="216" t="s">
        <v>162</v>
      </c>
      <c r="AU132" s="216" t="s">
        <v>85</v>
      </c>
      <c r="AY132" s="18" t="s">
        <v>159</v>
      </c>
      <c r="BE132" s="217">
        <f>IF(N132="základní",J132,0)</f>
        <v>0</v>
      </c>
      <c r="BF132" s="217">
        <f>IF(N132="snížená",J132,0)</f>
        <v>0</v>
      </c>
      <c r="BG132" s="217">
        <f>IF(N132="zákl. přenesená",J132,0)</f>
        <v>0</v>
      </c>
      <c r="BH132" s="217">
        <f>IF(N132="sníž. přenesená",J132,0)</f>
        <v>0</v>
      </c>
      <c r="BI132" s="217">
        <f>IF(N132="nulová",J132,0)</f>
        <v>0</v>
      </c>
      <c r="BJ132" s="18" t="s">
        <v>83</v>
      </c>
      <c r="BK132" s="217">
        <f>ROUND(I132*H132,2)</f>
        <v>0</v>
      </c>
      <c r="BL132" s="18" t="s">
        <v>167</v>
      </c>
      <c r="BM132" s="216" t="s">
        <v>2321</v>
      </c>
    </row>
    <row r="133" spans="1:47" s="2" customFormat="1" ht="12">
      <c r="A133" s="39"/>
      <c r="B133" s="40"/>
      <c r="C133" s="41"/>
      <c r="D133" s="218" t="s">
        <v>169</v>
      </c>
      <c r="E133" s="41"/>
      <c r="F133" s="219" t="s">
        <v>229</v>
      </c>
      <c r="G133" s="41"/>
      <c r="H133" s="41"/>
      <c r="I133" s="220"/>
      <c r="J133" s="41"/>
      <c r="K133" s="41"/>
      <c r="L133" s="45"/>
      <c r="M133" s="221"/>
      <c r="N133" s="222"/>
      <c r="O133" s="85"/>
      <c r="P133" s="85"/>
      <c r="Q133" s="85"/>
      <c r="R133" s="85"/>
      <c r="S133" s="85"/>
      <c r="T133" s="86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169</v>
      </c>
      <c r="AU133" s="18" t="s">
        <v>85</v>
      </c>
    </row>
    <row r="134" spans="1:63" s="12" customFormat="1" ht="25.9" customHeight="1">
      <c r="A134" s="12"/>
      <c r="B134" s="189"/>
      <c r="C134" s="190"/>
      <c r="D134" s="191" t="s">
        <v>74</v>
      </c>
      <c r="E134" s="192" t="s">
        <v>230</v>
      </c>
      <c r="F134" s="192" t="s">
        <v>231</v>
      </c>
      <c r="G134" s="190"/>
      <c r="H134" s="190"/>
      <c r="I134" s="193"/>
      <c r="J134" s="194">
        <f>BK134</f>
        <v>0</v>
      </c>
      <c r="K134" s="190"/>
      <c r="L134" s="195"/>
      <c r="M134" s="196"/>
      <c r="N134" s="197"/>
      <c r="O134" s="197"/>
      <c r="P134" s="198">
        <f>P135+P286+P399+P418+P453+P472+P546+P572</f>
        <v>0</v>
      </c>
      <c r="Q134" s="197"/>
      <c r="R134" s="198">
        <f>R135+R286+R399+R418+R453+R472+R546+R572</f>
        <v>20.979708470000002</v>
      </c>
      <c r="S134" s="197"/>
      <c r="T134" s="199">
        <f>T135+T286+T399+T418+T453+T472+T546+T572</f>
        <v>3.9912338700000003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00" t="s">
        <v>85</v>
      </c>
      <c r="AT134" s="201" t="s">
        <v>74</v>
      </c>
      <c r="AU134" s="201" t="s">
        <v>75</v>
      </c>
      <c r="AY134" s="200" t="s">
        <v>159</v>
      </c>
      <c r="BK134" s="202">
        <f>BK135+BK286+BK399+BK418+BK453+BK472+BK546+BK572</f>
        <v>0</v>
      </c>
    </row>
    <row r="135" spans="1:63" s="12" customFormat="1" ht="22.8" customHeight="1">
      <c r="A135" s="12"/>
      <c r="B135" s="189"/>
      <c r="C135" s="190"/>
      <c r="D135" s="191" t="s">
        <v>74</v>
      </c>
      <c r="E135" s="203" t="s">
        <v>232</v>
      </c>
      <c r="F135" s="203" t="s">
        <v>233</v>
      </c>
      <c r="G135" s="190"/>
      <c r="H135" s="190"/>
      <c r="I135" s="193"/>
      <c r="J135" s="204">
        <f>BK135</f>
        <v>0</v>
      </c>
      <c r="K135" s="190"/>
      <c r="L135" s="195"/>
      <c r="M135" s="196"/>
      <c r="N135" s="197"/>
      <c r="O135" s="197"/>
      <c r="P135" s="198">
        <f>SUM(P136:P285)</f>
        <v>0</v>
      </c>
      <c r="Q135" s="197"/>
      <c r="R135" s="198">
        <f>SUM(R136:R285)</f>
        <v>12.24511992</v>
      </c>
      <c r="S135" s="197"/>
      <c r="T135" s="199">
        <f>SUM(T136:T285)</f>
        <v>0.661727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00" t="s">
        <v>85</v>
      </c>
      <c r="AT135" s="201" t="s">
        <v>74</v>
      </c>
      <c r="AU135" s="201" t="s">
        <v>83</v>
      </c>
      <c r="AY135" s="200" t="s">
        <v>159</v>
      </c>
      <c r="BK135" s="202">
        <f>SUM(BK136:BK285)</f>
        <v>0</v>
      </c>
    </row>
    <row r="136" spans="1:65" s="2" customFormat="1" ht="33" customHeight="1">
      <c r="A136" s="39"/>
      <c r="B136" s="40"/>
      <c r="C136" s="205" t="s">
        <v>234</v>
      </c>
      <c r="D136" s="205" t="s">
        <v>162</v>
      </c>
      <c r="E136" s="206" t="s">
        <v>235</v>
      </c>
      <c r="F136" s="207" t="s">
        <v>236</v>
      </c>
      <c r="G136" s="208" t="s">
        <v>237</v>
      </c>
      <c r="H136" s="209">
        <v>656</v>
      </c>
      <c r="I136" s="210"/>
      <c r="J136" s="211">
        <f>ROUND(I136*H136,2)</f>
        <v>0</v>
      </c>
      <c r="K136" s="207" t="s">
        <v>166</v>
      </c>
      <c r="L136" s="45"/>
      <c r="M136" s="212" t="s">
        <v>19</v>
      </c>
      <c r="N136" s="213" t="s">
        <v>46</v>
      </c>
      <c r="O136" s="85"/>
      <c r="P136" s="214">
        <f>O136*H136</f>
        <v>0</v>
      </c>
      <c r="Q136" s="214">
        <v>0.00045</v>
      </c>
      <c r="R136" s="214">
        <f>Q136*H136</f>
        <v>0.2952</v>
      </c>
      <c r="S136" s="214">
        <v>0</v>
      </c>
      <c r="T136" s="215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16" t="s">
        <v>238</v>
      </c>
      <c r="AT136" s="216" t="s">
        <v>162</v>
      </c>
      <c r="AU136" s="216" t="s">
        <v>85</v>
      </c>
      <c r="AY136" s="18" t="s">
        <v>159</v>
      </c>
      <c r="BE136" s="217">
        <f>IF(N136="základní",J136,0)</f>
        <v>0</v>
      </c>
      <c r="BF136" s="217">
        <f>IF(N136="snížená",J136,0)</f>
        <v>0</v>
      </c>
      <c r="BG136" s="217">
        <f>IF(N136="zákl. přenesená",J136,0)</f>
        <v>0</v>
      </c>
      <c r="BH136" s="217">
        <f>IF(N136="sníž. přenesená",J136,0)</f>
        <v>0</v>
      </c>
      <c r="BI136" s="217">
        <f>IF(N136="nulová",J136,0)</f>
        <v>0</v>
      </c>
      <c r="BJ136" s="18" t="s">
        <v>83</v>
      </c>
      <c r="BK136" s="217">
        <f>ROUND(I136*H136,2)</f>
        <v>0</v>
      </c>
      <c r="BL136" s="18" t="s">
        <v>238</v>
      </c>
      <c r="BM136" s="216" t="s">
        <v>2322</v>
      </c>
    </row>
    <row r="137" spans="1:47" s="2" customFormat="1" ht="12">
      <c r="A137" s="39"/>
      <c r="B137" s="40"/>
      <c r="C137" s="41"/>
      <c r="D137" s="218" t="s">
        <v>169</v>
      </c>
      <c r="E137" s="41"/>
      <c r="F137" s="219" t="s">
        <v>240</v>
      </c>
      <c r="G137" s="41"/>
      <c r="H137" s="41"/>
      <c r="I137" s="220"/>
      <c r="J137" s="41"/>
      <c r="K137" s="41"/>
      <c r="L137" s="45"/>
      <c r="M137" s="221"/>
      <c r="N137" s="222"/>
      <c r="O137" s="85"/>
      <c r="P137" s="85"/>
      <c r="Q137" s="85"/>
      <c r="R137" s="85"/>
      <c r="S137" s="85"/>
      <c r="T137" s="86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169</v>
      </c>
      <c r="AU137" s="18" t="s">
        <v>85</v>
      </c>
    </row>
    <row r="138" spans="1:51" s="13" customFormat="1" ht="12">
      <c r="A138" s="13"/>
      <c r="B138" s="223"/>
      <c r="C138" s="224"/>
      <c r="D138" s="225" t="s">
        <v>175</v>
      </c>
      <c r="E138" s="226" t="s">
        <v>19</v>
      </c>
      <c r="F138" s="227" t="s">
        <v>241</v>
      </c>
      <c r="G138" s="224"/>
      <c r="H138" s="226" t="s">
        <v>19</v>
      </c>
      <c r="I138" s="228"/>
      <c r="J138" s="224"/>
      <c r="K138" s="224"/>
      <c r="L138" s="229"/>
      <c r="M138" s="230"/>
      <c r="N138" s="231"/>
      <c r="O138" s="231"/>
      <c r="P138" s="231"/>
      <c r="Q138" s="231"/>
      <c r="R138" s="231"/>
      <c r="S138" s="231"/>
      <c r="T138" s="232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3" t="s">
        <v>175</v>
      </c>
      <c r="AU138" s="233" t="s">
        <v>85</v>
      </c>
      <c r="AV138" s="13" t="s">
        <v>83</v>
      </c>
      <c r="AW138" s="13" t="s">
        <v>37</v>
      </c>
      <c r="AX138" s="13" t="s">
        <v>75</v>
      </c>
      <c r="AY138" s="233" t="s">
        <v>159</v>
      </c>
    </row>
    <row r="139" spans="1:51" s="14" customFormat="1" ht="12">
      <c r="A139" s="14"/>
      <c r="B139" s="234"/>
      <c r="C139" s="235"/>
      <c r="D139" s="225" t="s">
        <v>175</v>
      </c>
      <c r="E139" s="236" t="s">
        <v>19</v>
      </c>
      <c r="F139" s="237" t="s">
        <v>2323</v>
      </c>
      <c r="G139" s="235"/>
      <c r="H139" s="238">
        <v>655.086</v>
      </c>
      <c r="I139" s="239"/>
      <c r="J139" s="235"/>
      <c r="K139" s="235"/>
      <c r="L139" s="240"/>
      <c r="M139" s="241"/>
      <c r="N139" s="242"/>
      <c r="O139" s="242"/>
      <c r="P139" s="242"/>
      <c r="Q139" s="242"/>
      <c r="R139" s="242"/>
      <c r="S139" s="242"/>
      <c r="T139" s="243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44" t="s">
        <v>175</v>
      </c>
      <c r="AU139" s="244" t="s">
        <v>85</v>
      </c>
      <c r="AV139" s="14" t="s">
        <v>85</v>
      </c>
      <c r="AW139" s="14" t="s">
        <v>37</v>
      </c>
      <c r="AX139" s="14" t="s">
        <v>75</v>
      </c>
      <c r="AY139" s="244" t="s">
        <v>159</v>
      </c>
    </row>
    <row r="140" spans="1:51" s="13" customFormat="1" ht="12">
      <c r="A140" s="13"/>
      <c r="B140" s="223"/>
      <c r="C140" s="224"/>
      <c r="D140" s="225" t="s">
        <v>175</v>
      </c>
      <c r="E140" s="226" t="s">
        <v>19</v>
      </c>
      <c r="F140" s="227" t="s">
        <v>243</v>
      </c>
      <c r="G140" s="224"/>
      <c r="H140" s="226" t="s">
        <v>19</v>
      </c>
      <c r="I140" s="228"/>
      <c r="J140" s="224"/>
      <c r="K140" s="224"/>
      <c r="L140" s="229"/>
      <c r="M140" s="230"/>
      <c r="N140" s="231"/>
      <c r="O140" s="231"/>
      <c r="P140" s="231"/>
      <c r="Q140" s="231"/>
      <c r="R140" s="231"/>
      <c r="S140" s="231"/>
      <c r="T140" s="232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3" t="s">
        <v>175</v>
      </c>
      <c r="AU140" s="233" t="s">
        <v>85</v>
      </c>
      <c r="AV140" s="13" t="s">
        <v>83</v>
      </c>
      <c r="AW140" s="13" t="s">
        <v>37</v>
      </c>
      <c r="AX140" s="13" t="s">
        <v>75</v>
      </c>
      <c r="AY140" s="233" t="s">
        <v>159</v>
      </c>
    </row>
    <row r="141" spans="1:51" s="14" customFormat="1" ht="12">
      <c r="A141" s="14"/>
      <c r="B141" s="234"/>
      <c r="C141" s="235"/>
      <c r="D141" s="225" t="s">
        <v>175</v>
      </c>
      <c r="E141" s="236" t="s">
        <v>19</v>
      </c>
      <c r="F141" s="237" t="s">
        <v>2324</v>
      </c>
      <c r="G141" s="235"/>
      <c r="H141" s="238">
        <v>0.914</v>
      </c>
      <c r="I141" s="239"/>
      <c r="J141" s="235"/>
      <c r="K141" s="235"/>
      <c r="L141" s="240"/>
      <c r="M141" s="241"/>
      <c r="N141" s="242"/>
      <c r="O141" s="242"/>
      <c r="P141" s="242"/>
      <c r="Q141" s="242"/>
      <c r="R141" s="242"/>
      <c r="S141" s="242"/>
      <c r="T141" s="243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44" t="s">
        <v>175</v>
      </c>
      <c r="AU141" s="244" t="s">
        <v>85</v>
      </c>
      <c r="AV141" s="14" t="s">
        <v>85</v>
      </c>
      <c r="AW141" s="14" t="s">
        <v>37</v>
      </c>
      <c r="AX141" s="14" t="s">
        <v>75</v>
      </c>
      <c r="AY141" s="244" t="s">
        <v>159</v>
      </c>
    </row>
    <row r="142" spans="1:51" s="15" customFormat="1" ht="12">
      <c r="A142" s="15"/>
      <c r="B142" s="245"/>
      <c r="C142" s="246"/>
      <c r="D142" s="225" t="s">
        <v>175</v>
      </c>
      <c r="E142" s="247" t="s">
        <v>19</v>
      </c>
      <c r="F142" s="248" t="s">
        <v>179</v>
      </c>
      <c r="G142" s="246"/>
      <c r="H142" s="249">
        <v>656</v>
      </c>
      <c r="I142" s="250"/>
      <c r="J142" s="246"/>
      <c r="K142" s="246"/>
      <c r="L142" s="251"/>
      <c r="M142" s="252"/>
      <c r="N142" s="253"/>
      <c r="O142" s="253"/>
      <c r="P142" s="253"/>
      <c r="Q142" s="253"/>
      <c r="R142" s="253"/>
      <c r="S142" s="253"/>
      <c r="T142" s="254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55" t="s">
        <v>175</v>
      </c>
      <c r="AU142" s="255" t="s">
        <v>85</v>
      </c>
      <c r="AV142" s="15" t="s">
        <v>167</v>
      </c>
      <c r="AW142" s="15" t="s">
        <v>37</v>
      </c>
      <c r="AX142" s="15" t="s">
        <v>83</v>
      </c>
      <c r="AY142" s="255" t="s">
        <v>159</v>
      </c>
    </row>
    <row r="143" spans="1:65" s="2" customFormat="1" ht="37.8" customHeight="1">
      <c r="A143" s="39"/>
      <c r="B143" s="40"/>
      <c r="C143" s="205" t="s">
        <v>245</v>
      </c>
      <c r="D143" s="205" t="s">
        <v>162</v>
      </c>
      <c r="E143" s="206" t="s">
        <v>246</v>
      </c>
      <c r="F143" s="207" t="s">
        <v>247</v>
      </c>
      <c r="G143" s="208" t="s">
        <v>165</v>
      </c>
      <c r="H143" s="209">
        <v>655.086</v>
      </c>
      <c r="I143" s="210"/>
      <c r="J143" s="211">
        <f>ROUND(I143*H143,2)</f>
        <v>0</v>
      </c>
      <c r="K143" s="207" t="s">
        <v>166</v>
      </c>
      <c r="L143" s="45"/>
      <c r="M143" s="212" t="s">
        <v>19</v>
      </c>
      <c r="N143" s="213" t="s">
        <v>46</v>
      </c>
      <c r="O143" s="85"/>
      <c r="P143" s="214">
        <f>O143*H143</f>
        <v>0</v>
      </c>
      <c r="Q143" s="214">
        <v>0</v>
      </c>
      <c r="R143" s="214">
        <f>Q143*H143</f>
        <v>0</v>
      </c>
      <c r="S143" s="214">
        <v>0</v>
      </c>
      <c r="T143" s="215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16" t="s">
        <v>238</v>
      </c>
      <c r="AT143" s="216" t="s">
        <v>162</v>
      </c>
      <c r="AU143" s="216" t="s">
        <v>85</v>
      </c>
      <c r="AY143" s="18" t="s">
        <v>159</v>
      </c>
      <c r="BE143" s="217">
        <f>IF(N143="základní",J143,0)</f>
        <v>0</v>
      </c>
      <c r="BF143" s="217">
        <f>IF(N143="snížená",J143,0)</f>
        <v>0</v>
      </c>
      <c r="BG143" s="217">
        <f>IF(N143="zákl. přenesená",J143,0)</f>
        <v>0</v>
      </c>
      <c r="BH143" s="217">
        <f>IF(N143="sníž. přenesená",J143,0)</f>
        <v>0</v>
      </c>
      <c r="BI143" s="217">
        <f>IF(N143="nulová",J143,0)</f>
        <v>0</v>
      </c>
      <c r="BJ143" s="18" t="s">
        <v>83</v>
      </c>
      <c r="BK143" s="217">
        <f>ROUND(I143*H143,2)</f>
        <v>0</v>
      </c>
      <c r="BL143" s="18" t="s">
        <v>238</v>
      </c>
      <c r="BM143" s="216" t="s">
        <v>2325</v>
      </c>
    </row>
    <row r="144" spans="1:47" s="2" customFormat="1" ht="12">
      <c r="A144" s="39"/>
      <c r="B144" s="40"/>
      <c r="C144" s="41"/>
      <c r="D144" s="218" t="s">
        <v>169</v>
      </c>
      <c r="E144" s="41"/>
      <c r="F144" s="219" t="s">
        <v>249</v>
      </c>
      <c r="G144" s="41"/>
      <c r="H144" s="41"/>
      <c r="I144" s="220"/>
      <c r="J144" s="41"/>
      <c r="K144" s="41"/>
      <c r="L144" s="45"/>
      <c r="M144" s="221"/>
      <c r="N144" s="222"/>
      <c r="O144" s="85"/>
      <c r="P144" s="85"/>
      <c r="Q144" s="85"/>
      <c r="R144" s="85"/>
      <c r="S144" s="85"/>
      <c r="T144" s="86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169</v>
      </c>
      <c r="AU144" s="18" t="s">
        <v>85</v>
      </c>
    </row>
    <row r="145" spans="1:51" s="13" customFormat="1" ht="12">
      <c r="A145" s="13"/>
      <c r="B145" s="223"/>
      <c r="C145" s="224"/>
      <c r="D145" s="225" t="s">
        <v>175</v>
      </c>
      <c r="E145" s="226" t="s">
        <v>19</v>
      </c>
      <c r="F145" s="227" t="s">
        <v>2326</v>
      </c>
      <c r="G145" s="224"/>
      <c r="H145" s="226" t="s">
        <v>19</v>
      </c>
      <c r="I145" s="228"/>
      <c r="J145" s="224"/>
      <c r="K145" s="224"/>
      <c r="L145" s="229"/>
      <c r="M145" s="230"/>
      <c r="N145" s="231"/>
      <c r="O145" s="231"/>
      <c r="P145" s="231"/>
      <c r="Q145" s="231"/>
      <c r="R145" s="231"/>
      <c r="S145" s="231"/>
      <c r="T145" s="232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3" t="s">
        <v>175</v>
      </c>
      <c r="AU145" s="233" t="s">
        <v>85</v>
      </c>
      <c r="AV145" s="13" t="s">
        <v>83</v>
      </c>
      <c r="AW145" s="13" t="s">
        <v>37</v>
      </c>
      <c r="AX145" s="13" t="s">
        <v>75</v>
      </c>
      <c r="AY145" s="233" t="s">
        <v>159</v>
      </c>
    </row>
    <row r="146" spans="1:51" s="13" customFormat="1" ht="12">
      <c r="A146" s="13"/>
      <c r="B146" s="223"/>
      <c r="C146" s="224"/>
      <c r="D146" s="225" t="s">
        <v>175</v>
      </c>
      <c r="E146" s="226" t="s">
        <v>19</v>
      </c>
      <c r="F146" s="227" t="s">
        <v>251</v>
      </c>
      <c r="G146" s="224"/>
      <c r="H146" s="226" t="s">
        <v>19</v>
      </c>
      <c r="I146" s="228"/>
      <c r="J146" s="224"/>
      <c r="K146" s="224"/>
      <c r="L146" s="229"/>
      <c r="M146" s="230"/>
      <c r="N146" s="231"/>
      <c r="O146" s="231"/>
      <c r="P146" s="231"/>
      <c r="Q146" s="231"/>
      <c r="R146" s="231"/>
      <c r="S146" s="231"/>
      <c r="T146" s="232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3" t="s">
        <v>175</v>
      </c>
      <c r="AU146" s="233" t="s">
        <v>85</v>
      </c>
      <c r="AV146" s="13" t="s">
        <v>83</v>
      </c>
      <c r="AW146" s="13" t="s">
        <v>37</v>
      </c>
      <c r="AX146" s="13" t="s">
        <v>75</v>
      </c>
      <c r="AY146" s="233" t="s">
        <v>159</v>
      </c>
    </row>
    <row r="147" spans="1:51" s="13" customFormat="1" ht="12">
      <c r="A147" s="13"/>
      <c r="B147" s="223"/>
      <c r="C147" s="224"/>
      <c r="D147" s="225" t="s">
        <v>175</v>
      </c>
      <c r="E147" s="226" t="s">
        <v>19</v>
      </c>
      <c r="F147" s="227" t="s">
        <v>2327</v>
      </c>
      <c r="G147" s="224"/>
      <c r="H147" s="226" t="s">
        <v>19</v>
      </c>
      <c r="I147" s="228"/>
      <c r="J147" s="224"/>
      <c r="K147" s="224"/>
      <c r="L147" s="229"/>
      <c r="M147" s="230"/>
      <c r="N147" s="231"/>
      <c r="O147" s="231"/>
      <c r="P147" s="231"/>
      <c r="Q147" s="231"/>
      <c r="R147" s="231"/>
      <c r="S147" s="231"/>
      <c r="T147" s="232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3" t="s">
        <v>175</v>
      </c>
      <c r="AU147" s="233" t="s">
        <v>85</v>
      </c>
      <c r="AV147" s="13" t="s">
        <v>83</v>
      </c>
      <c r="AW147" s="13" t="s">
        <v>37</v>
      </c>
      <c r="AX147" s="13" t="s">
        <v>75</v>
      </c>
      <c r="AY147" s="233" t="s">
        <v>159</v>
      </c>
    </row>
    <row r="148" spans="1:51" s="14" customFormat="1" ht="12">
      <c r="A148" s="14"/>
      <c r="B148" s="234"/>
      <c r="C148" s="235"/>
      <c r="D148" s="225" t="s">
        <v>175</v>
      </c>
      <c r="E148" s="236" t="s">
        <v>19</v>
      </c>
      <c r="F148" s="237" t="s">
        <v>2328</v>
      </c>
      <c r="G148" s="235"/>
      <c r="H148" s="238">
        <v>240.588</v>
      </c>
      <c r="I148" s="239"/>
      <c r="J148" s="235"/>
      <c r="K148" s="235"/>
      <c r="L148" s="240"/>
      <c r="M148" s="241"/>
      <c r="N148" s="242"/>
      <c r="O148" s="242"/>
      <c r="P148" s="242"/>
      <c r="Q148" s="242"/>
      <c r="R148" s="242"/>
      <c r="S148" s="242"/>
      <c r="T148" s="243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44" t="s">
        <v>175</v>
      </c>
      <c r="AU148" s="244" t="s">
        <v>85</v>
      </c>
      <c r="AV148" s="14" t="s">
        <v>85</v>
      </c>
      <c r="AW148" s="14" t="s">
        <v>37</v>
      </c>
      <c r="AX148" s="14" t="s">
        <v>75</v>
      </c>
      <c r="AY148" s="244" t="s">
        <v>159</v>
      </c>
    </row>
    <row r="149" spans="1:51" s="14" customFormat="1" ht="12">
      <c r="A149" s="14"/>
      <c r="B149" s="234"/>
      <c r="C149" s="235"/>
      <c r="D149" s="225" t="s">
        <v>175</v>
      </c>
      <c r="E149" s="236" t="s">
        <v>19</v>
      </c>
      <c r="F149" s="237" t="s">
        <v>2329</v>
      </c>
      <c r="G149" s="235"/>
      <c r="H149" s="238">
        <v>231.856</v>
      </c>
      <c r="I149" s="239"/>
      <c r="J149" s="235"/>
      <c r="K149" s="235"/>
      <c r="L149" s="240"/>
      <c r="M149" s="241"/>
      <c r="N149" s="242"/>
      <c r="O149" s="242"/>
      <c r="P149" s="242"/>
      <c r="Q149" s="242"/>
      <c r="R149" s="242"/>
      <c r="S149" s="242"/>
      <c r="T149" s="243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44" t="s">
        <v>175</v>
      </c>
      <c r="AU149" s="244" t="s">
        <v>85</v>
      </c>
      <c r="AV149" s="14" t="s">
        <v>85</v>
      </c>
      <c r="AW149" s="14" t="s">
        <v>37</v>
      </c>
      <c r="AX149" s="14" t="s">
        <v>75</v>
      </c>
      <c r="AY149" s="244" t="s">
        <v>159</v>
      </c>
    </row>
    <row r="150" spans="1:51" s="13" customFormat="1" ht="12">
      <c r="A150" s="13"/>
      <c r="B150" s="223"/>
      <c r="C150" s="224"/>
      <c r="D150" s="225" t="s">
        <v>175</v>
      </c>
      <c r="E150" s="226" t="s">
        <v>19</v>
      </c>
      <c r="F150" s="227" t="s">
        <v>2330</v>
      </c>
      <c r="G150" s="224"/>
      <c r="H150" s="226" t="s">
        <v>19</v>
      </c>
      <c r="I150" s="228"/>
      <c r="J150" s="224"/>
      <c r="K150" s="224"/>
      <c r="L150" s="229"/>
      <c r="M150" s="230"/>
      <c r="N150" s="231"/>
      <c r="O150" s="231"/>
      <c r="P150" s="231"/>
      <c r="Q150" s="231"/>
      <c r="R150" s="231"/>
      <c r="S150" s="231"/>
      <c r="T150" s="232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3" t="s">
        <v>175</v>
      </c>
      <c r="AU150" s="233" t="s">
        <v>85</v>
      </c>
      <c r="AV150" s="13" t="s">
        <v>83</v>
      </c>
      <c r="AW150" s="13" t="s">
        <v>37</v>
      </c>
      <c r="AX150" s="13" t="s">
        <v>75</v>
      </c>
      <c r="AY150" s="233" t="s">
        <v>159</v>
      </c>
    </row>
    <row r="151" spans="1:51" s="14" customFormat="1" ht="12">
      <c r="A151" s="14"/>
      <c r="B151" s="234"/>
      <c r="C151" s="235"/>
      <c r="D151" s="225" t="s">
        <v>175</v>
      </c>
      <c r="E151" s="236" t="s">
        <v>19</v>
      </c>
      <c r="F151" s="237" t="s">
        <v>2331</v>
      </c>
      <c r="G151" s="235"/>
      <c r="H151" s="238">
        <v>293.801</v>
      </c>
      <c r="I151" s="239"/>
      <c r="J151" s="235"/>
      <c r="K151" s="235"/>
      <c r="L151" s="240"/>
      <c r="M151" s="241"/>
      <c r="N151" s="242"/>
      <c r="O151" s="242"/>
      <c r="P151" s="242"/>
      <c r="Q151" s="242"/>
      <c r="R151" s="242"/>
      <c r="S151" s="242"/>
      <c r="T151" s="243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44" t="s">
        <v>175</v>
      </c>
      <c r="AU151" s="244" t="s">
        <v>85</v>
      </c>
      <c r="AV151" s="14" t="s">
        <v>85</v>
      </c>
      <c r="AW151" s="14" t="s">
        <v>37</v>
      </c>
      <c r="AX151" s="14" t="s">
        <v>75</v>
      </c>
      <c r="AY151" s="244" t="s">
        <v>159</v>
      </c>
    </row>
    <row r="152" spans="1:51" s="14" customFormat="1" ht="12">
      <c r="A152" s="14"/>
      <c r="B152" s="234"/>
      <c r="C152" s="235"/>
      <c r="D152" s="225" t="s">
        <v>175</v>
      </c>
      <c r="E152" s="236" t="s">
        <v>19</v>
      </c>
      <c r="F152" s="237" t="s">
        <v>2332</v>
      </c>
      <c r="G152" s="235"/>
      <c r="H152" s="238">
        <v>-111.159</v>
      </c>
      <c r="I152" s="239"/>
      <c r="J152" s="235"/>
      <c r="K152" s="235"/>
      <c r="L152" s="240"/>
      <c r="M152" s="241"/>
      <c r="N152" s="242"/>
      <c r="O152" s="242"/>
      <c r="P152" s="242"/>
      <c r="Q152" s="242"/>
      <c r="R152" s="242"/>
      <c r="S152" s="242"/>
      <c r="T152" s="243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44" t="s">
        <v>175</v>
      </c>
      <c r="AU152" s="244" t="s">
        <v>85</v>
      </c>
      <c r="AV152" s="14" t="s">
        <v>85</v>
      </c>
      <c r="AW152" s="14" t="s">
        <v>37</v>
      </c>
      <c r="AX152" s="14" t="s">
        <v>75</v>
      </c>
      <c r="AY152" s="244" t="s">
        <v>159</v>
      </c>
    </row>
    <row r="153" spans="1:51" s="15" customFormat="1" ht="12">
      <c r="A153" s="15"/>
      <c r="B153" s="245"/>
      <c r="C153" s="246"/>
      <c r="D153" s="225" t="s">
        <v>175</v>
      </c>
      <c r="E153" s="247" t="s">
        <v>19</v>
      </c>
      <c r="F153" s="248" t="s">
        <v>179</v>
      </c>
      <c r="G153" s="246"/>
      <c r="H153" s="249">
        <v>655.0859999999999</v>
      </c>
      <c r="I153" s="250"/>
      <c r="J153" s="246"/>
      <c r="K153" s="246"/>
      <c r="L153" s="251"/>
      <c r="M153" s="252"/>
      <c r="N153" s="253"/>
      <c r="O153" s="253"/>
      <c r="P153" s="253"/>
      <c r="Q153" s="253"/>
      <c r="R153" s="253"/>
      <c r="S153" s="253"/>
      <c r="T153" s="254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255" t="s">
        <v>175</v>
      </c>
      <c r="AU153" s="255" t="s">
        <v>85</v>
      </c>
      <c r="AV153" s="15" t="s">
        <v>167</v>
      </c>
      <c r="AW153" s="15" t="s">
        <v>37</v>
      </c>
      <c r="AX153" s="15" t="s">
        <v>83</v>
      </c>
      <c r="AY153" s="255" t="s">
        <v>159</v>
      </c>
    </row>
    <row r="154" spans="1:65" s="2" customFormat="1" ht="16.5" customHeight="1">
      <c r="A154" s="39"/>
      <c r="B154" s="40"/>
      <c r="C154" s="257" t="s">
        <v>254</v>
      </c>
      <c r="D154" s="257" t="s">
        <v>255</v>
      </c>
      <c r="E154" s="258" t="s">
        <v>256</v>
      </c>
      <c r="F154" s="259" t="s">
        <v>257</v>
      </c>
      <c r="G154" s="260" t="s">
        <v>258</v>
      </c>
      <c r="H154" s="261">
        <v>229.28</v>
      </c>
      <c r="I154" s="262"/>
      <c r="J154" s="263">
        <f>ROUND(I154*H154,2)</f>
        <v>0</v>
      </c>
      <c r="K154" s="259" t="s">
        <v>166</v>
      </c>
      <c r="L154" s="264"/>
      <c r="M154" s="265" t="s">
        <v>19</v>
      </c>
      <c r="N154" s="266" t="s">
        <v>46</v>
      </c>
      <c r="O154" s="85"/>
      <c r="P154" s="214">
        <f>O154*H154</f>
        <v>0</v>
      </c>
      <c r="Q154" s="214">
        <v>0.001</v>
      </c>
      <c r="R154" s="214">
        <f>Q154*H154</f>
        <v>0.22928</v>
      </c>
      <c r="S154" s="214">
        <v>0</v>
      </c>
      <c r="T154" s="215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16" t="s">
        <v>259</v>
      </c>
      <c r="AT154" s="216" t="s">
        <v>255</v>
      </c>
      <c r="AU154" s="216" t="s">
        <v>85</v>
      </c>
      <c r="AY154" s="18" t="s">
        <v>159</v>
      </c>
      <c r="BE154" s="217">
        <f>IF(N154="základní",J154,0)</f>
        <v>0</v>
      </c>
      <c r="BF154" s="217">
        <f>IF(N154="snížená",J154,0)</f>
        <v>0</v>
      </c>
      <c r="BG154" s="217">
        <f>IF(N154="zákl. přenesená",J154,0)</f>
        <v>0</v>
      </c>
      <c r="BH154" s="217">
        <f>IF(N154="sníž. přenesená",J154,0)</f>
        <v>0</v>
      </c>
      <c r="BI154" s="217">
        <f>IF(N154="nulová",J154,0)</f>
        <v>0</v>
      </c>
      <c r="BJ154" s="18" t="s">
        <v>83</v>
      </c>
      <c r="BK154" s="217">
        <f>ROUND(I154*H154,2)</f>
        <v>0</v>
      </c>
      <c r="BL154" s="18" t="s">
        <v>238</v>
      </c>
      <c r="BM154" s="216" t="s">
        <v>2333</v>
      </c>
    </row>
    <row r="155" spans="1:51" s="14" customFormat="1" ht="12">
      <c r="A155" s="14"/>
      <c r="B155" s="234"/>
      <c r="C155" s="235"/>
      <c r="D155" s="225" t="s">
        <v>175</v>
      </c>
      <c r="E155" s="235"/>
      <c r="F155" s="237" t="s">
        <v>2334</v>
      </c>
      <c r="G155" s="235"/>
      <c r="H155" s="238">
        <v>229.28</v>
      </c>
      <c r="I155" s="239"/>
      <c r="J155" s="235"/>
      <c r="K155" s="235"/>
      <c r="L155" s="240"/>
      <c r="M155" s="241"/>
      <c r="N155" s="242"/>
      <c r="O155" s="242"/>
      <c r="P155" s="242"/>
      <c r="Q155" s="242"/>
      <c r="R155" s="242"/>
      <c r="S155" s="242"/>
      <c r="T155" s="243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44" t="s">
        <v>175</v>
      </c>
      <c r="AU155" s="244" t="s">
        <v>85</v>
      </c>
      <c r="AV155" s="14" t="s">
        <v>85</v>
      </c>
      <c r="AW155" s="14" t="s">
        <v>4</v>
      </c>
      <c r="AX155" s="14" t="s">
        <v>83</v>
      </c>
      <c r="AY155" s="244" t="s">
        <v>159</v>
      </c>
    </row>
    <row r="156" spans="1:65" s="2" customFormat="1" ht="33" customHeight="1">
      <c r="A156" s="39"/>
      <c r="B156" s="40"/>
      <c r="C156" s="205" t="s">
        <v>262</v>
      </c>
      <c r="D156" s="205" t="s">
        <v>162</v>
      </c>
      <c r="E156" s="206" t="s">
        <v>271</v>
      </c>
      <c r="F156" s="207" t="s">
        <v>272</v>
      </c>
      <c r="G156" s="208" t="s">
        <v>165</v>
      </c>
      <c r="H156" s="209">
        <v>655.086</v>
      </c>
      <c r="I156" s="210"/>
      <c r="J156" s="211">
        <f>ROUND(I156*H156,2)</f>
        <v>0</v>
      </c>
      <c r="K156" s="207" t="s">
        <v>166</v>
      </c>
      <c r="L156" s="45"/>
      <c r="M156" s="212" t="s">
        <v>19</v>
      </c>
      <c r="N156" s="213" t="s">
        <v>46</v>
      </c>
      <c r="O156" s="85"/>
      <c r="P156" s="214">
        <f>O156*H156</f>
        <v>0</v>
      </c>
      <c r="Q156" s="214">
        <v>0</v>
      </c>
      <c r="R156" s="214">
        <f>Q156*H156</f>
        <v>0</v>
      </c>
      <c r="S156" s="214">
        <v>0</v>
      </c>
      <c r="T156" s="215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16" t="s">
        <v>238</v>
      </c>
      <c r="AT156" s="216" t="s">
        <v>162</v>
      </c>
      <c r="AU156" s="216" t="s">
        <v>85</v>
      </c>
      <c r="AY156" s="18" t="s">
        <v>159</v>
      </c>
      <c r="BE156" s="217">
        <f>IF(N156="základní",J156,0)</f>
        <v>0</v>
      </c>
      <c r="BF156" s="217">
        <f>IF(N156="snížená",J156,0)</f>
        <v>0</v>
      </c>
      <c r="BG156" s="217">
        <f>IF(N156="zákl. přenesená",J156,0)</f>
        <v>0</v>
      </c>
      <c r="BH156" s="217">
        <f>IF(N156="sníž. přenesená",J156,0)</f>
        <v>0</v>
      </c>
      <c r="BI156" s="217">
        <f>IF(N156="nulová",J156,0)</f>
        <v>0</v>
      </c>
      <c r="BJ156" s="18" t="s">
        <v>83</v>
      </c>
      <c r="BK156" s="217">
        <f>ROUND(I156*H156,2)</f>
        <v>0</v>
      </c>
      <c r="BL156" s="18" t="s">
        <v>238</v>
      </c>
      <c r="BM156" s="216" t="s">
        <v>2335</v>
      </c>
    </row>
    <row r="157" spans="1:47" s="2" customFormat="1" ht="12">
      <c r="A157" s="39"/>
      <c r="B157" s="40"/>
      <c r="C157" s="41"/>
      <c r="D157" s="218" t="s">
        <v>169</v>
      </c>
      <c r="E157" s="41"/>
      <c r="F157" s="219" t="s">
        <v>274</v>
      </c>
      <c r="G157" s="41"/>
      <c r="H157" s="41"/>
      <c r="I157" s="220"/>
      <c r="J157" s="41"/>
      <c r="K157" s="41"/>
      <c r="L157" s="45"/>
      <c r="M157" s="221"/>
      <c r="N157" s="222"/>
      <c r="O157" s="85"/>
      <c r="P157" s="85"/>
      <c r="Q157" s="85"/>
      <c r="R157" s="85"/>
      <c r="S157" s="85"/>
      <c r="T157" s="86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169</v>
      </c>
      <c r="AU157" s="18" t="s">
        <v>85</v>
      </c>
    </row>
    <row r="158" spans="1:65" s="2" customFormat="1" ht="49.05" customHeight="1">
      <c r="A158" s="39"/>
      <c r="B158" s="40"/>
      <c r="C158" s="257" t="s">
        <v>8</v>
      </c>
      <c r="D158" s="257" t="s">
        <v>255</v>
      </c>
      <c r="E158" s="258" t="s">
        <v>276</v>
      </c>
      <c r="F158" s="259" t="s">
        <v>277</v>
      </c>
      <c r="G158" s="260" t="s">
        <v>165</v>
      </c>
      <c r="H158" s="261">
        <v>763.503</v>
      </c>
      <c r="I158" s="262"/>
      <c r="J158" s="263">
        <f>ROUND(I158*H158,2)</f>
        <v>0</v>
      </c>
      <c r="K158" s="259" t="s">
        <v>166</v>
      </c>
      <c r="L158" s="264"/>
      <c r="M158" s="265" t="s">
        <v>19</v>
      </c>
      <c r="N158" s="266" t="s">
        <v>46</v>
      </c>
      <c r="O158" s="85"/>
      <c r="P158" s="214">
        <f>O158*H158</f>
        <v>0</v>
      </c>
      <c r="Q158" s="214">
        <v>0.004</v>
      </c>
      <c r="R158" s="214">
        <f>Q158*H158</f>
        <v>3.054012</v>
      </c>
      <c r="S158" s="214">
        <v>0</v>
      </c>
      <c r="T158" s="215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16" t="s">
        <v>259</v>
      </c>
      <c r="AT158" s="216" t="s">
        <v>255</v>
      </c>
      <c r="AU158" s="216" t="s">
        <v>85</v>
      </c>
      <c r="AY158" s="18" t="s">
        <v>159</v>
      </c>
      <c r="BE158" s="217">
        <f>IF(N158="základní",J158,0)</f>
        <v>0</v>
      </c>
      <c r="BF158" s="217">
        <f>IF(N158="snížená",J158,0)</f>
        <v>0</v>
      </c>
      <c r="BG158" s="217">
        <f>IF(N158="zákl. přenesená",J158,0)</f>
        <v>0</v>
      </c>
      <c r="BH158" s="217">
        <f>IF(N158="sníž. přenesená",J158,0)</f>
        <v>0</v>
      </c>
      <c r="BI158" s="217">
        <f>IF(N158="nulová",J158,0)</f>
        <v>0</v>
      </c>
      <c r="BJ158" s="18" t="s">
        <v>83</v>
      </c>
      <c r="BK158" s="217">
        <f>ROUND(I158*H158,2)</f>
        <v>0</v>
      </c>
      <c r="BL158" s="18" t="s">
        <v>238</v>
      </c>
      <c r="BM158" s="216" t="s">
        <v>2336</v>
      </c>
    </row>
    <row r="159" spans="1:51" s="14" customFormat="1" ht="12">
      <c r="A159" s="14"/>
      <c r="B159" s="234"/>
      <c r="C159" s="235"/>
      <c r="D159" s="225" t="s">
        <v>175</v>
      </c>
      <c r="E159" s="235"/>
      <c r="F159" s="237" t="s">
        <v>2337</v>
      </c>
      <c r="G159" s="235"/>
      <c r="H159" s="238">
        <v>763.503</v>
      </c>
      <c r="I159" s="239"/>
      <c r="J159" s="235"/>
      <c r="K159" s="235"/>
      <c r="L159" s="240"/>
      <c r="M159" s="241"/>
      <c r="N159" s="242"/>
      <c r="O159" s="242"/>
      <c r="P159" s="242"/>
      <c r="Q159" s="242"/>
      <c r="R159" s="242"/>
      <c r="S159" s="242"/>
      <c r="T159" s="243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44" t="s">
        <v>175</v>
      </c>
      <c r="AU159" s="244" t="s">
        <v>85</v>
      </c>
      <c r="AV159" s="14" t="s">
        <v>85</v>
      </c>
      <c r="AW159" s="14" t="s">
        <v>4</v>
      </c>
      <c r="AX159" s="14" t="s">
        <v>83</v>
      </c>
      <c r="AY159" s="244" t="s">
        <v>159</v>
      </c>
    </row>
    <row r="160" spans="1:65" s="2" customFormat="1" ht="24.15" customHeight="1">
      <c r="A160" s="39"/>
      <c r="B160" s="40"/>
      <c r="C160" s="205" t="s">
        <v>238</v>
      </c>
      <c r="D160" s="205" t="s">
        <v>162</v>
      </c>
      <c r="E160" s="206" t="s">
        <v>263</v>
      </c>
      <c r="F160" s="207" t="s">
        <v>264</v>
      </c>
      <c r="G160" s="208" t="s">
        <v>165</v>
      </c>
      <c r="H160" s="209">
        <v>655.086</v>
      </c>
      <c r="I160" s="210"/>
      <c r="J160" s="211">
        <f>ROUND(I160*H160,2)</f>
        <v>0</v>
      </c>
      <c r="K160" s="207" t="s">
        <v>166</v>
      </c>
      <c r="L160" s="45"/>
      <c r="M160" s="212" t="s">
        <v>19</v>
      </c>
      <c r="N160" s="213" t="s">
        <v>46</v>
      </c>
      <c r="O160" s="85"/>
      <c r="P160" s="214">
        <f>O160*H160</f>
        <v>0</v>
      </c>
      <c r="Q160" s="214">
        <v>0.00088</v>
      </c>
      <c r="R160" s="214">
        <f>Q160*H160</f>
        <v>0.57647568</v>
      </c>
      <c r="S160" s="214">
        <v>0</v>
      </c>
      <c r="T160" s="215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16" t="s">
        <v>238</v>
      </c>
      <c r="AT160" s="216" t="s">
        <v>162</v>
      </c>
      <c r="AU160" s="216" t="s">
        <v>85</v>
      </c>
      <c r="AY160" s="18" t="s">
        <v>159</v>
      </c>
      <c r="BE160" s="217">
        <f>IF(N160="základní",J160,0)</f>
        <v>0</v>
      </c>
      <c r="BF160" s="217">
        <f>IF(N160="snížená",J160,0)</f>
        <v>0</v>
      </c>
      <c r="BG160" s="217">
        <f>IF(N160="zákl. přenesená",J160,0)</f>
        <v>0</v>
      </c>
      <c r="BH160" s="217">
        <f>IF(N160="sníž. přenesená",J160,0)</f>
        <v>0</v>
      </c>
      <c r="BI160" s="217">
        <f>IF(N160="nulová",J160,0)</f>
        <v>0</v>
      </c>
      <c r="BJ160" s="18" t="s">
        <v>83</v>
      </c>
      <c r="BK160" s="217">
        <f>ROUND(I160*H160,2)</f>
        <v>0</v>
      </c>
      <c r="BL160" s="18" t="s">
        <v>238</v>
      </c>
      <c r="BM160" s="216" t="s">
        <v>2338</v>
      </c>
    </row>
    <row r="161" spans="1:47" s="2" customFormat="1" ht="12">
      <c r="A161" s="39"/>
      <c r="B161" s="40"/>
      <c r="C161" s="41"/>
      <c r="D161" s="218" t="s">
        <v>169</v>
      </c>
      <c r="E161" s="41"/>
      <c r="F161" s="219" t="s">
        <v>266</v>
      </c>
      <c r="G161" s="41"/>
      <c r="H161" s="41"/>
      <c r="I161" s="220"/>
      <c r="J161" s="41"/>
      <c r="K161" s="41"/>
      <c r="L161" s="45"/>
      <c r="M161" s="221"/>
      <c r="N161" s="222"/>
      <c r="O161" s="85"/>
      <c r="P161" s="85"/>
      <c r="Q161" s="85"/>
      <c r="R161" s="85"/>
      <c r="S161" s="85"/>
      <c r="T161" s="86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169</v>
      </c>
      <c r="AU161" s="18" t="s">
        <v>85</v>
      </c>
    </row>
    <row r="162" spans="1:65" s="2" customFormat="1" ht="49.05" customHeight="1">
      <c r="A162" s="39"/>
      <c r="B162" s="40"/>
      <c r="C162" s="257" t="s">
        <v>275</v>
      </c>
      <c r="D162" s="257" t="s">
        <v>255</v>
      </c>
      <c r="E162" s="258" t="s">
        <v>1296</v>
      </c>
      <c r="F162" s="259" t="s">
        <v>1297</v>
      </c>
      <c r="G162" s="260" t="s">
        <v>165</v>
      </c>
      <c r="H162" s="261">
        <v>763.503</v>
      </c>
      <c r="I162" s="262"/>
      <c r="J162" s="263">
        <f>ROUND(I162*H162,2)</f>
        <v>0</v>
      </c>
      <c r="K162" s="259" t="s">
        <v>166</v>
      </c>
      <c r="L162" s="264"/>
      <c r="M162" s="265" t="s">
        <v>19</v>
      </c>
      <c r="N162" s="266" t="s">
        <v>46</v>
      </c>
      <c r="O162" s="85"/>
      <c r="P162" s="214">
        <f>O162*H162</f>
        <v>0</v>
      </c>
      <c r="Q162" s="214">
        <v>0.0053</v>
      </c>
      <c r="R162" s="214">
        <f>Q162*H162</f>
        <v>4.0465659</v>
      </c>
      <c r="S162" s="214">
        <v>0</v>
      </c>
      <c r="T162" s="215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16" t="s">
        <v>259</v>
      </c>
      <c r="AT162" s="216" t="s">
        <v>255</v>
      </c>
      <c r="AU162" s="216" t="s">
        <v>85</v>
      </c>
      <c r="AY162" s="18" t="s">
        <v>159</v>
      </c>
      <c r="BE162" s="217">
        <f>IF(N162="základní",J162,0)</f>
        <v>0</v>
      </c>
      <c r="BF162" s="217">
        <f>IF(N162="snížená",J162,0)</f>
        <v>0</v>
      </c>
      <c r="BG162" s="217">
        <f>IF(N162="zákl. přenesená",J162,0)</f>
        <v>0</v>
      </c>
      <c r="BH162" s="217">
        <f>IF(N162="sníž. přenesená",J162,0)</f>
        <v>0</v>
      </c>
      <c r="BI162" s="217">
        <f>IF(N162="nulová",J162,0)</f>
        <v>0</v>
      </c>
      <c r="BJ162" s="18" t="s">
        <v>83</v>
      </c>
      <c r="BK162" s="217">
        <f>ROUND(I162*H162,2)</f>
        <v>0</v>
      </c>
      <c r="BL162" s="18" t="s">
        <v>238</v>
      </c>
      <c r="BM162" s="216" t="s">
        <v>2339</v>
      </c>
    </row>
    <row r="163" spans="1:51" s="14" customFormat="1" ht="12">
      <c r="A163" s="14"/>
      <c r="B163" s="234"/>
      <c r="C163" s="235"/>
      <c r="D163" s="225" t="s">
        <v>175</v>
      </c>
      <c r="E163" s="235"/>
      <c r="F163" s="237" t="s">
        <v>2337</v>
      </c>
      <c r="G163" s="235"/>
      <c r="H163" s="238">
        <v>763.503</v>
      </c>
      <c r="I163" s="239"/>
      <c r="J163" s="235"/>
      <c r="K163" s="235"/>
      <c r="L163" s="240"/>
      <c r="M163" s="241"/>
      <c r="N163" s="242"/>
      <c r="O163" s="242"/>
      <c r="P163" s="242"/>
      <c r="Q163" s="242"/>
      <c r="R163" s="242"/>
      <c r="S163" s="242"/>
      <c r="T163" s="243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44" t="s">
        <v>175</v>
      </c>
      <c r="AU163" s="244" t="s">
        <v>85</v>
      </c>
      <c r="AV163" s="14" t="s">
        <v>85</v>
      </c>
      <c r="AW163" s="14" t="s">
        <v>4</v>
      </c>
      <c r="AX163" s="14" t="s">
        <v>83</v>
      </c>
      <c r="AY163" s="244" t="s">
        <v>159</v>
      </c>
    </row>
    <row r="164" spans="1:65" s="2" customFormat="1" ht="33" customHeight="1">
      <c r="A164" s="39"/>
      <c r="B164" s="40"/>
      <c r="C164" s="205" t="s">
        <v>279</v>
      </c>
      <c r="D164" s="205" t="s">
        <v>162</v>
      </c>
      <c r="E164" s="206" t="s">
        <v>286</v>
      </c>
      <c r="F164" s="207" t="s">
        <v>287</v>
      </c>
      <c r="G164" s="208" t="s">
        <v>237</v>
      </c>
      <c r="H164" s="209">
        <v>2540</v>
      </c>
      <c r="I164" s="210"/>
      <c r="J164" s="211">
        <f>ROUND(I164*H164,2)</f>
        <v>0</v>
      </c>
      <c r="K164" s="207" t="s">
        <v>166</v>
      </c>
      <c r="L164" s="45"/>
      <c r="M164" s="212" t="s">
        <v>19</v>
      </c>
      <c r="N164" s="213" t="s">
        <v>46</v>
      </c>
      <c r="O164" s="85"/>
      <c r="P164" s="214">
        <f>O164*H164</f>
        <v>0</v>
      </c>
      <c r="Q164" s="214">
        <v>0</v>
      </c>
      <c r="R164" s="214">
        <f>Q164*H164</f>
        <v>0</v>
      </c>
      <c r="S164" s="214">
        <v>0</v>
      </c>
      <c r="T164" s="215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16" t="s">
        <v>238</v>
      </c>
      <c r="AT164" s="216" t="s">
        <v>162</v>
      </c>
      <c r="AU164" s="216" t="s">
        <v>85</v>
      </c>
      <c r="AY164" s="18" t="s">
        <v>159</v>
      </c>
      <c r="BE164" s="217">
        <f>IF(N164="základní",J164,0)</f>
        <v>0</v>
      </c>
      <c r="BF164" s="217">
        <f>IF(N164="snížená",J164,0)</f>
        <v>0</v>
      </c>
      <c r="BG164" s="217">
        <f>IF(N164="zákl. přenesená",J164,0)</f>
        <v>0</v>
      </c>
      <c r="BH164" s="217">
        <f>IF(N164="sníž. přenesená",J164,0)</f>
        <v>0</v>
      </c>
      <c r="BI164" s="217">
        <f>IF(N164="nulová",J164,0)</f>
        <v>0</v>
      </c>
      <c r="BJ164" s="18" t="s">
        <v>83</v>
      </c>
      <c r="BK164" s="217">
        <f>ROUND(I164*H164,2)</f>
        <v>0</v>
      </c>
      <c r="BL164" s="18" t="s">
        <v>238</v>
      </c>
      <c r="BM164" s="216" t="s">
        <v>2340</v>
      </c>
    </row>
    <row r="165" spans="1:47" s="2" customFormat="1" ht="12">
      <c r="A165" s="39"/>
      <c r="B165" s="40"/>
      <c r="C165" s="41"/>
      <c r="D165" s="218" t="s">
        <v>169</v>
      </c>
      <c r="E165" s="41"/>
      <c r="F165" s="219" t="s">
        <v>289</v>
      </c>
      <c r="G165" s="41"/>
      <c r="H165" s="41"/>
      <c r="I165" s="220"/>
      <c r="J165" s="41"/>
      <c r="K165" s="41"/>
      <c r="L165" s="45"/>
      <c r="M165" s="221"/>
      <c r="N165" s="222"/>
      <c r="O165" s="85"/>
      <c r="P165" s="85"/>
      <c r="Q165" s="85"/>
      <c r="R165" s="85"/>
      <c r="S165" s="85"/>
      <c r="T165" s="86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169</v>
      </c>
      <c r="AU165" s="18" t="s">
        <v>85</v>
      </c>
    </row>
    <row r="166" spans="1:51" s="13" customFormat="1" ht="12">
      <c r="A166" s="13"/>
      <c r="B166" s="223"/>
      <c r="C166" s="224"/>
      <c r="D166" s="225" t="s">
        <v>175</v>
      </c>
      <c r="E166" s="226" t="s">
        <v>19</v>
      </c>
      <c r="F166" s="227" t="s">
        <v>1863</v>
      </c>
      <c r="G166" s="224"/>
      <c r="H166" s="226" t="s">
        <v>19</v>
      </c>
      <c r="I166" s="228"/>
      <c r="J166" s="224"/>
      <c r="K166" s="224"/>
      <c r="L166" s="229"/>
      <c r="M166" s="230"/>
      <c r="N166" s="231"/>
      <c r="O166" s="231"/>
      <c r="P166" s="231"/>
      <c r="Q166" s="231"/>
      <c r="R166" s="231"/>
      <c r="S166" s="231"/>
      <c r="T166" s="232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3" t="s">
        <v>175</v>
      </c>
      <c r="AU166" s="233" t="s">
        <v>85</v>
      </c>
      <c r="AV166" s="13" t="s">
        <v>83</v>
      </c>
      <c r="AW166" s="13" t="s">
        <v>37</v>
      </c>
      <c r="AX166" s="13" t="s">
        <v>75</v>
      </c>
      <c r="AY166" s="233" t="s">
        <v>159</v>
      </c>
    </row>
    <row r="167" spans="1:51" s="14" customFormat="1" ht="12">
      <c r="A167" s="14"/>
      <c r="B167" s="234"/>
      <c r="C167" s="235"/>
      <c r="D167" s="225" t="s">
        <v>175</v>
      </c>
      <c r="E167" s="236" t="s">
        <v>19</v>
      </c>
      <c r="F167" s="237" t="s">
        <v>2341</v>
      </c>
      <c r="G167" s="235"/>
      <c r="H167" s="238">
        <v>79.2</v>
      </c>
      <c r="I167" s="239"/>
      <c r="J167" s="235"/>
      <c r="K167" s="235"/>
      <c r="L167" s="240"/>
      <c r="M167" s="241"/>
      <c r="N167" s="242"/>
      <c r="O167" s="242"/>
      <c r="P167" s="242"/>
      <c r="Q167" s="242"/>
      <c r="R167" s="242"/>
      <c r="S167" s="242"/>
      <c r="T167" s="243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44" t="s">
        <v>175</v>
      </c>
      <c r="AU167" s="244" t="s">
        <v>85</v>
      </c>
      <c r="AV167" s="14" t="s">
        <v>85</v>
      </c>
      <c r="AW167" s="14" t="s">
        <v>37</v>
      </c>
      <c r="AX167" s="14" t="s">
        <v>75</v>
      </c>
      <c r="AY167" s="244" t="s">
        <v>159</v>
      </c>
    </row>
    <row r="168" spans="1:51" s="13" customFormat="1" ht="12">
      <c r="A168" s="13"/>
      <c r="B168" s="223"/>
      <c r="C168" s="224"/>
      <c r="D168" s="225" t="s">
        <v>175</v>
      </c>
      <c r="E168" s="226" t="s">
        <v>19</v>
      </c>
      <c r="F168" s="227" t="s">
        <v>1865</v>
      </c>
      <c r="G168" s="224"/>
      <c r="H168" s="226" t="s">
        <v>19</v>
      </c>
      <c r="I168" s="228"/>
      <c r="J168" s="224"/>
      <c r="K168" s="224"/>
      <c r="L168" s="229"/>
      <c r="M168" s="230"/>
      <c r="N168" s="231"/>
      <c r="O168" s="231"/>
      <c r="P168" s="231"/>
      <c r="Q168" s="231"/>
      <c r="R168" s="231"/>
      <c r="S168" s="231"/>
      <c r="T168" s="232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3" t="s">
        <v>175</v>
      </c>
      <c r="AU168" s="233" t="s">
        <v>85</v>
      </c>
      <c r="AV168" s="13" t="s">
        <v>83</v>
      </c>
      <c r="AW168" s="13" t="s">
        <v>37</v>
      </c>
      <c r="AX168" s="13" t="s">
        <v>75</v>
      </c>
      <c r="AY168" s="233" t="s">
        <v>159</v>
      </c>
    </row>
    <row r="169" spans="1:51" s="14" customFormat="1" ht="12">
      <c r="A169" s="14"/>
      <c r="B169" s="234"/>
      <c r="C169" s="235"/>
      <c r="D169" s="225" t="s">
        <v>175</v>
      </c>
      <c r="E169" s="236" t="s">
        <v>19</v>
      </c>
      <c r="F169" s="237" t="s">
        <v>2342</v>
      </c>
      <c r="G169" s="235"/>
      <c r="H169" s="238">
        <v>1001.678</v>
      </c>
      <c r="I169" s="239"/>
      <c r="J169" s="235"/>
      <c r="K169" s="235"/>
      <c r="L169" s="240"/>
      <c r="M169" s="241"/>
      <c r="N169" s="242"/>
      <c r="O169" s="242"/>
      <c r="P169" s="242"/>
      <c r="Q169" s="242"/>
      <c r="R169" s="242"/>
      <c r="S169" s="242"/>
      <c r="T169" s="243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44" t="s">
        <v>175</v>
      </c>
      <c r="AU169" s="244" t="s">
        <v>85</v>
      </c>
      <c r="AV169" s="14" t="s">
        <v>85</v>
      </c>
      <c r="AW169" s="14" t="s">
        <v>37</v>
      </c>
      <c r="AX169" s="14" t="s">
        <v>75</v>
      </c>
      <c r="AY169" s="244" t="s">
        <v>159</v>
      </c>
    </row>
    <row r="170" spans="1:51" s="14" customFormat="1" ht="12">
      <c r="A170" s="14"/>
      <c r="B170" s="234"/>
      <c r="C170" s="235"/>
      <c r="D170" s="225" t="s">
        <v>175</v>
      </c>
      <c r="E170" s="236" t="s">
        <v>19</v>
      </c>
      <c r="F170" s="237" t="s">
        <v>2343</v>
      </c>
      <c r="G170" s="235"/>
      <c r="H170" s="238">
        <v>423.225</v>
      </c>
      <c r="I170" s="239"/>
      <c r="J170" s="235"/>
      <c r="K170" s="235"/>
      <c r="L170" s="240"/>
      <c r="M170" s="241"/>
      <c r="N170" s="242"/>
      <c r="O170" s="242"/>
      <c r="P170" s="242"/>
      <c r="Q170" s="242"/>
      <c r="R170" s="242"/>
      <c r="S170" s="242"/>
      <c r="T170" s="243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44" t="s">
        <v>175</v>
      </c>
      <c r="AU170" s="244" t="s">
        <v>85</v>
      </c>
      <c r="AV170" s="14" t="s">
        <v>85</v>
      </c>
      <c r="AW170" s="14" t="s">
        <v>37</v>
      </c>
      <c r="AX170" s="14" t="s">
        <v>75</v>
      </c>
      <c r="AY170" s="244" t="s">
        <v>159</v>
      </c>
    </row>
    <row r="171" spans="1:51" s="14" customFormat="1" ht="12">
      <c r="A171" s="14"/>
      <c r="B171" s="234"/>
      <c r="C171" s="235"/>
      <c r="D171" s="225" t="s">
        <v>175</v>
      </c>
      <c r="E171" s="236" t="s">
        <v>19</v>
      </c>
      <c r="F171" s="237" t="s">
        <v>2344</v>
      </c>
      <c r="G171" s="235"/>
      <c r="H171" s="238">
        <v>-500.215</v>
      </c>
      <c r="I171" s="239"/>
      <c r="J171" s="235"/>
      <c r="K171" s="235"/>
      <c r="L171" s="240"/>
      <c r="M171" s="241"/>
      <c r="N171" s="242"/>
      <c r="O171" s="242"/>
      <c r="P171" s="242"/>
      <c r="Q171" s="242"/>
      <c r="R171" s="242"/>
      <c r="S171" s="242"/>
      <c r="T171" s="243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44" t="s">
        <v>175</v>
      </c>
      <c r="AU171" s="244" t="s">
        <v>85</v>
      </c>
      <c r="AV171" s="14" t="s">
        <v>85</v>
      </c>
      <c r="AW171" s="14" t="s">
        <v>37</v>
      </c>
      <c r="AX171" s="14" t="s">
        <v>75</v>
      </c>
      <c r="AY171" s="244" t="s">
        <v>159</v>
      </c>
    </row>
    <row r="172" spans="1:51" s="13" customFormat="1" ht="12">
      <c r="A172" s="13"/>
      <c r="B172" s="223"/>
      <c r="C172" s="224"/>
      <c r="D172" s="225" t="s">
        <v>175</v>
      </c>
      <c r="E172" s="226" t="s">
        <v>19</v>
      </c>
      <c r="F172" s="227" t="s">
        <v>1867</v>
      </c>
      <c r="G172" s="224"/>
      <c r="H172" s="226" t="s">
        <v>19</v>
      </c>
      <c r="I172" s="228"/>
      <c r="J172" s="224"/>
      <c r="K172" s="224"/>
      <c r="L172" s="229"/>
      <c r="M172" s="230"/>
      <c r="N172" s="231"/>
      <c r="O172" s="231"/>
      <c r="P172" s="231"/>
      <c r="Q172" s="231"/>
      <c r="R172" s="231"/>
      <c r="S172" s="231"/>
      <c r="T172" s="232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3" t="s">
        <v>175</v>
      </c>
      <c r="AU172" s="233" t="s">
        <v>85</v>
      </c>
      <c r="AV172" s="13" t="s">
        <v>83</v>
      </c>
      <c r="AW172" s="13" t="s">
        <v>37</v>
      </c>
      <c r="AX172" s="13" t="s">
        <v>75</v>
      </c>
      <c r="AY172" s="233" t="s">
        <v>159</v>
      </c>
    </row>
    <row r="173" spans="1:51" s="14" customFormat="1" ht="12">
      <c r="A173" s="14"/>
      <c r="B173" s="234"/>
      <c r="C173" s="235"/>
      <c r="D173" s="225" t="s">
        <v>175</v>
      </c>
      <c r="E173" s="236" t="s">
        <v>19</v>
      </c>
      <c r="F173" s="237" t="s">
        <v>2345</v>
      </c>
      <c r="G173" s="235"/>
      <c r="H173" s="238">
        <v>1527.4</v>
      </c>
      <c r="I173" s="239"/>
      <c r="J173" s="235"/>
      <c r="K173" s="235"/>
      <c r="L173" s="240"/>
      <c r="M173" s="241"/>
      <c r="N173" s="242"/>
      <c r="O173" s="242"/>
      <c r="P173" s="242"/>
      <c r="Q173" s="242"/>
      <c r="R173" s="242"/>
      <c r="S173" s="242"/>
      <c r="T173" s="243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44" t="s">
        <v>175</v>
      </c>
      <c r="AU173" s="244" t="s">
        <v>85</v>
      </c>
      <c r="AV173" s="14" t="s">
        <v>85</v>
      </c>
      <c r="AW173" s="14" t="s">
        <v>37</v>
      </c>
      <c r="AX173" s="14" t="s">
        <v>75</v>
      </c>
      <c r="AY173" s="244" t="s">
        <v>159</v>
      </c>
    </row>
    <row r="174" spans="1:51" s="13" customFormat="1" ht="12">
      <c r="A174" s="13"/>
      <c r="B174" s="223"/>
      <c r="C174" s="224"/>
      <c r="D174" s="225" t="s">
        <v>175</v>
      </c>
      <c r="E174" s="226" t="s">
        <v>19</v>
      </c>
      <c r="F174" s="227" t="s">
        <v>243</v>
      </c>
      <c r="G174" s="224"/>
      <c r="H174" s="226" t="s">
        <v>19</v>
      </c>
      <c r="I174" s="228"/>
      <c r="J174" s="224"/>
      <c r="K174" s="224"/>
      <c r="L174" s="229"/>
      <c r="M174" s="230"/>
      <c r="N174" s="231"/>
      <c r="O174" s="231"/>
      <c r="P174" s="231"/>
      <c r="Q174" s="231"/>
      <c r="R174" s="231"/>
      <c r="S174" s="231"/>
      <c r="T174" s="232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3" t="s">
        <v>175</v>
      </c>
      <c r="AU174" s="233" t="s">
        <v>85</v>
      </c>
      <c r="AV174" s="13" t="s">
        <v>83</v>
      </c>
      <c r="AW174" s="13" t="s">
        <v>37</v>
      </c>
      <c r="AX174" s="13" t="s">
        <v>75</v>
      </c>
      <c r="AY174" s="233" t="s">
        <v>159</v>
      </c>
    </row>
    <row r="175" spans="1:51" s="14" customFormat="1" ht="12">
      <c r="A175" s="14"/>
      <c r="B175" s="234"/>
      <c r="C175" s="235"/>
      <c r="D175" s="225" t="s">
        <v>175</v>
      </c>
      <c r="E175" s="236" t="s">
        <v>19</v>
      </c>
      <c r="F175" s="237" t="s">
        <v>2346</v>
      </c>
      <c r="G175" s="235"/>
      <c r="H175" s="238">
        <v>8.712</v>
      </c>
      <c r="I175" s="239"/>
      <c r="J175" s="235"/>
      <c r="K175" s="235"/>
      <c r="L175" s="240"/>
      <c r="M175" s="241"/>
      <c r="N175" s="242"/>
      <c r="O175" s="242"/>
      <c r="P175" s="242"/>
      <c r="Q175" s="242"/>
      <c r="R175" s="242"/>
      <c r="S175" s="242"/>
      <c r="T175" s="243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44" t="s">
        <v>175</v>
      </c>
      <c r="AU175" s="244" t="s">
        <v>85</v>
      </c>
      <c r="AV175" s="14" t="s">
        <v>85</v>
      </c>
      <c r="AW175" s="14" t="s">
        <v>37</v>
      </c>
      <c r="AX175" s="14" t="s">
        <v>75</v>
      </c>
      <c r="AY175" s="244" t="s">
        <v>159</v>
      </c>
    </row>
    <row r="176" spans="1:51" s="15" customFormat="1" ht="12">
      <c r="A176" s="15"/>
      <c r="B176" s="245"/>
      <c r="C176" s="246"/>
      <c r="D176" s="225" t="s">
        <v>175</v>
      </c>
      <c r="E176" s="247" t="s">
        <v>19</v>
      </c>
      <c r="F176" s="248" t="s">
        <v>179</v>
      </c>
      <c r="G176" s="246"/>
      <c r="H176" s="249">
        <v>2540.0000000000005</v>
      </c>
      <c r="I176" s="250"/>
      <c r="J176" s="246"/>
      <c r="K176" s="246"/>
      <c r="L176" s="251"/>
      <c r="M176" s="252"/>
      <c r="N176" s="253"/>
      <c r="O176" s="253"/>
      <c r="P176" s="253"/>
      <c r="Q176" s="253"/>
      <c r="R176" s="253"/>
      <c r="S176" s="253"/>
      <c r="T176" s="254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255" t="s">
        <v>175</v>
      </c>
      <c r="AU176" s="255" t="s">
        <v>85</v>
      </c>
      <c r="AV176" s="15" t="s">
        <v>167</v>
      </c>
      <c r="AW176" s="15" t="s">
        <v>37</v>
      </c>
      <c r="AX176" s="15" t="s">
        <v>83</v>
      </c>
      <c r="AY176" s="255" t="s">
        <v>159</v>
      </c>
    </row>
    <row r="177" spans="1:65" s="2" customFormat="1" ht="21.75" customHeight="1">
      <c r="A177" s="39"/>
      <c r="B177" s="40"/>
      <c r="C177" s="257" t="s">
        <v>281</v>
      </c>
      <c r="D177" s="257" t="s">
        <v>255</v>
      </c>
      <c r="E177" s="258" t="s">
        <v>297</v>
      </c>
      <c r="F177" s="259" t="s">
        <v>298</v>
      </c>
      <c r="G177" s="260" t="s">
        <v>237</v>
      </c>
      <c r="H177" s="261">
        <v>2540</v>
      </c>
      <c r="I177" s="262"/>
      <c r="J177" s="263">
        <f>ROUND(I177*H177,2)</f>
        <v>0</v>
      </c>
      <c r="K177" s="259" t="s">
        <v>166</v>
      </c>
      <c r="L177" s="264"/>
      <c r="M177" s="265" t="s">
        <v>19</v>
      </c>
      <c r="N177" s="266" t="s">
        <v>46</v>
      </c>
      <c r="O177" s="85"/>
      <c r="P177" s="214">
        <f>O177*H177</f>
        <v>0</v>
      </c>
      <c r="Q177" s="214">
        <v>2E-05</v>
      </c>
      <c r="R177" s="214">
        <f>Q177*H177</f>
        <v>0.050800000000000005</v>
      </c>
      <c r="S177" s="214">
        <v>0</v>
      </c>
      <c r="T177" s="215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16" t="s">
        <v>259</v>
      </c>
      <c r="AT177" s="216" t="s">
        <v>255</v>
      </c>
      <c r="AU177" s="216" t="s">
        <v>85</v>
      </c>
      <c r="AY177" s="18" t="s">
        <v>159</v>
      </c>
      <c r="BE177" s="217">
        <f>IF(N177="základní",J177,0)</f>
        <v>0</v>
      </c>
      <c r="BF177" s="217">
        <f>IF(N177="snížená",J177,0)</f>
        <v>0</v>
      </c>
      <c r="BG177" s="217">
        <f>IF(N177="zákl. přenesená",J177,0)</f>
        <v>0</v>
      </c>
      <c r="BH177" s="217">
        <f>IF(N177="sníž. přenesená",J177,0)</f>
        <v>0</v>
      </c>
      <c r="BI177" s="217">
        <f>IF(N177="nulová",J177,0)</f>
        <v>0</v>
      </c>
      <c r="BJ177" s="18" t="s">
        <v>83</v>
      </c>
      <c r="BK177" s="217">
        <f>ROUND(I177*H177,2)</f>
        <v>0</v>
      </c>
      <c r="BL177" s="18" t="s">
        <v>238</v>
      </c>
      <c r="BM177" s="216" t="s">
        <v>2347</v>
      </c>
    </row>
    <row r="178" spans="1:65" s="2" customFormat="1" ht="33" customHeight="1">
      <c r="A178" s="39"/>
      <c r="B178" s="40"/>
      <c r="C178" s="257" t="s">
        <v>285</v>
      </c>
      <c r="D178" s="257" t="s">
        <v>255</v>
      </c>
      <c r="E178" s="258" t="s">
        <v>1698</v>
      </c>
      <c r="F178" s="259" t="s">
        <v>1699</v>
      </c>
      <c r="G178" s="260" t="s">
        <v>303</v>
      </c>
      <c r="H178" s="261">
        <v>25.4</v>
      </c>
      <c r="I178" s="262"/>
      <c r="J178" s="263">
        <f>ROUND(I178*H178,2)</f>
        <v>0</v>
      </c>
      <c r="K178" s="259" t="s">
        <v>166</v>
      </c>
      <c r="L178" s="264"/>
      <c r="M178" s="265" t="s">
        <v>19</v>
      </c>
      <c r="N178" s="266" t="s">
        <v>46</v>
      </c>
      <c r="O178" s="85"/>
      <c r="P178" s="214">
        <f>O178*H178</f>
        <v>0</v>
      </c>
      <c r="Q178" s="214">
        <v>0.0009</v>
      </c>
      <c r="R178" s="214">
        <f>Q178*H178</f>
        <v>0.02286</v>
      </c>
      <c r="S178" s="214">
        <v>0</v>
      </c>
      <c r="T178" s="215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16" t="s">
        <v>259</v>
      </c>
      <c r="AT178" s="216" t="s">
        <v>255</v>
      </c>
      <c r="AU178" s="216" t="s">
        <v>85</v>
      </c>
      <c r="AY178" s="18" t="s">
        <v>159</v>
      </c>
      <c r="BE178" s="217">
        <f>IF(N178="základní",J178,0)</f>
        <v>0</v>
      </c>
      <c r="BF178" s="217">
        <f>IF(N178="snížená",J178,0)</f>
        <v>0</v>
      </c>
      <c r="BG178" s="217">
        <f>IF(N178="zákl. přenesená",J178,0)</f>
        <v>0</v>
      </c>
      <c r="BH178" s="217">
        <f>IF(N178="sníž. přenesená",J178,0)</f>
        <v>0</v>
      </c>
      <c r="BI178" s="217">
        <f>IF(N178="nulová",J178,0)</f>
        <v>0</v>
      </c>
      <c r="BJ178" s="18" t="s">
        <v>83</v>
      </c>
      <c r="BK178" s="217">
        <f>ROUND(I178*H178,2)</f>
        <v>0</v>
      </c>
      <c r="BL178" s="18" t="s">
        <v>238</v>
      </c>
      <c r="BM178" s="216" t="s">
        <v>2348</v>
      </c>
    </row>
    <row r="179" spans="1:51" s="14" customFormat="1" ht="12">
      <c r="A179" s="14"/>
      <c r="B179" s="234"/>
      <c r="C179" s="235"/>
      <c r="D179" s="225" t="s">
        <v>175</v>
      </c>
      <c r="E179" s="235"/>
      <c r="F179" s="237" t="s">
        <v>2349</v>
      </c>
      <c r="G179" s="235"/>
      <c r="H179" s="238">
        <v>25.4</v>
      </c>
      <c r="I179" s="239"/>
      <c r="J179" s="235"/>
      <c r="K179" s="235"/>
      <c r="L179" s="240"/>
      <c r="M179" s="241"/>
      <c r="N179" s="242"/>
      <c r="O179" s="242"/>
      <c r="P179" s="242"/>
      <c r="Q179" s="242"/>
      <c r="R179" s="242"/>
      <c r="S179" s="242"/>
      <c r="T179" s="243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44" t="s">
        <v>175</v>
      </c>
      <c r="AU179" s="244" t="s">
        <v>85</v>
      </c>
      <c r="AV179" s="14" t="s">
        <v>85</v>
      </c>
      <c r="AW179" s="14" t="s">
        <v>4</v>
      </c>
      <c r="AX179" s="14" t="s">
        <v>83</v>
      </c>
      <c r="AY179" s="244" t="s">
        <v>159</v>
      </c>
    </row>
    <row r="180" spans="1:65" s="2" customFormat="1" ht="33" customHeight="1">
      <c r="A180" s="39"/>
      <c r="B180" s="40"/>
      <c r="C180" s="205" t="s">
        <v>7</v>
      </c>
      <c r="D180" s="205" t="s">
        <v>162</v>
      </c>
      <c r="E180" s="206" t="s">
        <v>335</v>
      </c>
      <c r="F180" s="207" t="s">
        <v>336</v>
      </c>
      <c r="G180" s="208" t="s">
        <v>165</v>
      </c>
      <c r="H180" s="209">
        <v>60.157</v>
      </c>
      <c r="I180" s="210"/>
      <c r="J180" s="211">
        <f>ROUND(I180*H180,2)</f>
        <v>0</v>
      </c>
      <c r="K180" s="207" t="s">
        <v>166</v>
      </c>
      <c r="L180" s="45"/>
      <c r="M180" s="212" t="s">
        <v>19</v>
      </c>
      <c r="N180" s="213" t="s">
        <v>46</v>
      </c>
      <c r="O180" s="85"/>
      <c r="P180" s="214">
        <f>O180*H180</f>
        <v>0</v>
      </c>
      <c r="Q180" s="214">
        <v>0</v>
      </c>
      <c r="R180" s="214">
        <f>Q180*H180</f>
        <v>0</v>
      </c>
      <c r="S180" s="214">
        <v>0.011</v>
      </c>
      <c r="T180" s="215">
        <f>S180*H180</f>
        <v>0.661727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16" t="s">
        <v>238</v>
      </c>
      <c r="AT180" s="216" t="s">
        <v>162</v>
      </c>
      <c r="AU180" s="216" t="s">
        <v>85</v>
      </c>
      <c r="AY180" s="18" t="s">
        <v>159</v>
      </c>
      <c r="BE180" s="217">
        <f>IF(N180="základní",J180,0)</f>
        <v>0</v>
      </c>
      <c r="BF180" s="217">
        <f>IF(N180="snížená",J180,0)</f>
        <v>0</v>
      </c>
      <c r="BG180" s="217">
        <f>IF(N180="zákl. přenesená",J180,0)</f>
        <v>0</v>
      </c>
      <c r="BH180" s="217">
        <f>IF(N180="sníž. přenesená",J180,0)</f>
        <v>0</v>
      </c>
      <c r="BI180" s="217">
        <f>IF(N180="nulová",J180,0)</f>
        <v>0</v>
      </c>
      <c r="BJ180" s="18" t="s">
        <v>83</v>
      </c>
      <c r="BK180" s="217">
        <f>ROUND(I180*H180,2)</f>
        <v>0</v>
      </c>
      <c r="BL180" s="18" t="s">
        <v>238</v>
      </c>
      <c r="BM180" s="216" t="s">
        <v>2350</v>
      </c>
    </row>
    <row r="181" spans="1:47" s="2" customFormat="1" ht="12">
      <c r="A181" s="39"/>
      <c r="B181" s="40"/>
      <c r="C181" s="41"/>
      <c r="D181" s="218" t="s">
        <v>169</v>
      </c>
      <c r="E181" s="41"/>
      <c r="F181" s="219" t="s">
        <v>338</v>
      </c>
      <c r="G181" s="41"/>
      <c r="H181" s="41"/>
      <c r="I181" s="220"/>
      <c r="J181" s="41"/>
      <c r="K181" s="41"/>
      <c r="L181" s="45"/>
      <c r="M181" s="221"/>
      <c r="N181" s="222"/>
      <c r="O181" s="85"/>
      <c r="P181" s="85"/>
      <c r="Q181" s="85"/>
      <c r="R181" s="85"/>
      <c r="S181" s="85"/>
      <c r="T181" s="86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8" t="s">
        <v>169</v>
      </c>
      <c r="AU181" s="18" t="s">
        <v>85</v>
      </c>
    </row>
    <row r="182" spans="1:51" s="13" customFormat="1" ht="12">
      <c r="A182" s="13"/>
      <c r="B182" s="223"/>
      <c r="C182" s="224"/>
      <c r="D182" s="225" t="s">
        <v>175</v>
      </c>
      <c r="E182" s="226" t="s">
        <v>19</v>
      </c>
      <c r="F182" s="227" t="s">
        <v>339</v>
      </c>
      <c r="G182" s="224"/>
      <c r="H182" s="226" t="s">
        <v>19</v>
      </c>
      <c r="I182" s="228"/>
      <c r="J182" s="224"/>
      <c r="K182" s="224"/>
      <c r="L182" s="229"/>
      <c r="M182" s="230"/>
      <c r="N182" s="231"/>
      <c r="O182" s="231"/>
      <c r="P182" s="231"/>
      <c r="Q182" s="231"/>
      <c r="R182" s="231"/>
      <c r="S182" s="231"/>
      <c r="T182" s="232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3" t="s">
        <v>175</v>
      </c>
      <c r="AU182" s="233" t="s">
        <v>85</v>
      </c>
      <c r="AV182" s="13" t="s">
        <v>83</v>
      </c>
      <c r="AW182" s="13" t="s">
        <v>37</v>
      </c>
      <c r="AX182" s="13" t="s">
        <v>75</v>
      </c>
      <c r="AY182" s="233" t="s">
        <v>159</v>
      </c>
    </row>
    <row r="183" spans="1:51" s="13" customFormat="1" ht="12">
      <c r="A183" s="13"/>
      <c r="B183" s="223"/>
      <c r="C183" s="224"/>
      <c r="D183" s="225" t="s">
        <v>175</v>
      </c>
      <c r="E183" s="226" t="s">
        <v>19</v>
      </c>
      <c r="F183" s="227" t="s">
        <v>340</v>
      </c>
      <c r="G183" s="224"/>
      <c r="H183" s="226" t="s">
        <v>19</v>
      </c>
      <c r="I183" s="228"/>
      <c r="J183" s="224"/>
      <c r="K183" s="224"/>
      <c r="L183" s="229"/>
      <c r="M183" s="230"/>
      <c r="N183" s="231"/>
      <c r="O183" s="231"/>
      <c r="P183" s="231"/>
      <c r="Q183" s="231"/>
      <c r="R183" s="231"/>
      <c r="S183" s="231"/>
      <c r="T183" s="232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3" t="s">
        <v>175</v>
      </c>
      <c r="AU183" s="233" t="s">
        <v>85</v>
      </c>
      <c r="AV183" s="13" t="s">
        <v>83</v>
      </c>
      <c r="AW183" s="13" t="s">
        <v>37</v>
      </c>
      <c r="AX183" s="13" t="s">
        <v>75</v>
      </c>
      <c r="AY183" s="233" t="s">
        <v>159</v>
      </c>
    </row>
    <row r="184" spans="1:51" s="13" customFormat="1" ht="12">
      <c r="A184" s="13"/>
      <c r="B184" s="223"/>
      <c r="C184" s="224"/>
      <c r="D184" s="225" t="s">
        <v>175</v>
      </c>
      <c r="E184" s="226" t="s">
        <v>19</v>
      </c>
      <c r="F184" s="227" t="s">
        <v>2351</v>
      </c>
      <c r="G184" s="224"/>
      <c r="H184" s="226" t="s">
        <v>19</v>
      </c>
      <c r="I184" s="228"/>
      <c r="J184" s="224"/>
      <c r="K184" s="224"/>
      <c r="L184" s="229"/>
      <c r="M184" s="230"/>
      <c r="N184" s="231"/>
      <c r="O184" s="231"/>
      <c r="P184" s="231"/>
      <c r="Q184" s="231"/>
      <c r="R184" s="231"/>
      <c r="S184" s="231"/>
      <c r="T184" s="232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3" t="s">
        <v>175</v>
      </c>
      <c r="AU184" s="233" t="s">
        <v>85</v>
      </c>
      <c r="AV184" s="13" t="s">
        <v>83</v>
      </c>
      <c r="AW184" s="13" t="s">
        <v>37</v>
      </c>
      <c r="AX184" s="13" t="s">
        <v>75</v>
      </c>
      <c r="AY184" s="233" t="s">
        <v>159</v>
      </c>
    </row>
    <row r="185" spans="1:51" s="14" customFormat="1" ht="12">
      <c r="A185" s="14"/>
      <c r="B185" s="234"/>
      <c r="C185" s="235"/>
      <c r="D185" s="225" t="s">
        <v>175</v>
      </c>
      <c r="E185" s="236" t="s">
        <v>19</v>
      </c>
      <c r="F185" s="237" t="s">
        <v>2352</v>
      </c>
      <c r="G185" s="235"/>
      <c r="H185" s="238">
        <v>60.157</v>
      </c>
      <c r="I185" s="239"/>
      <c r="J185" s="235"/>
      <c r="K185" s="235"/>
      <c r="L185" s="240"/>
      <c r="M185" s="241"/>
      <c r="N185" s="242"/>
      <c r="O185" s="242"/>
      <c r="P185" s="242"/>
      <c r="Q185" s="242"/>
      <c r="R185" s="242"/>
      <c r="S185" s="242"/>
      <c r="T185" s="243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44" t="s">
        <v>175</v>
      </c>
      <c r="AU185" s="244" t="s">
        <v>85</v>
      </c>
      <c r="AV185" s="14" t="s">
        <v>85</v>
      </c>
      <c r="AW185" s="14" t="s">
        <v>37</v>
      </c>
      <c r="AX185" s="14" t="s">
        <v>83</v>
      </c>
      <c r="AY185" s="244" t="s">
        <v>159</v>
      </c>
    </row>
    <row r="186" spans="1:65" s="2" customFormat="1" ht="37.8" customHeight="1">
      <c r="A186" s="39"/>
      <c r="B186" s="40"/>
      <c r="C186" s="205" t="s">
        <v>300</v>
      </c>
      <c r="D186" s="205" t="s">
        <v>162</v>
      </c>
      <c r="E186" s="206" t="s">
        <v>246</v>
      </c>
      <c r="F186" s="207" t="s">
        <v>247</v>
      </c>
      <c r="G186" s="208" t="s">
        <v>165</v>
      </c>
      <c r="H186" s="209">
        <v>84.22</v>
      </c>
      <c r="I186" s="210"/>
      <c r="J186" s="211">
        <f>ROUND(I186*H186,2)</f>
        <v>0</v>
      </c>
      <c r="K186" s="207" t="s">
        <v>166</v>
      </c>
      <c r="L186" s="45"/>
      <c r="M186" s="212" t="s">
        <v>19</v>
      </c>
      <c r="N186" s="213" t="s">
        <v>46</v>
      </c>
      <c r="O186" s="85"/>
      <c r="P186" s="214">
        <f>O186*H186</f>
        <v>0</v>
      </c>
      <c r="Q186" s="214">
        <v>0</v>
      </c>
      <c r="R186" s="214">
        <f>Q186*H186</f>
        <v>0</v>
      </c>
      <c r="S186" s="214">
        <v>0</v>
      </c>
      <c r="T186" s="215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16" t="s">
        <v>238</v>
      </c>
      <c r="AT186" s="216" t="s">
        <v>162</v>
      </c>
      <c r="AU186" s="216" t="s">
        <v>85</v>
      </c>
      <c r="AY186" s="18" t="s">
        <v>159</v>
      </c>
      <c r="BE186" s="217">
        <f>IF(N186="základní",J186,0)</f>
        <v>0</v>
      </c>
      <c r="BF186" s="217">
        <f>IF(N186="snížená",J186,0)</f>
        <v>0</v>
      </c>
      <c r="BG186" s="217">
        <f>IF(N186="zákl. přenesená",J186,0)</f>
        <v>0</v>
      </c>
      <c r="BH186" s="217">
        <f>IF(N186="sníž. přenesená",J186,0)</f>
        <v>0</v>
      </c>
      <c r="BI186" s="217">
        <f>IF(N186="nulová",J186,0)</f>
        <v>0</v>
      </c>
      <c r="BJ186" s="18" t="s">
        <v>83</v>
      </c>
      <c r="BK186" s="217">
        <f>ROUND(I186*H186,2)</f>
        <v>0</v>
      </c>
      <c r="BL186" s="18" t="s">
        <v>238</v>
      </c>
      <c r="BM186" s="216" t="s">
        <v>2353</v>
      </c>
    </row>
    <row r="187" spans="1:47" s="2" customFormat="1" ht="12">
      <c r="A187" s="39"/>
      <c r="B187" s="40"/>
      <c r="C187" s="41"/>
      <c r="D187" s="218" t="s">
        <v>169</v>
      </c>
      <c r="E187" s="41"/>
      <c r="F187" s="219" t="s">
        <v>249</v>
      </c>
      <c r="G187" s="41"/>
      <c r="H187" s="41"/>
      <c r="I187" s="220"/>
      <c r="J187" s="41"/>
      <c r="K187" s="41"/>
      <c r="L187" s="45"/>
      <c r="M187" s="221"/>
      <c r="N187" s="222"/>
      <c r="O187" s="85"/>
      <c r="P187" s="85"/>
      <c r="Q187" s="85"/>
      <c r="R187" s="85"/>
      <c r="S187" s="85"/>
      <c r="T187" s="86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T187" s="18" t="s">
        <v>169</v>
      </c>
      <c r="AU187" s="18" t="s">
        <v>85</v>
      </c>
    </row>
    <row r="188" spans="1:51" s="13" customFormat="1" ht="12">
      <c r="A188" s="13"/>
      <c r="B188" s="223"/>
      <c r="C188" s="224"/>
      <c r="D188" s="225" t="s">
        <v>175</v>
      </c>
      <c r="E188" s="226" t="s">
        <v>19</v>
      </c>
      <c r="F188" s="227" t="s">
        <v>339</v>
      </c>
      <c r="G188" s="224"/>
      <c r="H188" s="226" t="s">
        <v>19</v>
      </c>
      <c r="I188" s="228"/>
      <c r="J188" s="224"/>
      <c r="K188" s="224"/>
      <c r="L188" s="229"/>
      <c r="M188" s="230"/>
      <c r="N188" s="231"/>
      <c r="O188" s="231"/>
      <c r="P188" s="231"/>
      <c r="Q188" s="231"/>
      <c r="R188" s="231"/>
      <c r="S188" s="231"/>
      <c r="T188" s="232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3" t="s">
        <v>175</v>
      </c>
      <c r="AU188" s="233" t="s">
        <v>85</v>
      </c>
      <c r="AV188" s="13" t="s">
        <v>83</v>
      </c>
      <c r="AW188" s="13" t="s">
        <v>37</v>
      </c>
      <c r="AX188" s="13" t="s">
        <v>75</v>
      </c>
      <c r="AY188" s="233" t="s">
        <v>159</v>
      </c>
    </row>
    <row r="189" spans="1:51" s="13" customFormat="1" ht="12">
      <c r="A189" s="13"/>
      <c r="B189" s="223"/>
      <c r="C189" s="224"/>
      <c r="D189" s="225" t="s">
        <v>175</v>
      </c>
      <c r="E189" s="226" t="s">
        <v>19</v>
      </c>
      <c r="F189" s="227" t="s">
        <v>2351</v>
      </c>
      <c r="G189" s="224"/>
      <c r="H189" s="226" t="s">
        <v>19</v>
      </c>
      <c r="I189" s="228"/>
      <c r="J189" s="224"/>
      <c r="K189" s="224"/>
      <c r="L189" s="229"/>
      <c r="M189" s="230"/>
      <c r="N189" s="231"/>
      <c r="O189" s="231"/>
      <c r="P189" s="231"/>
      <c r="Q189" s="231"/>
      <c r="R189" s="231"/>
      <c r="S189" s="231"/>
      <c r="T189" s="232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3" t="s">
        <v>175</v>
      </c>
      <c r="AU189" s="233" t="s">
        <v>85</v>
      </c>
      <c r="AV189" s="13" t="s">
        <v>83</v>
      </c>
      <c r="AW189" s="13" t="s">
        <v>37</v>
      </c>
      <c r="AX189" s="13" t="s">
        <v>75</v>
      </c>
      <c r="AY189" s="233" t="s">
        <v>159</v>
      </c>
    </row>
    <row r="190" spans="1:51" s="14" customFormat="1" ht="12">
      <c r="A190" s="14"/>
      <c r="B190" s="234"/>
      <c r="C190" s="235"/>
      <c r="D190" s="225" t="s">
        <v>175</v>
      </c>
      <c r="E190" s="236" t="s">
        <v>19</v>
      </c>
      <c r="F190" s="237" t="s">
        <v>2354</v>
      </c>
      <c r="G190" s="235"/>
      <c r="H190" s="238">
        <v>84.22</v>
      </c>
      <c r="I190" s="239"/>
      <c r="J190" s="235"/>
      <c r="K190" s="235"/>
      <c r="L190" s="240"/>
      <c r="M190" s="241"/>
      <c r="N190" s="242"/>
      <c r="O190" s="242"/>
      <c r="P190" s="242"/>
      <c r="Q190" s="242"/>
      <c r="R190" s="242"/>
      <c r="S190" s="242"/>
      <c r="T190" s="243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44" t="s">
        <v>175</v>
      </c>
      <c r="AU190" s="244" t="s">
        <v>85</v>
      </c>
      <c r="AV190" s="14" t="s">
        <v>85</v>
      </c>
      <c r="AW190" s="14" t="s">
        <v>37</v>
      </c>
      <c r="AX190" s="14" t="s">
        <v>83</v>
      </c>
      <c r="AY190" s="244" t="s">
        <v>159</v>
      </c>
    </row>
    <row r="191" spans="1:65" s="2" customFormat="1" ht="16.5" customHeight="1">
      <c r="A191" s="39"/>
      <c r="B191" s="40"/>
      <c r="C191" s="257" t="s">
        <v>306</v>
      </c>
      <c r="D191" s="257" t="s">
        <v>255</v>
      </c>
      <c r="E191" s="258" t="s">
        <v>256</v>
      </c>
      <c r="F191" s="259" t="s">
        <v>257</v>
      </c>
      <c r="G191" s="260" t="s">
        <v>258</v>
      </c>
      <c r="H191" s="261">
        <v>26.95</v>
      </c>
      <c r="I191" s="262"/>
      <c r="J191" s="263">
        <f>ROUND(I191*H191,2)</f>
        <v>0</v>
      </c>
      <c r="K191" s="259" t="s">
        <v>166</v>
      </c>
      <c r="L191" s="264"/>
      <c r="M191" s="265" t="s">
        <v>19</v>
      </c>
      <c r="N191" s="266" t="s">
        <v>46</v>
      </c>
      <c r="O191" s="85"/>
      <c r="P191" s="214">
        <f>O191*H191</f>
        <v>0</v>
      </c>
      <c r="Q191" s="214">
        <v>0.001</v>
      </c>
      <c r="R191" s="214">
        <f>Q191*H191</f>
        <v>0.026949999999999998</v>
      </c>
      <c r="S191" s="214">
        <v>0</v>
      </c>
      <c r="T191" s="215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16" t="s">
        <v>259</v>
      </c>
      <c r="AT191" s="216" t="s">
        <v>255</v>
      </c>
      <c r="AU191" s="216" t="s">
        <v>85</v>
      </c>
      <c r="AY191" s="18" t="s">
        <v>159</v>
      </c>
      <c r="BE191" s="217">
        <f>IF(N191="základní",J191,0)</f>
        <v>0</v>
      </c>
      <c r="BF191" s="217">
        <f>IF(N191="snížená",J191,0)</f>
        <v>0</v>
      </c>
      <c r="BG191" s="217">
        <f>IF(N191="zákl. přenesená",J191,0)</f>
        <v>0</v>
      </c>
      <c r="BH191" s="217">
        <f>IF(N191="sníž. přenesená",J191,0)</f>
        <v>0</v>
      </c>
      <c r="BI191" s="217">
        <f>IF(N191="nulová",J191,0)</f>
        <v>0</v>
      </c>
      <c r="BJ191" s="18" t="s">
        <v>83</v>
      </c>
      <c r="BK191" s="217">
        <f>ROUND(I191*H191,2)</f>
        <v>0</v>
      </c>
      <c r="BL191" s="18" t="s">
        <v>238</v>
      </c>
      <c r="BM191" s="216" t="s">
        <v>2355</v>
      </c>
    </row>
    <row r="192" spans="1:51" s="14" customFormat="1" ht="12">
      <c r="A192" s="14"/>
      <c r="B192" s="234"/>
      <c r="C192" s="235"/>
      <c r="D192" s="225" t="s">
        <v>175</v>
      </c>
      <c r="E192" s="235"/>
      <c r="F192" s="237" t="s">
        <v>2356</v>
      </c>
      <c r="G192" s="235"/>
      <c r="H192" s="238">
        <v>26.95</v>
      </c>
      <c r="I192" s="239"/>
      <c r="J192" s="235"/>
      <c r="K192" s="235"/>
      <c r="L192" s="240"/>
      <c r="M192" s="241"/>
      <c r="N192" s="242"/>
      <c r="O192" s="242"/>
      <c r="P192" s="242"/>
      <c r="Q192" s="242"/>
      <c r="R192" s="242"/>
      <c r="S192" s="242"/>
      <c r="T192" s="243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44" t="s">
        <v>175</v>
      </c>
      <c r="AU192" s="244" t="s">
        <v>85</v>
      </c>
      <c r="AV192" s="14" t="s">
        <v>85</v>
      </c>
      <c r="AW192" s="14" t="s">
        <v>4</v>
      </c>
      <c r="AX192" s="14" t="s">
        <v>83</v>
      </c>
      <c r="AY192" s="244" t="s">
        <v>159</v>
      </c>
    </row>
    <row r="193" spans="1:65" s="2" customFormat="1" ht="24.15" customHeight="1">
      <c r="A193" s="39"/>
      <c r="B193" s="40"/>
      <c r="C193" s="205" t="s">
        <v>315</v>
      </c>
      <c r="D193" s="205" t="s">
        <v>162</v>
      </c>
      <c r="E193" s="206" t="s">
        <v>263</v>
      </c>
      <c r="F193" s="207" t="s">
        <v>264</v>
      </c>
      <c r="G193" s="208" t="s">
        <v>165</v>
      </c>
      <c r="H193" s="209">
        <v>84.22</v>
      </c>
      <c r="I193" s="210"/>
      <c r="J193" s="211">
        <f>ROUND(I193*H193,2)</f>
        <v>0</v>
      </c>
      <c r="K193" s="207" t="s">
        <v>166</v>
      </c>
      <c r="L193" s="45"/>
      <c r="M193" s="212" t="s">
        <v>19</v>
      </c>
      <c r="N193" s="213" t="s">
        <v>46</v>
      </c>
      <c r="O193" s="85"/>
      <c r="P193" s="214">
        <f>O193*H193</f>
        <v>0</v>
      </c>
      <c r="Q193" s="214">
        <v>0.00088</v>
      </c>
      <c r="R193" s="214">
        <f>Q193*H193</f>
        <v>0.0741136</v>
      </c>
      <c r="S193" s="214">
        <v>0</v>
      </c>
      <c r="T193" s="215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16" t="s">
        <v>238</v>
      </c>
      <c r="AT193" s="216" t="s">
        <v>162</v>
      </c>
      <c r="AU193" s="216" t="s">
        <v>85</v>
      </c>
      <c r="AY193" s="18" t="s">
        <v>159</v>
      </c>
      <c r="BE193" s="217">
        <f>IF(N193="základní",J193,0)</f>
        <v>0</v>
      </c>
      <c r="BF193" s="217">
        <f>IF(N193="snížená",J193,0)</f>
        <v>0</v>
      </c>
      <c r="BG193" s="217">
        <f>IF(N193="zákl. přenesená",J193,0)</f>
        <v>0</v>
      </c>
      <c r="BH193" s="217">
        <f>IF(N193="sníž. přenesená",J193,0)</f>
        <v>0</v>
      </c>
      <c r="BI193" s="217">
        <f>IF(N193="nulová",J193,0)</f>
        <v>0</v>
      </c>
      <c r="BJ193" s="18" t="s">
        <v>83</v>
      </c>
      <c r="BK193" s="217">
        <f>ROUND(I193*H193,2)</f>
        <v>0</v>
      </c>
      <c r="BL193" s="18" t="s">
        <v>238</v>
      </c>
      <c r="BM193" s="216" t="s">
        <v>2357</v>
      </c>
    </row>
    <row r="194" spans="1:47" s="2" customFormat="1" ht="12">
      <c r="A194" s="39"/>
      <c r="B194" s="40"/>
      <c r="C194" s="41"/>
      <c r="D194" s="218" t="s">
        <v>169</v>
      </c>
      <c r="E194" s="41"/>
      <c r="F194" s="219" t="s">
        <v>266</v>
      </c>
      <c r="G194" s="41"/>
      <c r="H194" s="41"/>
      <c r="I194" s="220"/>
      <c r="J194" s="41"/>
      <c r="K194" s="41"/>
      <c r="L194" s="45"/>
      <c r="M194" s="221"/>
      <c r="N194" s="222"/>
      <c r="O194" s="85"/>
      <c r="P194" s="85"/>
      <c r="Q194" s="85"/>
      <c r="R194" s="85"/>
      <c r="S194" s="85"/>
      <c r="T194" s="86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T194" s="18" t="s">
        <v>169</v>
      </c>
      <c r="AU194" s="18" t="s">
        <v>85</v>
      </c>
    </row>
    <row r="195" spans="1:51" s="13" customFormat="1" ht="12">
      <c r="A195" s="13"/>
      <c r="B195" s="223"/>
      <c r="C195" s="224"/>
      <c r="D195" s="225" t="s">
        <v>175</v>
      </c>
      <c r="E195" s="226" t="s">
        <v>19</v>
      </c>
      <c r="F195" s="227" t="s">
        <v>339</v>
      </c>
      <c r="G195" s="224"/>
      <c r="H195" s="226" t="s">
        <v>19</v>
      </c>
      <c r="I195" s="228"/>
      <c r="J195" s="224"/>
      <c r="K195" s="224"/>
      <c r="L195" s="229"/>
      <c r="M195" s="230"/>
      <c r="N195" s="231"/>
      <c r="O195" s="231"/>
      <c r="P195" s="231"/>
      <c r="Q195" s="231"/>
      <c r="R195" s="231"/>
      <c r="S195" s="231"/>
      <c r="T195" s="232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3" t="s">
        <v>175</v>
      </c>
      <c r="AU195" s="233" t="s">
        <v>85</v>
      </c>
      <c r="AV195" s="13" t="s">
        <v>83</v>
      </c>
      <c r="AW195" s="13" t="s">
        <v>37</v>
      </c>
      <c r="AX195" s="13" t="s">
        <v>75</v>
      </c>
      <c r="AY195" s="233" t="s">
        <v>159</v>
      </c>
    </row>
    <row r="196" spans="1:51" s="13" customFormat="1" ht="12">
      <c r="A196" s="13"/>
      <c r="B196" s="223"/>
      <c r="C196" s="224"/>
      <c r="D196" s="225" t="s">
        <v>175</v>
      </c>
      <c r="E196" s="226" t="s">
        <v>19</v>
      </c>
      <c r="F196" s="227" t="s">
        <v>2351</v>
      </c>
      <c r="G196" s="224"/>
      <c r="H196" s="226" t="s">
        <v>19</v>
      </c>
      <c r="I196" s="228"/>
      <c r="J196" s="224"/>
      <c r="K196" s="224"/>
      <c r="L196" s="229"/>
      <c r="M196" s="230"/>
      <c r="N196" s="231"/>
      <c r="O196" s="231"/>
      <c r="P196" s="231"/>
      <c r="Q196" s="231"/>
      <c r="R196" s="231"/>
      <c r="S196" s="231"/>
      <c r="T196" s="232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3" t="s">
        <v>175</v>
      </c>
      <c r="AU196" s="233" t="s">
        <v>85</v>
      </c>
      <c r="AV196" s="13" t="s">
        <v>83</v>
      </c>
      <c r="AW196" s="13" t="s">
        <v>37</v>
      </c>
      <c r="AX196" s="13" t="s">
        <v>75</v>
      </c>
      <c r="AY196" s="233" t="s">
        <v>159</v>
      </c>
    </row>
    <row r="197" spans="1:51" s="14" customFormat="1" ht="12">
      <c r="A197" s="14"/>
      <c r="B197" s="234"/>
      <c r="C197" s="235"/>
      <c r="D197" s="225" t="s">
        <v>175</v>
      </c>
      <c r="E197" s="236" t="s">
        <v>19</v>
      </c>
      <c r="F197" s="237" t="s">
        <v>2354</v>
      </c>
      <c r="G197" s="235"/>
      <c r="H197" s="238">
        <v>84.22</v>
      </c>
      <c r="I197" s="239"/>
      <c r="J197" s="235"/>
      <c r="K197" s="235"/>
      <c r="L197" s="240"/>
      <c r="M197" s="241"/>
      <c r="N197" s="242"/>
      <c r="O197" s="242"/>
      <c r="P197" s="242"/>
      <c r="Q197" s="242"/>
      <c r="R197" s="242"/>
      <c r="S197" s="242"/>
      <c r="T197" s="243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44" t="s">
        <v>175</v>
      </c>
      <c r="AU197" s="244" t="s">
        <v>85</v>
      </c>
      <c r="AV197" s="14" t="s">
        <v>85</v>
      </c>
      <c r="AW197" s="14" t="s">
        <v>37</v>
      </c>
      <c r="AX197" s="14" t="s">
        <v>83</v>
      </c>
      <c r="AY197" s="244" t="s">
        <v>159</v>
      </c>
    </row>
    <row r="198" spans="1:65" s="2" customFormat="1" ht="49.05" customHeight="1">
      <c r="A198" s="39"/>
      <c r="B198" s="40"/>
      <c r="C198" s="257" t="s">
        <v>318</v>
      </c>
      <c r="D198" s="257" t="s">
        <v>255</v>
      </c>
      <c r="E198" s="258" t="s">
        <v>267</v>
      </c>
      <c r="F198" s="259" t="s">
        <v>268</v>
      </c>
      <c r="G198" s="260" t="s">
        <v>165</v>
      </c>
      <c r="H198" s="261">
        <v>98.158</v>
      </c>
      <c r="I198" s="262"/>
      <c r="J198" s="263">
        <f>ROUND(I198*H198,2)</f>
        <v>0</v>
      </c>
      <c r="K198" s="259" t="s">
        <v>166</v>
      </c>
      <c r="L198" s="264"/>
      <c r="M198" s="265" t="s">
        <v>19</v>
      </c>
      <c r="N198" s="266" t="s">
        <v>46</v>
      </c>
      <c r="O198" s="85"/>
      <c r="P198" s="214">
        <f>O198*H198</f>
        <v>0</v>
      </c>
      <c r="Q198" s="214">
        <v>0.0054</v>
      </c>
      <c r="R198" s="214">
        <f>Q198*H198</f>
        <v>0.5300532</v>
      </c>
      <c r="S198" s="214">
        <v>0</v>
      </c>
      <c r="T198" s="215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16" t="s">
        <v>259</v>
      </c>
      <c r="AT198" s="216" t="s">
        <v>255</v>
      </c>
      <c r="AU198" s="216" t="s">
        <v>85</v>
      </c>
      <c r="AY198" s="18" t="s">
        <v>159</v>
      </c>
      <c r="BE198" s="217">
        <f>IF(N198="základní",J198,0)</f>
        <v>0</v>
      </c>
      <c r="BF198" s="217">
        <f>IF(N198="snížená",J198,0)</f>
        <v>0</v>
      </c>
      <c r="BG198" s="217">
        <f>IF(N198="zákl. přenesená",J198,0)</f>
        <v>0</v>
      </c>
      <c r="BH198" s="217">
        <f>IF(N198="sníž. přenesená",J198,0)</f>
        <v>0</v>
      </c>
      <c r="BI198" s="217">
        <f>IF(N198="nulová",J198,0)</f>
        <v>0</v>
      </c>
      <c r="BJ198" s="18" t="s">
        <v>83</v>
      </c>
      <c r="BK198" s="217">
        <f>ROUND(I198*H198,2)</f>
        <v>0</v>
      </c>
      <c r="BL198" s="18" t="s">
        <v>238</v>
      </c>
      <c r="BM198" s="216" t="s">
        <v>2358</v>
      </c>
    </row>
    <row r="199" spans="1:51" s="14" customFormat="1" ht="12">
      <c r="A199" s="14"/>
      <c r="B199" s="234"/>
      <c r="C199" s="235"/>
      <c r="D199" s="225" t="s">
        <v>175</v>
      </c>
      <c r="E199" s="235"/>
      <c r="F199" s="237" t="s">
        <v>2359</v>
      </c>
      <c r="G199" s="235"/>
      <c r="H199" s="238">
        <v>98.158</v>
      </c>
      <c r="I199" s="239"/>
      <c r="J199" s="235"/>
      <c r="K199" s="235"/>
      <c r="L199" s="240"/>
      <c r="M199" s="241"/>
      <c r="N199" s="242"/>
      <c r="O199" s="242"/>
      <c r="P199" s="242"/>
      <c r="Q199" s="242"/>
      <c r="R199" s="242"/>
      <c r="S199" s="242"/>
      <c r="T199" s="243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44" t="s">
        <v>175</v>
      </c>
      <c r="AU199" s="244" t="s">
        <v>85</v>
      </c>
      <c r="AV199" s="14" t="s">
        <v>85</v>
      </c>
      <c r="AW199" s="14" t="s">
        <v>4</v>
      </c>
      <c r="AX199" s="14" t="s">
        <v>83</v>
      </c>
      <c r="AY199" s="244" t="s">
        <v>159</v>
      </c>
    </row>
    <row r="200" spans="1:65" s="2" customFormat="1" ht="44.25" customHeight="1">
      <c r="A200" s="39"/>
      <c r="B200" s="40"/>
      <c r="C200" s="205" t="s">
        <v>320</v>
      </c>
      <c r="D200" s="205" t="s">
        <v>162</v>
      </c>
      <c r="E200" s="206" t="s">
        <v>354</v>
      </c>
      <c r="F200" s="207" t="s">
        <v>355</v>
      </c>
      <c r="G200" s="208" t="s">
        <v>165</v>
      </c>
      <c r="H200" s="209">
        <v>161.345</v>
      </c>
      <c r="I200" s="210"/>
      <c r="J200" s="211">
        <f>ROUND(I200*H200,2)</f>
        <v>0</v>
      </c>
      <c r="K200" s="207" t="s">
        <v>166</v>
      </c>
      <c r="L200" s="45"/>
      <c r="M200" s="212" t="s">
        <v>19</v>
      </c>
      <c r="N200" s="213" t="s">
        <v>46</v>
      </c>
      <c r="O200" s="85"/>
      <c r="P200" s="214">
        <f>O200*H200</f>
        <v>0</v>
      </c>
      <c r="Q200" s="214">
        <v>0</v>
      </c>
      <c r="R200" s="214">
        <f>Q200*H200</f>
        <v>0</v>
      </c>
      <c r="S200" s="214">
        <v>0</v>
      </c>
      <c r="T200" s="215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16" t="s">
        <v>238</v>
      </c>
      <c r="AT200" s="216" t="s">
        <v>162</v>
      </c>
      <c r="AU200" s="216" t="s">
        <v>85</v>
      </c>
      <c r="AY200" s="18" t="s">
        <v>159</v>
      </c>
      <c r="BE200" s="217">
        <f>IF(N200="základní",J200,0)</f>
        <v>0</v>
      </c>
      <c r="BF200" s="217">
        <f>IF(N200="snížená",J200,0)</f>
        <v>0</v>
      </c>
      <c r="BG200" s="217">
        <f>IF(N200="zákl. přenesená",J200,0)</f>
        <v>0</v>
      </c>
      <c r="BH200" s="217">
        <f>IF(N200="sníž. přenesená",J200,0)</f>
        <v>0</v>
      </c>
      <c r="BI200" s="217">
        <f>IF(N200="nulová",J200,0)</f>
        <v>0</v>
      </c>
      <c r="BJ200" s="18" t="s">
        <v>83</v>
      </c>
      <c r="BK200" s="217">
        <f>ROUND(I200*H200,2)</f>
        <v>0</v>
      </c>
      <c r="BL200" s="18" t="s">
        <v>238</v>
      </c>
      <c r="BM200" s="216" t="s">
        <v>2360</v>
      </c>
    </row>
    <row r="201" spans="1:47" s="2" customFormat="1" ht="12">
      <c r="A201" s="39"/>
      <c r="B201" s="40"/>
      <c r="C201" s="41"/>
      <c r="D201" s="218" t="s">
        <v>169</v>
      </c>
      <c r="E201" s="41"/>
      <c r="F201" s="219" t="s">
        <v>357</v>
      </c>
      <c r="G201" s="41"/>
      <c r="H201" s="41"/>
      <c r="I201" s="220"/>
      <c r="J201" s="41"/>
      <c r="K201" s="41"/>
      <c r="L201" s="45"/>
      <c r="M201" s="221"/>
      <c r="N201" s="222"/>
      <c r="O201" s="85"/>
      <c r="P201" s="85"/>
      <c r="Q201" s="85"/>
      <c r="R201" s="85"/>
      <c r="S201" s="85"/>
      <c r="T201" s="86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T201" s="18" t="s">
        <v>169</v>
      </c>
      <c r="AU201" s="18" t="s">
        <v>85</v>
      </c>
    </row>
    <row r="202" spans="1:51" s="13" customFormat="1" ht="12">
      <c r="A202" s="13"/>
      <c r="B202" s="223"/>
      <c r="C202" s="224"/>
      <c r="D202" s="225" t="s">
        <v>175</v>
      </c>
      <c r="E202" s="226" t="s">
        <v>19</v>
      </c>
      <c r="F202" s="227" t="s">
        <v>358</v>
      </c>
      <c r="G202" s="224"/>
      <c r="H202" s="226" t="s">
        <v>19</v>
      </c>
      <c r="I202" s="228"/>
      <c r="J202" s="224"/>
      <c r="K202" s="224"/>
      <c r="L202" s="229"/>
      <c r="M202" s="230"/>
      <c r="N202" s="231"/>
      <c r="O202" s="231"/>
      <c r="P202" s="231"/>
      <c r="Q202" s="231"/>
      <c r="R202" s="231"/>
      <c r="S202" s="231"/>
      <c r="T202" s="232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3" t="s">
        <v>175</v>
      </c>
      <c r="AU202" s="233" t="s">
        <v>85</v>
      </c>
      <c r="AV202" s="13" t="s">
        <v>83</v>
      </c>
      <c r="AW202" s="13" t="s">
        <v>37</v>
      </c>
      <c r="AX202" s="13" t="s">
        <v>75</v>
      </c>
      <c r="AY202" s="233" t="s">
        <v>159</v>
      </c>
    </row>
    <row r="203" spans="1:51" s="13" customFormat="1" ht="12">
      <c r="A203" s="13"/>
      <c r="B203" s="223"/>
      <c r="C203" s="224"/>
      <c r="D203" s="225" t="s">
        <v>175</v>
      </c>
      <c r="E203" s="226" t="s">
        <v>19</v>
      </c>
      <c r="F203" s="227" t="s">
        <v>359</v>
      </c>
      <c r="G203" s="224"/>
      <c r="H203" s="226" t="s">
        <v>19</v>
      </c>
      <c r="I203" s="228"/>
      <c r="J203" s="224"/>
      <c r="K203" s="224"/>
      <c r="L203" s="229"/>
      <c r="M203" s="230"/>
      <c r="N203" s="231"/>
      <c r="O203" s="231"/>
      <c r="P203" s="231"/>
      <c r="Q203" s="231"/>
      <c r="R203" s="231"/>
      <c r="S203" s="231"/>
      <c r="T203" s="232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33" t="s">
        <v>175</v>
      </c>
      <c r="AU203" s="233" t="s">
        <v>85</v>
      </c>
      <c r="AV203" s="13" t="s">
        <v>83</v>
      </c>
      <c r="AW203" s="13" t="s">
        <v>37</v>
      </c>
      <c r="AX203" s="13" t="s">
        <v>75</v>
      </c>
      <c r="AY203" s="233" t="s">
        <v>159</v>
      </c>
    </row>
    <row r="204" spans="1:51" s="13" customFormat="1" ht="12">
      <c r="A204" s="13"/>
      <c r="B204" s="223"/>
      <c r="C204" s="224"/>
      <c r="D204" s="225" t="s">
        <v>175</v>
      </c>
      <c r="E204" s="226" t="s">
        <v>19</v>
      </c>
      <c r="F204" s="227" t="s">
        <v>360</v>
      </c>
      <c r="G204" s="224"/>
      <c r="H204" s="226" t="s">
        <v>19</v>
      </c>
      <c r="I204" s="228"/>
      <c r="J204" s="224"/>
      <c r="K204" s="224"/>
      <c r="L204" s="229"/>
      <c r="M204" s="230"/>
      <c r="N204" s="231"/>
      <c r="O204" s="231"/>
      <c r="P204" s="231"/>
      <c r="Q204" s="231"/>
      <c r="R204" s="231"/>
      <c r="S204" s="231"/>
      <c r="T204" s="232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3" t="s">
        <v>175</v>
      </c>
      <c r="AU204" s="233" t="s">
        <v>85</v>
      </c>
      <c r="AV204" s="13" t="s">
        <v>83</v>
      </c>
      <c r="AW204" s="13" t="s">
        <v>37</v>
      </c>
      <c r="AX204" s="13" t="s">
        <v>75</v>
      </c>
      <c r="AY204" s="233" t="s">
        <v>159</v>
      </c>
    </row>
    <row r="205" spans="1:51" s="13" customFormat="1" ht="12">
      <c r="A205" s="13"/>
      <c r="B205" s="223"/>
      <c r="C205" s="224"/>
      <c r="D205" s="225" t="s">
        <v>175</v>
      </c>
      <c r="E205" s="226" t="s">
        <v>19</v>
      </c>
      <c r="F205" s="227" t="s">
        <v>2351</v>
      </c>
      <c r="G205" s="224"/>
      <c r="H205" s="226" t="s">
        <v>19</v>
      </c>
      <c r="I205" s="228"/>
      <c r="J205" s="224"/>
      <c r="K205" s="224"/>
      <c r="L205" s="229"/>
      <c r="M205" s="230"/>
      <c r="N205" s="231"/>
      <c r="O205" s="231"/>
      <c r="P205" s="231"/>
      <c r="Q205" s="231"/>
      <c r="R205" s="231"/>
      <c r="S205" s="231"/>
      <c r="T205" s="232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33" t="s">
        <v>175</v>
      </c>
      <c r="AU205" s="233" t="s">
        <v>85</v>
      </c>
      <c r="AV205" s="13" t="s">
        <v>83</v>
      </c>
      <c r="AW205" s="13" t="s">
        <v>37</v>
      </c>
      <c r="AX205" s="13" t="s">
        <v>75</v>
      </c>
      <c r="AY205" s="233" t="s">
        <v>159</v>
      </c>
    </row>
    <row r="206" spans="1:51" s="14" customFormat="1" ht="12">
      <c r="A206" s="14"/>
      <c r="B206" s="234"/>
      <c r="C206" s="235"/>
      <c r="D206" s="225" t="s">
        <v>175</v>
      </c>
      <c r="E206" s="236" t="s">
        <v>19</v>
      </c>
      <c r="F206" s="237" t="s">
        <v>2361</v>
      </c>
      <c r="G206" s="235"/>
      <c r="H206" s="238">
        <v>39.531</v>
      </c>
      <c r="I206" s="239"/>
      <c r="J206" s="235"/>
      <c r="K206" s="235"/>
      <c r="L206" s="240"/>
      <c r="M206" s="241"/>
      <c r="N206" s="242"/>
      <c r="O206" s="242"/>
      <c r="P206" s="242"/>
      <c r="Q206" s="242"/>
      <c r="R206" s="242"/>
      <c r="S206" s="242"/>
      <c r="T206" s="243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44" t="s">
        <v>175</v>
      </c>
      <c r="AU206" s="244" t="s">
        <v>85</v>
      </c>
      <c r="AV206" s="14" t="s">
        <v>85</v>
      </c>
      <c r="AW206" s="14" t="s">
        <v>37</v>
      </c>
      <c r="AX206" s="14" t="s">
        <v>75</v>
      </c>
      <c r="AY206" s="244" t="s">
        <v>159</v>
      </c>
    </row>
    <row r="207" spans="1:51" s="13" customFormat="1" ht="12">
      <c r="A207" s="13"/>
      <c r="B207" s="223"/>
      <c r="C207" s="224"/>
      <c r="D207" s="225" t="s">
        <v>175</v>
      </c>
      <c r="E207" s="226" t="s">
        <v>19</v>
      </c>
      <c r="F207" s="227" t="s">
        <v>362</v>
      </c>
      <c r="G207" s="224"/>
      <c r="H207" s="226" t="s">
        <v>19</v>
      </c>
      <c r="I207" s="228"/>
      <c r="J207" s="224"/>
      <c r="K207" s="224"/>
      <c r="L207" s="229"/>
      <c r="M207" s="230"/>
      <c r="N207" s="231"/>
      <c r="O207" s="231"/>
      <c r="P207" s="231"/>
      <c r="Q207" s="231"/>
      <c r="R207" s="231"/>
      <c r="S207" s="231"/>
      <c r="T207" s="232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33" t="s">
        <v>175</v>
      </c>
      <c r="AU207" s="233" t="s">
        <v>85</v>
      </c>
      <c r="AV207" s="13" t="s">
        <v>83</v>
      </c>
      <c r="AW207" s="13" t="s">
        <v>37</v>
      </c>
      <c r="AX207" s="13" t="s">
        <v>75</v>
      </c>
      <c r="AY207" s="233" t="s">
        <v>159</v>
      </c>
    </row>
    <row r="208" spans="1:51" s="13" customFormat="1" ht="12">
      <c r="A208" s="13"/>
      <c r="B208" s="223"/>
      <c r="C208" s="224"/>
      <c r="D208" s="225" t="s">
        <v>175</v>
      </c>
      <c r="E208" s="226" t="s">
        <v>19</v>
      </c>
      <c r="F208" s="227" t="s">
        <v>360</v>
      </c>
      <c r="G208" s="224"/>
      <c r="H208" s="226" t="s">
        <v>19</v>
      </c>
      <c r="I208" s="228"/>
      <c r="J208" s="224"/>
      <c r="K208" s="224"/>
      <c r="L208" s="229"/>
      <c r="M208" s="230"/>
      <c r="N208" s="231"/>
      <c r="O208" s="231"/>
      <c r="P208" s="231"/>
      <c r="Q208" s="231"/>
      <c r="R208" s="231"/>
      <c r="S208" s="231"/>
      <c r="T208" s="232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3" t="s">
        <v>175</v>
      </c>
      <c r="AU208" s="233" t="s">
        <v>85</v>
      </c>
      <c r="AV208" s="13" t="s">
        <v>83</v>
      </c>
      <c r="AW208" s="13" t="s">
        <v>37</v>
      </c>
      <c r="AX208" s="13" t="s">
        <v>75</v>
      </c>
      <c r="AY208" s="233" t="s">
        <v>159</v>
      </c>
    </row>
    <row r="209" spans="1:51" s="13" customFormat="1" ht="12">
      <c r="A209" s="13"/>
      <c r="B209" s="223"/>
      <c r="C209" s="224"/>
      <c r="D209" s="225" t="s">
        <v>175</v>
      </c>
      <c r="E209" s="226" t="s">
        <v>19</v>
      </c>
      <c r="F209" s="227" t="s">
        <v>2351</v>
      </c>
      <c r="G209" s="224"/>
      <c r="H209" s="226" t="s">
        <v>19</v>
      </c>
      <c r="I209" s="228"/>
      <c r="J209" s="224"/>
      <c r="K209" s="224"/>
      <c r="L209" s="229"/>
      <c r="M209" s="230"/>
      <c r="N209" s="231"/>
      <c r="O209" s="231"/>
      <c r="P209" s="231"/>
      <c r="Q209" s="231"/>
      <c r="R209" s="231"/>
      <c r="S209" s="231"/>
      <c r="T209" s="232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33" t="s">
        <v>175</v>
      </c>
      <c r="AU209" s="233" t="s">
        <v>85</v>
      </c>
      <c r="AV209" s="13" t="s">
        <v>83</v>
      </c>
      <c r="AW209" s="13" t="s">
        <v>37</v>
      </c>
      <c r="AX209" s="13" t="s">
        <v>75</v>
      </c>
      <c r="AY209" s="233" t="s">
        <v>159</v>
      </c>
    </row>
    <row r="210" spans="1:51" s="14" customFormat="1" ht="12">
      <c r="A210" s="14"/>
      <c r="B210" s="234"/>
      <c r="C210" s="235"/>
      <c r="D210" s="225" t="s">
        <v>175</v>
      </c>
      <c r="E210" s="236" t="s">
        <v>19</v>
      </c>
      <c r="F210" s="237" t="s">
        <v>2362</v>
      </c>
      <c r="G210" s="235"/>
      <c r="H210" s="238">
        <v>19.833</v>
      </c>
      <c r="I210" s="239"/>
      <c r="J210" s="235"/>
      <c r="K210" s="235"/>
      <c r="L210" s="240"/>
      <c r="M210" s="241"/>
      <c r="N210" s="242"/>
      <c r="O210" s="242"/>
      <c r="P210" s="242"/>
      <c r="Q210" s="242"/>
      <c r="R210" s="242"/>
      <c r="S210" s="242"/>
      <c r="T210" s="243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44" t="s">
        <v>175</v>
      </c>
      <c r="AU210" s="244" t="s">
        <v>85</v>
      </c>
      <c r="AV210" s="14" t="s">
        <v>85</v>
      </c>
      <c r="AW210" s="14" t="s">
        <v>37</v>
      </c>
      <c r="AX210" s="14" t="s">
        <v>75</v>
      </c>
      <c r="AY210" s="244" t="s">
        <v>159</v>
      </c>
    </row>
    <row r="211" spans="1:51" s="13" customFormat="1" ht="12">
      <c r="A211" s="13"/>
      <c r="B211" s="223"/>
      <c r="C211" s="224"/>
      <c r="D211" s="225" t="s">
        <v>175</v>
      </c>
      <c r="E211" s="226" t="s">
        <v>19</v>
      </c>
      <c r="F211" s="227" t="s">
        <v>364</v>
      </c>
      <c r="G211" s="224"/>
      <c r="H211" s="226" t="s">
        <v>19</v>
      </c>
      <c r="I211" s="228"/>
      <c r="J211" s="224"/>
      <c r="K211" s="224"/>
      <c r="L211" s="229"/>
      <c r="M211" s="230"/>
      <c r="N211" s="231"/>
      <c r="O211" s="231"/>
      <c r="P211" s="231"/>
      <c r="Q211" s="231"/>
      <c r="R211" s="231"/>
      <c r="S211" s="231"/>
      <c r="T211" s="232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3" t="s">
        <v>175</v>
      </c>
      <c r="AU211" s="233" t="s">
        <v>85</v>
      </c>
      <c r="AV211" s="13" t="s">
        <v>83</v>
      </c>
      <c r="AW211" s="13" t="s">
        <v>37</v>
      </c>
      <c r="AX211" s="13" t="s">
        <v>75</v>
      </c>
      <c r="AY211" s="233" t="s">
        <v>159</v>
      </c>
    </row>
    <row r="212" spans="1:51" s="13" customFormat="1" ht="12">
      <c r="A212" s="13"/>
      <c r="B212" s="223"/>
      <c r="C212" s="224"/>
      <c r="D212" s="225" t="s">
        <v>175</v>
      </c>
      <c r="E212" s="226" t="s">
        <v>19</v>
      </c>
      <c r="F212" s="227" t="s">
        <v>365</v>
      </c>
      <c r="G212" s="224"/>
      <c r="H212" s="226" t="s">
        <v>19</v>
      </c>
      <c r="I212" s="228"/>
      <c r="J212" s="224"/>
      <c r="K212" s="224"/>
      <c r="L212" s="229"/>
      <c r="M212" s="230"/>
      <c r="N212" s="231"/>
      <c r="O212" s="231"/>
      <c r="P212" s="231"/>
      <c r="Q212" s="231"/>
      <c r="R212" s="231"/>
      <c r="S212" s="231"/>
      <c r="T212" s="232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3" t="s">
        <v>175</v>
      </c>
      <c r="AU212" s="233" t="s">
        <v>85</v>
      </c>
      <c r="AV212" s="13" t="s">
        <v>83</v>
      </c>
      <c r="AW212" s="13" t="s">
        <v>37</v>
      </c>
      <c r="AX212" s="13" t="s">
        <v>75</v>
      </c>
      <c r="AY212" s="233" t="s">
        <v>159</v>
      </c>
    </row>
    <row r="213" spans="1:51" s="13" customFormat="1" ht="12">
      <c r="A213" s="13"/>
      <c r="B213" s="223"/>
      <c r="C213" s="224"/>
      <c r="D213" s="225" t="s">
        <v>175</v>
      </c>
      <c r="E213" s="226" t="s">
        <v>19</v>
      </c>
      <c r="F213" s="227" t="s">
        <v>2351</v>
      </c>
      <c r="G213" s="224"/>
      <c r="H213" s="226" t="s">
        <v>19</v>
      </c>
      <c r="I213" s="228"/>
      <c r="J213" s="224"/>
      <c r="K213" s="224"/>
      <c r="L213" s="229"/>
      <c r="M213" s="230"/>
      <c r="N213" s="231"/>
      <c r="O213" s="231"/>
      <c r="P213" s="231"/>
      <c r="Q213" s="231"/>
      <c r="R213" s="231"/>
      <c r="S213" s="231"/>
      <c r="T213" s="232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3" t="s">
        <v>175</v>
      </c>
      <c r="AU213" s="233" t="s">
        <v>85</v>
      </c>
      <c r="AV213" s="13" t="s">
        <v>83</v>
      </c>
      <c r="AW213" s="13" t="s">
        <v>37</v>
      </c>
      <c r="AX213" s="13" t="s">
        <v>75</v>
      </c>
      <c r="AY213" s="233" t="s">
        <v>159</v>
      </c>
    </row>
    <row r="214" spans="1:51" s="13" customFormat="1" ht="12">
      <c r="A214" s="13"/>
      <c r="B214" s="223"/>
      <c r="C214" s="224"/>
      <c r="D214" s="225" t="s">
        <v>175</v>
      </c>
      <c r="E214" s="226" t="s">
        <v>19</v>
      </c>
      <c r="F214" s="227" t="s">
        <v>1323</v>
      </c>
      <c r="G214" s="224"/>
      <c r="H214" s="226" t="s">
        <v>19</v>
      </c>
      <c r="I214" s="228"/>
      <c r="J214" s="224"/>
      <c r="K214" s="224"/>
      <c r="L214" s="229"/>
      <c r="M214" s="230"/>
      <c r="N214" s="231"/>
      <c r="O214" s="231"/>
      <c r="P214" s="231"/>
      <c r="Q214" s="231"/>
      <c r="R214" s="231"/>
      <c r="S214" s="231"/>
      <c r="T214" s="232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33" t="s">
        <v>175</v>
      </c>
      <c r="AU214" s="233" t="s">
        <v>85</v>
      </c>
      <c r="AV214" s="13" t="s">
        <v>83</v>
      </c>
      <c r="AW214" s="13" t="s">
        <v>37</v>
      </c>
      <c r="AX214" s="13" t="s">
        <v>75</v>
      </c>
      <c r="AY214" s="233" t="s">
        <v>159</v>
      </c>
    </row>
    <row r="215" spans="1:51" s="14" customFormat="1" ht="12">
      <c r="A215" s="14"/>
      <c r="B215" s="234"/>
      <c r="C215" s="235"/>
      <c r="D215" s="225" t="s">
        <v>175</v>
      </c>
      <c r="E215" s="236" t="s">
        <v>19</v>
      </c>
      <c r="F215" s="237" t="s">
        <v>2363</v>
      </c>
      <c r="G215" s="235"/>
      <c r="H215" s="238">
        <v>89.148</v>
      </c>
      <c r="I215" s="239"/>
      <c r="J215" s="235"/>
      <c r="K215" s="235"/>
      <c r="L215" s="240"/>
      <c r="M215" s="241"/>
      <c r="N215" s="242"/>
      <c r="O215" s="242"/>
      <c r="P215" s="242"/>
      <c r="Q215" s="242"/>
      <c r="R215" s="242"/>
      <c r="S215" s="242"/>
      <c r="T215" s="243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44" t="s">
        <v>175</v>
      </c>
      <c r="AU215" s="244" t="s">
        <v>85</v>
      </c>
      <c r="AV215" s="14" t="s">
        <v>85</v>
      </c>
      <c r="AW215" s="14" t="s">
        <v>37</v>
      </c>
      <c r="AX215" s="14" t="s">
        <v>75</v>
      </c>
      <c r="AY215" s="244" t="s">
        <v>159</v>
      </c>
    </row>
    <row r="216" spans="1:51" s="13" customFormat="1" ht="12">
      <c r="A216" s="13"/>
      <c r="B216" s="223"/>
      <c r="C216" s="224"/>
      <c r="D216" s="225" t="s">
        <v>175</v>
      </c>
      <c r="E216" s="226" t="s">
        <v>19</v>
      </c>
      <c r="F216" s="227" t="s">
        <v>1889</v>
      </c>
      <c r="G216" s="224"/>
      <c r="H216" s="226" t="s">
        <v>19</v>
      </c>
      <c r="I216" s="228"/>
      <c r="J216" s="224"/>
      <c r="K216" s="224"/>
      <c r="L216" s="229"/>
      <c r="M216" s="230"/>
      <c r="N216" s="231"/>
      <c r="O216" s="231"/>
      <c r="P216" s="231"/>
      <c r="Q216" s="231"/>
      <c r="R216" s="231"/>
      <c r="S216" s="231"/>
      <c r="T216" s="232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3" t="s">
        <v>175</v>
      </c>
      <c r="AU216" s="233" t="s">
        <v>85</v>
      </c>
      <c r="AV216" s="13" t="s">
        <v>83</v>
      </c>
      <c r="AW216" s="13" t="s">
        <v>37</v>
      </c>
      <c r="AX216" s="13" t="s">
        <v>75</v>
      </c>
      <c r="AY216" s="233" t="s">
        <v>159</v>
      </c>
    </row>
    <row r="217" spans="1:51" s="14" customFormat="1" ht="12">
      <c r="A217" s="14"/>
      <c r="B217" s="234"/>
      <c r="C217" s="235"/>
      <c r="D217" s="225" t="s">
        <v>175</v>
      </c>
      <c r="E217" s="236" t="s">
        <v>19</v>
      </c>
      <c r="F217" s="237" t="s">
        <v>2364</v>
      </c>
      <c r="G217" s="235"/>
      <c r="H217" s="238">
        <v>12.833</v>
      </c>
      <c r="I217" s="239"/>
      <c r="J217" s="235"/>
      <c r="K217" s="235"/>
      <c r="L217" s="240"/>
      <c r="M217" s="241"/>
      <c r="N217" s="242"/>
      <c r="O217" s="242"/>
      <c r="P217" s="242"/>
      <c r="Q217" s="242"/>
      <c r="R217" s="242"/>
      <c r="S217" s="242"/>
      <c r="T217" s="243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44" t="s">
        <v>175</v>
      </c>
      <c r="AU217" s="244" t="s">
        <v>85</v>
      </c>
      <c r="AV217" s="14" t="s">
        <v>85</v>
      </c>
      <c r="AW217" s="14" t="s">
        <v>37</v>
      </c>
      <c r="AX217" s="14" t="s">
        <v>75</v>
      </c>
      <c r="AY217" s="244" t="s">
        <v>159</v>
      </c>
    </row>
    <row r="218" spans="1:51" s="15" customFormat="1" ht="12">
      <c r="A218" s="15"/>
      <c r="B218" s="245"/>
      <c r="C218" s="246"/>
      <c r="D218" s="225" t="s">
        <v>175</v>
      </c>
      <c r="E218" s="247" t="s">
        <v>19</v>
      </c>
      <c r="F218" s="248" t="s">
        <v>179</v>
      </c>
      <c r="G218" s="246"/>
      <c r="H218" s="249">
        <v>161.345</v>
      </c>
      <c r="I218" s="250"/>
      <c r="J218" s="246"/>
      <c r="K218" s="246"/>
      <c r="L218" s="251"/>
      <c r="M218" s="252"/>
      <c r="N218" s="253"/>
      <c r="O218" s="253"/>
      <c r="P218" s="253"/>
      <c r="Q218" s="253"/>
      <c r="R218" s="253"/>
      <c r="S218" s="253"/>
      <c r="T218" s="254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T218" s="255" t="s">
        <v>175</v>
      </c>
      <c r="AU218" s="255" t="s">
        <v>85</v>
      </c>
      <c r="AV218" s="15" t="s">
        <v>167</v>
      </c>
      <c r="AW218" s="15" t="s">
        <v>37</v>
      </c>
      <c r="AX218" s="15" t="s">
        <v>83</v>
      </c>
      <c r="AY218" s="255" t="s">
        <v>159</v>
      </c>
    </row>
    <row r="219" spans="1:65" s="2" customFormat="1" ht="16.5" customHeight="1">
      <c r="A219" s="39"/>
      <c r="B219" s="40"/>
      <c r="C219" s="257" t="s">
        <v>324</v>
      </c>
      <c r="D219" s="257" t="s">
        <v>255</v>
      </c>
      <c r="E219" s="258" t="s">
        <v>256</v>
      </c>
      <c r="F219" s="259" t="s">
        <v>257</v>
      </c>
      <c r="G219" s="260" t="s">
        <v>258</v>
      </c>
      <c r="H219" s="261">
        <v>56.471</v>
      </c>
      <c r="I219" s="262"/>
      <c r="J219" s="263">
        <f>ROUND(I219*H219,2)</f>
        <v>0</v>
      </c>
      <c r="K219" s="259" t="s">
        <v>166</v>
      </c>
      <c r="L219" s="264"/>
      <c r="M219" s="265" t="s">
        <v>19</v>
      </c>
      <c r="N219" s="266" t="s">
        <v>46</v>
      </c>
      <c r="O219" s="85"/>
      <c r="P219" s="214">
        <f>O219*H219</f>
        <v>0</v>
      </c>
      <c r="Q219" s="214">
        <v>0.001</v>
      </c>
      <c r="R219" s="214">
        <f>Q219*H219</f>
        <v>0.056471</v>
      </c>
      <c r="S219" s="214">
        <v>0</v>
      </c>
      <c r="T219" s="215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16" t="s">
        <v>259</v>
      </c>
      <c r="AT219" s="216" t="s">
        <v>255</v>
      </c>
      <c r="AU219" s="216" t="s">
        <v>85</v>
      </c>
      <c r="AY219" s="18" t="s">
        <v>159</v>
      </c>
      <c r="BE219" s="217">
        <f>IF(N219="základní",J219,0)</f>
        <v>0</v>
      </c>
      <c r="BF219" s="217">
        <f>IF(N219="snížená",J219,0)</f>
        <v>0</v>
      </c>
      <c r="BG219" s="217">
        <f>IF(N219="zákl. přenesená",J219,0)</f>
        <v>0</v>
      </c>
      <c r="BH219" s="217">
        <f>IF(N219="sníž. přenesená",J219,0)</f>
        <v>0</v>
      </c>
      <c r="BI219" s="217">
        <f>IF(N219="nulová",J219,0)</f>
        <v>0</v>
      </c>
      <c r="BJ219" s="18" t="s">
        <v>83</v>
      </c>
      <c r="BK219" s="217">
        <f>ROUND(I219*H219,2)</f>
        <v>0</v>
      </c>
      <c r="BL219" s="18" t="s">
        <v>238</v>
      </c>
      <c r="BM219" s="216" t="s">
        <v>2365</v>
      </c>
    </row>
    <row r="220" spans="1:51" s="14" customFormat="1" ht="12">
      <c r="A220" s="14"/>
      <c r="B220" s="234"/>
      <c r="C220" s="235"/>
      <c r="D220" s="225" t="s">
        <v>175</v>
      </c>
      <c r="E220" s="235"/>
      <c r="F220" s="237" t="s">
        <v>2366</v>
      </c>
      <c r="G220" s="235"/>
      <c r="H220" s="238">
        <v>56.471</v>
      </c>
      <c r="I220" s="239"/>
      <c r="J220" s="235"/>
      <c r="K220" s="235"/>
      <c r="L220" s="240"/>
      <c r="M220" s="241"/>
      <c r="N220" s="242"/>
      <c r="O220" s="242"/>
      <c r="P220" s="242"/>
      <c r="Q220" s="242"/>
      <c r="R220" s="242"/>
      <c r="S220" s="242"/>
      <c r="T220" s="243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44" t="s">
        <v>175</v>
      </c>
      <c r="AU220" s="244" t="s">
        <v>85</v>
      </c>
      <c r="AV220" s="14" t="s">
        <v>85</v>
      </c>
      <c r="AW220" s="14" t="s">
        <v>4</v>
      </c>
      <c r="AX220" s="14" t="s">
        <v>83</v>
      </c>
      <c r="AY220" s="244" t="s">
        <v>159</v>
      </c>
    </row>
    <row r="221" spans="1:65" s="2" customFormat="1" ht="37.8" customHeight="1">
      <c r="A221" s="39"/>
      <c r="B221" s="40"/>
      <c r="C221" s="205" t="s">
        <v>328</v>
      </c>
      <c r="D221" s="205" t="s">
        <v>162</v>
      </c>
      <c r="E221" s="206" t="s">
        <v>372</v>
      </c>
      <c r="F221" s="207" t="s">
        <v>373</v>
      </c>
      <c r="G221" s="208" t="s">
        <v>165</v>
      </c>
      <c r="H221" s="209">
        <v>161.345</v>
      </c>
      <c r="I221" s="210"/>
      <c r="J221" s="211">
        <f>ROUND(I221*H221,2)</f>
        <v>0</v>
      </c>
      <c r="K221" s="207" t="s">
        <v>166</v>
      </c>
      <c r="L221" s="45"/>
      <c r="M221" s="212" t="s">
        <v>19</v>
      </c>
      <c r="N221" s="213" t="s">
        <v>46</v>
      </c>
      <c r="O221" s="85"/>
      <c r="P221" s="214">
        <f>O221*H221</f>
        <v>0</v>
      </c>
      <c r="Q221" s="214">
        <v>0.00094</v>
      </c>
      <c r="R221" s="214">
        <f>Q221*H221</f>
        <v>0.1516643</v>
      </c>
      <c r="S221" s="214">
        <v>0</v>
      </c>
      <c r="T221" s="215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16" t="s">
        <v>238</v>
      </c>
      <c r="AT221" s="216" t="s">
        <v>162</v>
      </c>
      <c r="AU221" s="216" t="s">
        <v>85</v>
      </c>
      <c r="AY221" s="18" t="s">
        <v>159</v>
      </c>
      <c r="BE221" s="217">
        <f>IF(N221="základní",J221,0)</f>
        <v>0</v>
      </c>
      <c r="BF221" s="217">
        <f>IF(N221="snížená",J221,0)</f>
        <v>0</v>
      </c>
      <c r="BG221" s="217">
        <f>IF(N221="zákl. přenesená",J221,0)</f>
        <v>0</v>
      </c>
      <c r="BH221" s="217">
        <f>IF(N221="sníž. přenesená",J221,0)</f>
        <v>0</v>
      </c>
      <c r="BI221" s="217">
        <f>IF(N221="nulová",J221,0)</f>
        <v>0</v>
      </c>
      <c r="BJ221" s="18" t="s">
        <v>83</v>
      </c>
      <c r="BK221" s="217">
        <f>ROUND(I221*H221,2)</f>
        <v>0</v>
      </c>
      <c r="BL221" s="18" t="s">
        <v>238</v>
      </c>
      <c r="BM221" s="216" t="s">
        <v>2367</v>
      </c>
    </row>
    <row r="222" spans="1:47" s="2" customFormat="1" ht="12">
      <c r="A222" s="39"/>
      <c r="B222" s="40"/>
      <c r="C222" s="41"/>
      <c r="D222" s="218" t="s">
        <v>169</v>
      </c>
      <c r="E222" s="41"/>
      <c r="F222" s="219" t="s">
        <v>375</v>
      </c>
      <c r="G222" s="41"/>
      <c r="H222" s="41"/>
      <c r="I222" s="220"/>
      <c r="J222" s="41"/>
      <c r="K222" s="41"/>
      <c r="L222" s="45"/>
      <c r="M222" s="221"/>
      <c r="N222" s="222"/>
      <c r="O222" s="85"/>
      <c r="P222" s="85"/>
      <c r="Q222" s="85"/>
      <c r="R222" s="85"/>
      <c r="S222" s="85"/>
      <c r="T222" s="86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T222" s="18" t="s">
        <v>169</v>
      </c>
      <c r="AU222" s="18" t="s">
        <v>85</v>
      </c>
    </row>
    <row r="223" spans="1:51" s="13" customFormat="1" ht="12">
      <c r="A223" s="13"/>
      <c r="B223" s="223"/>
      <c r="C223" s="224"/>
      <c r="D223" s="225" t="s">
        <v>175</v>
      </c>
      <c r="E223" s="226" t="s">
        <v>19</v>
      </c>
      <c r="F223" s="227" t="s">
        <v>358</v>
      </c>
      <c r="G223" s="224"/>
      <c r="H223" s="226" t="s">
        <v>19</v>
      </c>
      <c r="I223" s="228"/>
      <c r="J223" s="224"/>
      <c r="K223" s="224"/>
      <c r="L223" s="229"/>
      <c r="M223" s="230"/>
      <c r="N223" s="231"/>
      <c r="O223" s="231"/>
      <c r="P223" s="231"/>
      <c r="Q223" s="231"/>
      <c r="R223" s="231"/>
      <c r="S223" s="231"/>
      <c r="T223" s="232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33" t="s">
        <v>175</v>
      </c>
      <c r="AU223" s="233" t="s">
        <v>85</v>
      </c>
      <c r="AV223" s="13" t="s">
        <v>83</v>
      </c>
      <c r="AW223" s="13" t="s">
        <v>37</v>
      </c>
      <c r="AX223" s="13" t="s">
        <v>75</v>
      </c>
      <c r="AY223" s="233" t="s">
        <v>159</v>
      </c>
    </row>
    <row r="224" spans="1:51" s="13" customFormat="1" ht="12">
      <c r="A224" s="13"/>
      <c r="B224" s="223"/>
      <c r="C224" s="224"/>
      <c r="D224" s="225" t="s">
        <v>175</v>
      </c>
      <c r="E224" s="226" t="s">
        <v>19</v>
      </c>
      <c r="F224" s="227" t="s">
        <v>359</v>
      </c>
      <c r="G224" s="224"/>
      <c r="H224" s="226" t="s">
        <v>19</v>
      </c>
      <c r="I224" s="228"/>
      <c r="J224" s="224"/>
      <c r="K224" s="224"/>
      <c r="L224" s="229"/>
      <c r="M224" s="230"/>
      <c r="N224" s="231"/>
      <c r="O224" s="231"/>
      <c r="P224" s="231"/>
      <c r="Q224" s="231"/>
      <c r="R224" s="231"/>
      <c r="S224" s="231"/>
      <c r="T224" s="232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33" t="s">
        <v>175</v>
      </c>
      <c r="AU224" s="233" t="s">
        <v>85</v>
      </c>
      <c r="AV224" s="13" t="s">
        <v>83</v>
      </c>
      <c r="AW224" s="13" t="s">
        <v>37</v>
      </c>
      <c r="AX224" s="13" t="s">
        <v>75</v>
      </c>
      <c r="AY224" s="233" t="s">
        <v>159</v>
      </c>
    </row>
    <row r="225" spans="1:51" s="13" customFormat="1" ht="12">
      <c r="A225" s="13"/>
      <c r="B225" s="223"/>
      <c r="C225" s="224"/>
      <c r="D225" s="225" t="s">
        <v>175</v>
      </c>
      <c r="E225" s="226" t="s">
        <v>19</v>
      </c>
      <c r="F225" s="227" t="s">
        <v>360</v>
      </c>
      <c r="G225" s="224"/>
      <c r="H225" s="226" t="s">
        <v>19</v>
      </c>
      <c r="I225" s="228"/>
      <c r="J225" s="224"/>
      <c r="K225" s="224"/>
      <c r="L225" s="229"/>
      <c r="M225" s="230"/>
      <c r="N225" s="231"/>
      <c r="O225" s="231"/>
      <c r="P225" s="231"/>
      <c r="Q225" s="231"/>
      <c r="R225" s="231"/>
      <c r="S225" s="231"/>
      <c r="T225" s="232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33" t="s">
        <v>175</v>
      </c>
      <c r="AU225" s="233" t="s">
        <v>85</v>
      </c>
      <c r="AV225" s="13" t="s">
        <v>83</v>
      </c>
      <c r="AW225" s="13" t="s">
        <v>37</v>
      </c>
      <c r="AX225" s="13" t="s">
        <v>75</v>
      </c>
      <c r="AY225" s="233" t="s">
        <v>159</v>
      </c>
    </row>
    <row r="226" spans="1:51" s="13" customFormat="1" ht="12">
      <c r="A226" s="13"/>
      <c r="B226" s="223"/>
      <c r="C226" s="224"/>
      <c r="D226" s="225" t="s">
        <v>175</v>
      </c>
      <c r="E226" s="226" t="s">
        <v>19</v>
      </c>
      <c r="F226" s="227" t="s">
        <v>2351</v>
      </c>
      <c r="G226" s="224"/>
      <c r="H226" s="226" t="s">
        <v>19</v>
      </c>
      <c r="I226" s="228"/>
      <c r="J226" s="224"/>
      <c r="K226" s="224"/>
      <c r="L226" s="229"/>
      <c r="M226" s="230"/>
      <c r="N226" s="231"/>
      <c r="O226" s="231"/>
      <c r="P226" s="231"/>
      <c r="Q226" s="231"/>
      <c r="R226" s="231"/>
      <c r="S226" s="231"/>
      <c r="T226" s="232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3" t="s">
        <v>175</v>
      </c>
      <c r="AU226" s="233" t="s">
        <v>85</v>
      </c>
      <c r="AV226" s="13" t="s">
        <v>83</v>
      </c>
      <c r="AW226" s="13" t="s">
        <v>37</v>
      </c>
      <c r="AX226" s="13" t="s">
        <v>75</v>
      </c>
      <c r="AY226" s="233" t="s">
        <v>159</v>
      </c>
    </row>
    <row r="227" spans="1:51" s="14" customFormat="1" ht="12">
      <c r="A227" s="14"/>
      <c r="B227" s="234"/>
      <c r="C227" s="235"/>
      <c r="D227" s="225" t="s">
        <v>175</v>
      </c>
      <c r="E227" s="236" t="s">
        <v>19</v>
      </c>
      <c r="F227" s="237" t="s">
        <v>2361</v>
      </c>
      <c r="G227" s="235"/>
      <c r="H227" s="238">
        <v>39.531</v>
      </c>
      <c r="I227" s="239"/>
      <c r="J227" s="235"/>
      <c r="K227" s="235"/>
      <c r="L227" s="240"/>
      <c r="M227" s="241"/>
      <c r="N227" s="242"/>
      <c r="O227" s="242"/>
      <c r="P227" s="242"/>
      <c r="Q227" s="242"/>
      <c r="R227" s="242"/>
      <c r="S227" s="242"/>
      <c r="T227" s="243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44" t="s">
        <v>175</v>
      </c>
      <c r="AU227" s="244" t="s">
        <v>85</v>
      </c>
      <c r="AV227" s="14" t="s">
        <v>85</v>
      </c>
      <c r="AW227" s="14" t="s">
        <v>37</v>
      </c>
      <c r="AX227" s="14" t="s">
        <v>75</v>
      </c>
      <c r="AY227" s="244" t="s">
        <v>159</v>
      </c>
    </row>
    <row r="228" spans="1:51" s="13" customFormat="1" ht="12">
      <c r="A228" s="13"/>
      <c r="B228" s="223"/>
      <c r="C228" s="224"/>
      <c r="D228" s="225" t="s">
        <v>175</v>
      </c>
      <c r="E228" s="226" t="s">
        <v>19</v>
      </c>
      <c r="F228" s="227" t="s">
        <v>362</v>
      </c>
      <c r="G228" s="224"/>
      <c r="H228" s="226" t="s">
        <v>19</v>
      </c>
      <c r="I228" s="228"/>
      <c r="J228" s="224"/>
      <c r="K228" s="224"/>
      <c r="L228" s="229"/>
      <c r="M228" s="230"/>
      <c r="N228" s="231"/>
      <c r="O228" s="231"/>
      <c r="P228" s="231"/>
      <c r="Q228" s="231"/>
      <c r="R228" s="231"/>
      <c r="S228" s="231"/>
      <c r="T228" s="232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33" t="s">
        <v>175</v>
      </c>
      <c r="AU228" s="233" t="s">
        <v>85</v>
      </c>
      <c r="AV228" s="13" t="s">
        <v>83</v>
      </c>
      <c r="AW228" s="13" t="s">
        <v>37</v>
      </c>
      <c r="AX228" s="13" t="s">
        <v>75</v>
      </c>
      <c r="AY228" s="233" t="s">
        <v>159</v>
      </c>
    </row>
    <row r="229" spans="1:51" s="13" customFormat="1" ht="12">
      <c r="A229" s="13"/>
      <c r="B229" s="223"/>
      <c r="C229" s="224"/>
      <c r="D229" s="225" t="s">
        <v>175</v>
      </c>
      <c r="E229" s="226" t="s">
        <v>19</v>
      </c>
      <c r="F229" s="227" t="s">
        <v>360</v>
      </c>
      <c r="G229" s="224"/>
      <c r="H229" s="226" t="s">
        <v>19</v>
      </c>
      <c r="I229" s="228"/>
      <c r="J229" s="224"/>
      <c r="K229" s="224"/>
      <c r="L229" s="229"/>
      <c r="M229" s="230"/>
      <c r="N229" s="231"/>
      <c r="O229" s="231"/>
      <c r="P229" s="231"/>
      <c r="Q229" s="231"/>
      <c r="R229" s="231"/>
      <c r="S229" s="231"/>
      <c r="T229" s="232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33" t="s">
        <v>175</v>
      </c>
      <c r="AU229" s="233" t="s">
        <v>85</v>
      </c>
      <c r="AV229" s="13" t="s">
        <v>83</v>
      </c>
      <c r="AW229" s="13" t="s">
        <v>37</v>
      </c>
      <c r="AX229" s="13" t="s">
        <v>75</v>
      </c>
      <c r="AY229" s="233" t="s">
        <v>159</v>
      </c>
    </row>
    <row r="230" spans="1:51" s="13" customFormat="1" ht="12">
      <c r="A230" s="13"/>
      <c r="B230" s="223"/>
      <c r="C230" s="224"/>
      <c r="D230" s="225" t="s">
        <v>175</v>
      </c>
      <c r="E230" s="226" t="s">
        <v>19</v>
      </c>
      <c r="F230" s="227" t="s">
        <v>2351</v>
      </c>
      <c r="G230" s="224"/>
      <c r="H230" s="226" t="s">
        <v>19</v>
      </c>
      <c r="I230" s="228"/>
      <c r="J230" s="224"/>
      <c r="K230" s="224"/>
      <c r="L230" s="229"/>
      <c r="M230" s="230"/>
      <c r="N230" s="231"/>
      <c r="O230" s="231"/>
      <c r="P230" s="231"/>
      <c r="Q230" s="231"/>
      <c r="R230" s="231"/>
      <c r="S230" s="231"/>
      <c r="T230" s="232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33" t="s">
        <v>175</v>
      </c>
      <c r="AU230" s="233" t="s">
        <v>85</v>
      </c>
      <c r="AV230" s="13" t="s">
        <v>83</v>
      </c>
      <c r="AW230" s="13" t="s">
        <v>37</v>
      </c>
      <c r="AX230" s="13" t="s">
        <v>75</v>
      </c>
      <c r="AY230" s="233" t="s">
        <v>159</v>
      </c>
    </row>
    <row r="231" spans="1:51" s="14" customFormat="1" ht="12">
      <c r="A231" s="14"/>
      <c r="B231" s="234"/>
      <c r="C231" s="235"/>
      <c r="D231" s="225" t="s">
        <v>175</v>
      </c>
      <c r="E231" s="236" t="s">
        <v>19</v>
      </c>
      <c r="F231" s="237" t="s">
        <v>2362</v>
      </c>
      <c r="G231" s="235"/>
      <c r="H231" s="238">
        <v>19.833</v>
      </c>
      <c r="I231" s="239"/>
      <c r="J231" s="235"/>
      <c r="K231" s="235"/>
      <c r="L231" s="240"/>
      <c r="M231" s="241"/>
      <c r="N231" s="242"/>
      <c r="O231" s="242"/>
      <c r="P231" s="242"/>
      <c r="Q231" s="242"/>
      <c r="R231" s="242"/>
      <c r="S231" s="242"/>
      <c r="T231" s="243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44" t="s">
        <v>175</v>
      </c>
      <c r="AU231" s="244" t="s">
        <v>85</v>
      </c>
      <c r="AV231" s="14" t="s">
        <v>85</v>
      </c>
      <c r="AW231" s="14" t="s">
        <v>37</v>
      </c>
      <c r="AX231" s="14" t="s">
        <v>75</v>
      </c>
      <c r="AY231" s="244" t="s">
        <v>159</v>
      </c>
    </row>
    <row r="232" spans="1:51" s="13" customFormat="1" ht="12">
      <c r="A232" s="13"/>
      <c r="B232" s="223"/>
      <c r="C232" s="224"/>
      <c r="D232" s="225" t="s">
        <v>175</v>
      </c>
      <c r="E232" s="226" t="s">
        <v>19</v>
      </c>
      <c r="F232" s="227" t="s">
        <v>364</v>
      </c>
      <c r="G232" s="224"/>
      <c r="H232" s="226" t="s">
        <v>19</v>
      </c>
      <c r="I232" s="228"/>
      <c r="J232" s="224"/>
      <c r="K232" s="224"/>
      <c r="L232" s="229"/>
      <c r="M232" s="230"/>
      <c r="N232" s="231"/>
      <c r="O232" s="231"/>
      <c r="P232" s="231"/>
      <c r="Q232" s="231"/>
      <c r="R232" s="231"/>
      <c r="S232" s="231"/>
      <c r="T232" s="232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33" t="s">
        <v>175</v>
      </c>
      <c r="AU232" s="233" t="s">
        <v>85</v>
      </c>
      <c r="AV232" s="13" t="s">
        <v>83</v>
      </c>
      <c r="AW232" s="13" t="s">
        <v>37</v>
      </c>
      <c r="AX232" s="13" t="s">
        <v>75</v>
      </c>
      <c r="AY232" s="233" t="s">
        <v>159</v>
      </c>
    </row>
    <row r="233" spans="1:51" s="13" customFormat="1" ht="12">
      <c r="A233" s="13"/>
      <c r="B233" s="223"/>
      <c r="C233" s="224"/>
      <c r="D233" s="225" t="s">
        <v>175</v>
      </c>
      <c r="E233" s="226" t="s">
        <v>19</v>
      </c>
      <c r="F233" s="227" t="s">
        <v>365</v>
      </c>
      <c r="G233" s="224"/>
      <c r="H233" s="226" t="s">
        <v>19</v>
      </c>
      <c r="I233" s="228"/>
      <c r="J233" s="224"/>
      <c r="K233" s="224"/>
      <c r="L233" s="229"/>
      <c r="M233" s="230"/>
      <c r="N233" s="231"/>
      <c r="O233" s="231"/>
      <c r="P233" s="231"/>
      <c r="Q233" s="231"/>
      <c r="R233" s="231"/>
      <c r="S233" s="231"/>
      <c r="T233" s="232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33" t="s">
        <v>175</v>
      </c>
      <c r="AU233" s="233" t="s">
        <v>85</v>
      </c>
      <c r="AV233" s="13" t="s">
        <v>83</v>
      </c>
      <c r="AW233" s="13" t="s">
        <v>37</v>
      </c>
      <c r="AX233" s="13" t="s">
        <v>75</v>
      </c>
      <c r="AY233" s="233" t="s">
        <v>159</v>
      </c>
    </row>
    <row r="234" spans="1:51" s="13" customFormat="1" ht="12">
      <c r="A234" s="13"/>
      <c r="B234" s="223"/>
      <c r="C234" s="224"/>
      <c r="D234" s="225" t="s">
        <v>175</v>
      </c>
      <c r="E234" s="226" t="s">
        <v>19</v>
      </c>
      <c r="F234" s="227" t="s">
        <v>2351</v>
      </c>
      <c r="G234" s="224"/>
      <c r="H234" s="226" t="s">
        <v>19</v>
      </c>
      <c r="I234" s="228"/>
      <c r="J234" s="224"/>
      <c r="K234" s="224"/>
      <c r="L234" s="229"/>
      <c r="M234" s="230"/>
      <c r="N234" s="231"/>
      <c r="O234" s="231"/>
      <c r="P234" s="231"/>
      <c r="Q234" s="231"/>
      <c r="R234" s="231"/>
      <c r="S234" s="231"/>
      <c r="T234" s="232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33" t="s">
        <v>175</v>
      </c>
      <c r="AU234" s="233" t="s">
        <v>85</v>
      </c>
      <c r="AV234" s="13" t="s">
        <v>83</v>
      </c>
      <c r="AW234" s="13" t="s">
        <v>37</v>
      </c>
      <c r="AX234" s="13" t="s">
        <v>75</v>
      </c>
      <c r="AY234" s="233" t="s">
        <v>159</v>
      </c>
    </row>
    <row r="235" spans="1:51" s="13" customFormat="1" ht="12">
      <c r="A235" s="13"/>
      <c r="B235" s="223"/>
      <c r="C235" s="224"/>
      <c r="D235" s="225" t="s">
        <v>175</v>
      </c>
      <c r="E235" s="226" t="s">
        <v>19</v>
      </c>
      <c r="F235" s="227" t="s">
        <v>1323</v>
      </c>
      <c r="G235" s="224"/>
      <c r="H235" s="226" t="s">
        <v>19</v>
      </c>
      <c r="I235" s="228"/>
      <c r="J235" s="224"/>
      <c r="K235" s="224"/>
      <c r="L235" s="229"/>
      <c r="M235" s="230"/>
      <c r="N235" s="231"/>
      <c r="O235" s="231"/>
      <c r="P235" s="231"/>
      <c r="Q235" s="231"/>
      <c r="R235" s="231"/>
      <c r="S235" s="231"/>
      <c r="T235" s="232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33" t="s">
        <v>175</v>
      </c>
      <c r="AU235" s="233" t="s">
        <v>85</v>
      </c>
      <c r="AV235" s="13" t="s">
        <v>83</v>
      </c>
      <c r="AW235" s="13" t="s">
        <v>37</v>
      </c>
      <c r="AX235" s="13" t="s">
        <v>75</v>
      </c>
      <c r="AY235" s="233" t="s">
        <v>159</v>
      </c>
    </row>
    <row r="236" spans="1:51" s="14" customFormat="1" ht="12">
      <c r="A236" s="14"/>
      <c r="B236" s="234"/>
      <c r="C236" s="235"/>
      <c r="D236" s="225" t="s">
        <v>175</v>
      </c>
      <c r="E236" s="236" t="s">
        <v>19</v>
      </c>
      <c r="F236" s="237" t="s">
        <v>2363</v>
      </c>
      <c r="G236" s="235"/>
      <c r="H236" s="238">
        <v>89.148</v>
      </c>
      <c r="I236" s="239"/>
      <c r="J236" s="235"/>
      <c r="K236" s="235"/>
      <c r="L236" s="240"/>
      <c r="M236" s="241"/>
      <c r="N236" s="242"/>
      <c r="O236" s="242"/>
      <c r="P236" s="242"/>
      <c r="Q236" s="242"/>
      <c r="R236" s="242"/>
      <c r="S236" s="242"/>
      <c r="T236" s="243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44" t="s">
        <v>175</v>
      </c>
      <c r="AU236" s="244" t="s">
        <v>85</v>
      </c>
      <c r="AV236" s="14" t="s">
        <v>85</v>
      </c>
      <c r="AW236" s="14" t="s">
        <v>37</v>
      </c>
      <c r="AX236" s="14" t="s">
        <v>75</v>
      </c>
      <c r="AY236" s="244" t="s">
        <v>159</v>
      </c>
    </row>
    <row r="237" spans="1:51" s="13" customFormat="1" ht="12">
      <c r="A237" s="13"/>
      <c r="B237" s="223"/>
      <c r="C237" s="224"/>
      <c r="D237" s="225" t="s">
        <v>175</v>
      </c>
      <c r="E237" s="226" t="s">
        <v>19</v>
      </c>
      <c r="F237" s="227" t="s">
        <v>1889</v>
      </c>
      <c r="G237" s="224"/>
      <c r="H237" s="226" t="s">
        <v>19</v>
      </c>
      <c r="I237" s="228"/>
      <c r="J237" s="224"/>
      <c r="K237" s="224"/>
      <c r="L237" s="229"/>
      <c r="M237" s="230"/>
      <c r="N237" s="231"/>
      <c r="O237" s="231"/>
      <c r="P237" s="231"/>
      <c r="Q237" s="231"/>
      <c r="R237" s="231"/>
      <c r="S237" s="231"/>
      <c r="T237" s="232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33" t="s">
        <v>175</v>
      </c>
      <c r="AU237" s="233" t="s">
        <v>85</v>
      </c>
      <c r="AV237" s="13" t="s">
        <v>83</v>
      </c>
      <c r="AW237" s="13" t="s">
        <v>37</v>
      </c>
      <c r="AX237" s="13" t="s">
        <v>75</v>
      </c>
      <c r="AY237" s="233" t="s">
        <v>159</v>
      </c>
    </row>
    <row r="238" spans="1:51" s="14" customFormat="1" ht="12">
      <c r="A238" s="14"/>
      <c r="B238" s="234"/>
      <c r="C238" s="235"/>
      <c r="D238" s="225" t="s">
        <v>175</v>
      </c>
      <c r="E238" s="236" t="s">
        <v>19</v>
      </c>
      <c r="F238" s="237" t="s">
        <v>2364</v>
      </c>
      <c r="G238" s="235"/>
      <c r="H238" s="238">
        <v>12.833</v>
      </c>
      <c r="I238" s="239"/>
      <c r="J238" s="235"/>
      <c r="K238" s="235"/>
      <c r="L238" s="240"/>
      <c r="M238" s="241"/>
      <c r="N238" s="242"/>
      <c r="O238" s="242"/>
      <c r="P238" s="242"/>
      <c r="Q238" s="242"/>
      <c r="R238" s="242"/>
      <c r="S238" s="242"/>
      <c r="T238" s="243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44" t="s">
        <v>175</v>
      </c>
      <c r="AU238" s="244" t="s">
        <v>85</v>
      </c>
      <c r="AV238" s="14" t="s">
        <v>85</v>
      </c>
      <c r="AW238" s="14" t="s">
        <v>37</v>
      </c>
      <c r="AX238" s="14" t="s">
        <v>75</v>
      </c>
      <c r="AY238" s="244" t="s">
        <v>159</v>
      </c>
    </row>
    <row r="239" spans="1:51" s="15" customFormat="1" ht="12">
      <c r="A239" s="15"/>
      <c r="B239" s="245"/>
      <c r="C239" s="246"/>
      <c r="D239" s="225" t="s">
        <v>175</v>
      </c>
      <c r="E239" s="247" t="s">
        <v>19</v>
      </c>
      <c r="F239" s="248" t="s">
        <v>179</v>
      </c>
      <c r="G239" s="246"/>
      <c r="H239" s="249">
        <v>161.345</v>
      </c>
      <c r="I239" s="250"/>
      <c r="J239" s="246"/>
      <c r="K239" s="246"/>
      <c r="L239" s="251"/>
      <c r="M239" s="252"/>
      <c r="N239" s="253"/>
      <c r="O239" s="253"/>
      <c r="P239" s="253"/>
      <c r="Q239" s="253"/>
      <c r="R239" s="253"/>
      <c r="S239" s="253"/>
      <c r="T239" s="254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T239" s="255" t="s">
        <v>175</v>
      </c>
      <c r="AU239" s="255" t="s">
        <v>85</v>
      </c>
      <c r="AV239" s="15" t="s">
        <v>167</v>
      </c>
      <c r="AW239" s="15" t="s">
        <v>37</v>
      </c>
      <c r="AX239" s="15" t="s">
        <v>83</v>
      </c>
      <c r="AY239" s="255" t="s">
        <v>159</v>
      </c>
    </row>
    <row r="240" spans="1:65" s="2" customFormat="1" ht="49.05" customHeight="1">
      <c r="A240" s="39"/>
      <c r="B240" s="40"/>
      <c r="C240" s="257" t="s">
        <v>330</v>
      </c>
      <c r="D240" s="257" t="s">
        <v>255</v>
      </c>
      <c r="E240" s="258" t="s">
        <v>267</v>
      </c>
      <c r="F240" s="259" t="s">
        <v>268</v>
      </c>
      <c r="G240" s="260" t="s">
        <v>165</v>
      </c>
      <c r="H240" s="261">
        <v>193.614</v>
      </c>
      <c r="I240" s="262"/>
      <c r="J240" s="263">
        <f>ROUND(I240*H240,2)</f>
        <v>0</v>
      </c>
      <c r="K240" s="259" t="s">
        <v>166</v>
      </c>
      <c r="L240" s="264"/>
      <c r="M240" s="265" t="s">
        <v>19</v>
      </c>
      <c r="N240" s="266" t="s">
        <v>46</v>
      </c>
      <c r="O240" s="85"/>
      <c r="P240" s="214">
        <f>O240*H240</f>
        <v>0</v>
      </c>
      <c r="Q240" s="214">
        <v>0.0054</v>
      </c>
      <c r="R240" s="214">
        <f>Q240*H240</f>
        <v>1.0455156</v>
      </c>
      <c r="S240" s="214">
        <v>0</v>
      </c>
      <c r="T240" s="215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16" t="s">
        <v>259</v>
      </c>
      <c r="AT240" s="216" t="s">
        <v>255</v>
      </c>
      <c r="AU240" s="216" t="s">
        <v>85</v>
      </c>
      <c r="AY240" s="18" t="s">
        <v>159</v>
      </c>
      <c r="BE240" s="217">
        <f>IF(N240="základní",J240,0)</f>
        <v>0</v>
      </c>
      <c r="BF240" s="217">
        <f>IF(N240="snížená",J240,0)</f>
        <v>0</v>
      </c>
      <c r="BG240" s="217">
        <f>IF(N240="zákl. přenesená",J240,0)</f>
        <v>0</v>
      </c>
      <c r="BH240" s="217">
        <f>IF(N240="sníž. přenesená",J240,0)</f>
        <v>0</v>
      </c>
      <c r="BI240" s="217">
        <f>IF(N240="nulová",J240,0)</f>
        <v>0</v>
      </c>
      <c r="BJ240" s="18" t="s">
        <v>83</v>
      </c>
      <c r="BK240" s="217">
        <f>ROUND(I240*H240,2)</f>
        <v>0</v>
      </c>
      <c r="BL240" s="18" t="s">
        <v>238</v>
      </c>
      <c r="BM240" s="216" t="s">
        <v>2368</v>
      </c>
    </row>
    <row r="241" spans="1:51" s="14" customFormat="1" ht="12">
      <c r="A241" s="14"/>
      <c r="B241" s="234"/>
      <c r="C241" s="235"/>
      <c r="D241" s="225" t="s">
        <v>175</v>
      </c>
      <c r="E241" s="235"/>
      <c r="F241" s="237" t="s">
        <v>2369</v>
      </c>
      <c r="G241" s="235"/>
      <c r="H241" s="238">
        <v>193.614</v>
      </c>
      <c r="I241" s="239"/>
      <c r="J241" s="235"/>
      <c r="K241" s="235"/>
      <c r="L241" s="240"/>
      <c r="M241" s="241"/>
      <c r="N241" s="242"/>
      <c r="O241" s="242"/>
      <c r="P241" s="242"/>
      <c r="Q241" s="242"/>
      <c r="R241" s="242"/>
      <c r="S241" s="242"/>
      <c r="T241" s="243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44" t="s">
        <v>175</v>
      </c>
      <c r="AU241" s="244" t="s">
        <v>85</v>
      </c>
      <c r="AV241" s="14" t="s">
        <v>85</v>
      </c>
      <c r="AW241" s="14" t="s">
        <v>4</v>
      </c>
      <c r="AX241" s="14" t="s">
        <v>83</v>
      </c>
      <c r="AY241" s="244" t="s">
        <v>159</v>
      </c>
    </row>
    <row r="242" spans="1:65" s="2" customFormat="1" ht="49.05" customHeight="1">
      <c r="A242" s="39"/>
      <c r="B242" s="40"/>
      <c r="C242" s="205" t="s">
        <v>334</v>
      </c>
      <c r="D242" s="205" t="s">
        <v>162</v>
      </c>
      <c r="E242" s="206" t="s">
        <v>380</v>
      </c>
      <c r="F242" s="207" t="s">
        <v>381</v>
      </c>
      <c r="G242" s="208" t="s">
        <v>165</v>
      </c>
      <c r="H242" s="209">
        <v>168.321</v>
      </c>
      <c r="I242" s="210"/>
      <c r="J242" s="211">
        <f>ROUND(I242*H242,2)</f>
        <v>0</v>
      </c>
      <c r="K242" s="207" t="s">
        <v>166</v>
      </c>
      <c r="L242" s="45"/>
      <c r="M242" s="212" t="s">
        <v>19</v>
      </c>
      <c r="N242" s="213" t="s">
        <v>46</v>
      </c>
      <c r="O242" s="85"/>
      <c r="P242" s="214">
        <f>O242*H242</f>
        <v>0</v>
      </c>
      <c r="Q242" s="214">
        <v>0</v>
      </c>
      <c r="R242" s="214">
        <f>Q242*H242</f>
        <v>0</v>
      </c>
      <c r="S242" s="214">
        <v>0</v>
      </c>
      <c r="T242" s="215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16" t="s">
        <v>238</v>
      </c>
      <c r="AT242" s="216" t="s">
        <v>162</v>
      </c>
      <c r="AU242" s="216" t="s">
        <v>85</v>
      </c>
      <c r="AY242" s="18" t="s">
        <v>159</v>
      </c>
      <c r="BE242" s="217">
        <f>IF(N242="základní",J242,0)</f>
        <v>0</v>
      </c>
      <c r="BF242" s="217">
        <f>IF(N242="snížená",J242,0)</f>
        <v>0</v>
      </c>
      <c r="BG242" s="217">
        <f>IF(N242="zákl. přenesená",J242,0)</f>
        <v>0</v>
      </c>
      <c r="BH242" s="217">
        <f>IF(N242="sníž. přenesená",J242,0)</f>
        <v>0</v>
      </c>
      <c r="BI242" s="217">
        <f>IF(N242="nulová",J242,0)</f>
        <v>0</v>
      </c>
      <c r="BJ242" s="18" t="s">
        <v>83</v>
      </c>
      <c r="BK242" s="217">
        <f>ROUND(I242*H242,2)</f>
        <v>0</v>
      </c>
      <c r="BL242" s="18" t="s">
        <v>238</v>
      </c>
      <c r="BM242" s="216" t="s">
        <v>2370</v>
      </c>
    </row>
    <row r="243" spans="1:47" s="2" customFormat="1" ht="12">
      <c r="A243" s="39"/>
      <c r="B243" s="40"/>
      <c r="C243" s="41"/>
      <c r="D243" s="218" t="s">
        <v>169</v>
      </c>
      <c r="E243" s="41"/>
      <c r="F243" s="219" t="s">
        <v>383</v>
      </c>
      <c r="G243" s="41"/>
      <c r="H243" s="41"/>
      <c r="I243" s="220"/>
      <c r="J243" s="41"/>
      <c r="K243" s="41"/>
      <c r="L243" s="45"/>
      <c r="M243" s="221"/>
      <c r="N243" s="222"/>
      <c r="O243" s="85"/>
      <c r="P243" s="85"/>
      <c r="Q243" s="85"/>
      <c r="R243" s="85"/>
      <c r="S243" s="85"/>
      <c r="T243" s="86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T243" s="18" t="s">
        <v>169</v>
      </c>
      <c r="AU243" s="18" t="s">
        <v>85</v>
      </c>
    </row>
    <row r="244" spans="1:51" s="13" customFormat="1" ht="12">
      <c r="A244" s="13"/>
      <c r="B244" s="223"/>
      <c r="C244" s="224"/>
      <c r="D244" s="225" t="s">
        <v>175</v>
      </c>
      <c r="E244" s="226" t="s">
        <v>19</v>
      </c>
      <c r="F244" s="227" t="s">
        <v>358</v>
      </c>
      <c r="G244" s="224"/>
      <c r="H244" s="226" t="s">
        <v>19</v>
      </c>
      <c r="I244" s="228"/>
      <c r="J244" s="224"/>
      <c r="K244" s="224"/>
      <c r="L244" s="229"/>
      <c r="M244" s="230"/>
      <c r="N244" s="231"/>
      <c r="O244" s="231"/>
      <c r="P244" s="231"/>
      <c r="Q244" s="231"/>
      <c r="R244" s="231"/>
      <c r="S244" s="231"/>
      <c r="T244" s="232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33" t="s">
        <v>175</v>
      </c>
      <c r="AU244" s="233" t="s">
        <v>85</v>
      </c>
      <c r="AV244" s="13" t="s">
        <v>83</v>
      </c>
      <c r="AW244" s="13" t="s">
        <v>37</v>
      </c>
      <c r="AX244" s="13" t="s">
        <v>75</v>
      </c>
      <c r="AY244" s="233" t="s">
        <v>159</v>
      </c>
    </row>
    <row r="245" spans="1:51" s="13" customFormat="1" ht="12">
      <c r="A245" s="13"/>
      <c r="B245" s="223"/>
      <c r="C245" s="224"/>
      <c r="D245" s="225" t="s">
        <v>175</v>
      </c>
      <c r="E245" s="226" t="s">
        <v>19</v>
      </c>
      <c r="F245" s="227" t="s">
        <v>359</v>
      </c>
      <c r="G245" s="224"/>
      <c r="H245" s="226" t="s">
        <v>19</v>
      </c>
      <c r="I245" s="228"/>
      <c r="J245" s="224"/>
      <c r="K245" s="224"/>
      <c r="L245" s="229"/>
      <c r="M245" s="230"/>
      <c r="N245" s="231"/>
      <c r="O245" s="231"/>
      <c r="P245" s="231"/>
      <c r="Q245" s="231"/>
      <c r="R245" s="231"/>
      <c r="S245" s="231"/>
      <c r="T245" s="232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33" t="s">
        <v>175</v>
      </c>
      <c r="AU245" s="233" t="s">
        <v>85</v>
      </c>
      <c r="AV245" s="13" t="s">
        <v>83</v>
      </c>
      <c r="AW245" s="13" t="s">
        <v>37</v>
      </c>
      <c r="AX245" s="13" t="s">
        <v>75</v>
      </c>
      <c r="AY245" s="233" t="s">
        <v>159</v>
      </c>
    </row>
    <row r="246" spans="1:51" s="13" customFormat="1" ht="12">
      <c r="A246" s="13"/>
      <c r="B246" s="223"/>
      <c r="C246" s="224"/>
      <c r="D246" s="225" t="s">
        <v>175</v>
      </c>
      <c r="E246" s="226" t="s">
        <v>19</v>
      </c>
      <c r="F246" s="227" t="s">
        <v>384</v>
      </c>
      <c r="G246" s="224"/>
      <c r="H246" s="226" t="s">
        <v>19</v>
      </c>
      <c r="I246" s="228"/>
      <c r="J246" s="224"/>
      <c r="K246" s="224"/>
      <c r="L246" s="229"/>
      <c r="M246" s="230"/>
      <c r="N246" s="231"/>
      <c r="O246" s="231"/>
      <c r="P246" s="231"/>
      <c r="Q246" s="231"/>
      <c r="R246" s="231"/>
      <c r="S246" s="231"/>
      <c r="T246" s="232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33" t="s">
        <v>175</v>
      </c>
      <c r="AU246" s="233" t="s">
        <v>85</v>
      </c>
      <c r="AV246" s="13" t="s">
        <v>83</v>
      </c>
      <c r="AW246" s="13" t="s">
        <v>37</v>
      </c>
      <c r="AX246" s="13" t="s">
        <v>75</v>
      </c>
      <c r="AY246" s="233" t="s">
        <v>159</v>
      </c>
    </row>
    <row r="247" spans="1:51" s="13" customFormat="1" ht="12">
      <c r="A247" s="13"/>
      <c r="B247" s="223"/>
      <c r="C247" s="224"/>
      <c r="D247" s="225" t="s">
        <v>175</v>
      </c>
      <c r="E247" s="226" t="s">
        <v>19</v>
      </c>
      <c r="F247" s="227" t="s">
        <v>2351</v>
      </c>
      <c r="G247" s="224"/>
      <c r="H247" s="226" t="s">
        <v>19</v>
      </c>
      <c r="I247" s="228"/>
      <c r="J247" s="224"/>
      <c r="K247" s="224"/>
      <c r="L247" s="229"/>
      <c r="M247" s="230"/>
      <c r="N247" s="231"/>
      <c r="O247" s="231"/>
      <c r="P247" s="231"/>
      <c r="Q247" s="231"/>
      <c r="R247" s="231"/>
      <c r="S247" s="231"/>
      <c r="T247" s="232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33" t="s">
        <v>175</v>
      </c>
      <c r="AU247" s="233" t="s">
        <v>85</v>
      </c>
      <c r="AV247" s="13" t="s">
        <v>83</v>
      </c>
      <c r="AW247" s="13" t="s">
        <v>37</v>
      </c>
      <c r="AX247" s="13" t="s">
        <v>75</v>
      </c>
      <c r="AY247" s="233" t="s">
        <v>159</v>
      </c>
    </row>
    <row r="248" spans="1:51" s="14" customFormat="1" ht="12">
      <c r="A248" s="14"/>
      <c r="B248" s="234"/>
      <c r="C248" s="235"/>
      <c r="D248" s="225" t="s">
        <v>175</v>
      </c>
      <c r="E248" s="236" t="s">
        <v>19</v>
      </c>
      <c r="F248" s="237" t="s">
        <v>2371</v>
      </c>
      <c r="G248" s="235"/>
      <c r="H248" s="238">
        <v>46.507</v>
      </c>
      <c r="I248" s="239"/>
      <c r="J248" s="235"/>
      <c r="K248" s="235"/>
      <c r="L248" s="240"/>
      <c r="M248" s="241"/>
      <c r="N248" s="242"/>
      <c r="O248" s="242"/>
      <c r="P248" s="242"/>
      <c r="Q248" s="242"/>
      <c r="R248" s="242"/>
      <c r="S248" s="242"/>
      <c r="T248" s="243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44" t="s">
        <v>175</v>
      </c>
      <c r="AU248" s="244" t="s">
        <v>85</v>
      </c>
      <c r="AV248" s="14" t="s">
        <v>85</v>
      </c>
      <c r="AW248" s="14" t="s">
        <v>37</v>
      </c>
      <c r="AX248" s="14" t="s">
        <v>75</v>
      </c>
      <c r="AY248" s="244" t="s">
        <v>159</v>
      </c>
    </row>
    <row r="249" spans="1:51" s="13" customFormat="1" ht="12">
      <c r="A249" s="13"/>
      <c r="B249" s="223"/>
      <c r="C249" s="224"/>
      <c r="D249" s="225" t="s">
        <v>175</v>
      </c>
      <c r="E249" s="226" t="s">
        <v>19</v>
      </c>
      <c r="F249" s="227" t="s">
        <v>362</v>
      </c>
      <c r="G249" s="224"/>
      <c r="H249" s="226" t="s">
        <v>19</v>
      </c>
      <c r="I249" s="228"/>
      <c r="J249" s="224"/>
      <c r="K249" s="224"/>
      <c r="L249" s="229"/>
      <c r="M249" s="230"/>
      <c r="N249" s="231"/>
      <c r="O249" s="231"/>
      <c r="P249" s="231"/>
      <c r="Q249" s="231"/>
      <c r="R249" s="231"/>
      <c r="S249" s="231"/>
      <c r="T249" s="232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33" t="s">
        <v>175</v>
      </c>
      <c r="AU249" s="233" t="s">
        <v>85</v>
      </c>
      <c r="AV249" s="13" t="s">
        <v>83</v>
      </c>
      <c r="AW249" s="13" t="s">
        <v>37</v>
      </c>
      <c r="AX249" s="13" t="s">
        <v>75</v>
      </c>
      <c r="AY249" s="233" t="s">
        <v>159</v>
      </c>
    </row>
    <row r="250" spans="1:51" s="13" customFormat="1" ht="12">
      <c r="A250" s="13"/>
      <c r="B250" s="223"/>
      <c r="C250" s="224"/>
      <c r="D250" s="225" t="s">
        <v>175</v>
      </c>
      <c r="E250" s="226" t="s">
        <v>19</v>
      </c>
      <c r="F250" s="227" t="s">
        <v>386</v>
      </c>
      <c r="G250" s="224"/>
      <c r="H250" s="226" t="s">
        <v>19</v>
      </c>
      <c r="I250" s="228"/>
      <c r="J250" s="224"/>
      <c r="K250" s="224"/>
      <c r="L250" s="229"/>
      <c r="M250" s="230"/>
      <c r="N250" s="231"/>
      <c r="O250" s="231"/>
      <c r="P250" s="231"/>
      <c r="Q250" s="231"/>
      <c r="R250" s="231"/>
      <c r="S250" s="231"/>
      <c r="T250" s="232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33" t="s">
        <v>175</v>
      </c>
      <c r="AU250" s="233" t="s">
        <v>85</v>
      </c>
      <c r="AV250" s="13" t="s">
        <v>83</v>
      </c>
      <c r="AW250" s="13" t="s">
        <v>37</v>
      </c>
      <c r="AX250" s="13" t="s">
        <v>75</v>
      </c>
      <c r="AY250" s="233" t="s">
        <v>159</v>
      </c>
    </row>
    <row r="251" spans="1:51" s="13" customFormat="1" ht="12">
      <c r="A251" s="13"/>
      <c r="B251" s="223"/>
      <c r="C251" s="224"/>
      <c r="D251" s="225" t="s">
        <v>175</v>
      </c>
      <c r="E251" s="226" t="s">
        <v>19</v>
      </c>
      <c r="F251" s="227" t="s">
        <v>2351</v>
      </c>
      <c r="G251" s="224"/>
      <c r="H251" s="226" t="s">
        <v>19</v>
      </c>
      <c r="I251" s="228"/>
      <c r="J251" s="224"/>
      <c r="K251" s="224"/>
      <c r="L251" s="229"/>
      <c r="M251" s="230"/>
      <c r="N251" s="231"/>
      <c r="O251" s="231"/>
      <c r="P251" s="231"/>
      <c r="Q251" s="231"/>
      <c r="R251" s="231"/>
      <c r="S251" s="231"/>
      <c r="T251" s="232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33" t="s">
        <v>175</v>
      </c>
      <c r="AU251" s="233" t="s">
        <v>85</v>
      </c>
      <c r="AV251" s="13" t="s">
        <v>83</v>
      </c>
      <c r="AW251" s="13" t="s">
        <v>37</v>
      </c>
      <c r="AX251" s="13" t="s">
        <v>75</v>
      </c>
      <c r="AY251" s="233" t="s">
        <v>159</v>
      </c>
    </row>
    <row r="252" spans="1:51" s="14" customFormat="1" ht="12">
      <c r="A252" s="14"/>
      <c r="B252" s="234"/>
      <c r="C252" s="235"/>
      <c r="D252" s="225" t="s">
        <v>175</v>
      </c>
      <c r="E252" s="236" t="s">
        <v>19</v>
      </c>
      <c r="F252" s="237" t="s">
        <v>2362</v>
      </c>
      <c r="G252" s="235"/>
      <c r="H252" s="238">
        <v>19.833</v>
      </c>
      <c r="I252" s="239"/>
      <c r="J252" s="235"/>
      <c r="K252" s="235"/>
      <c r="L252" s="240"/>
      <c r="M252" s="241"/>
      <c r="N252" s="242"/>
      <c r="O252" s="242"/>
      <c r="P252" s="242"/>
      <c r="Q252" s="242"/>
      <c r="R252" s="242"/>
      <c r="S252" s="242"/>
      <c r="T252" s="243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44" t="s">
        <v>175</v>
      </c>
      <c r="AU252" s="244" t="s">
        <v>85</v>
      </c>
      <c r="AV252" s="14" t="s">
        <v>85</v>
      </c>
      <c r="AW252" s="14" t="s">
        <v>37</v>
      </c>
      <c r="AX252" s="14" t="s">
        <v>75</v>
      </c>
      <c r="AY252" s="244" t="s">
        <v>159</v>
      </c>
    </row>
    <row r="253" spans="1:51" s="13" customFormat="1" ht="12">
      <c r="A253" s="13"/>
      <c r="B253" s="223"/>
      <c r="C253" s="224"/>
      <c r="D253" s="225" t="s">
        <v>175</v>
      </c>
      <c r="E253" s="226" t="s">
        <v>19</v>
      </c>
      <c r="F253" s="227" t="s">
        <v>364</v>
      </c>
      <c r="G253" s="224"/>
      <c r="H253" s="226" t="s">
        <v>19</v>
      </c>
      <c r="I253" s="228"/>
      <c r="J253" s="224"/>
      <c r="K253" s="224"/>
      <c r="L253" s="229"/>
      <c r="M253" s="230"/>
      <c r="N253" s="231"/>
      <c r="O253" s="231"/>
      <c r="P253" s="231"/>
      <c r="Q253" s="231"/>
      <c r="R253" s="231"/>
      <c r="S253" s="231"/>
      <c r="T253" s="232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33" t="s">
        <v>175</v>
      </c>
      <c r="AU253" s="233" t="s">
        <v>85</v>
      </c>
      <c r="AV253" s="13" t="s">
        <v>83</v>
      </c>
      <c r="AW253" s="13" t="s">
        <v>37</v>
      </c>
      <c r="AX253" s="13" t="s">
        <v>75</v>
      </c>
      <c r="AY253" s="233" t="s">
        <v>159</v>
      </c>
    </row>
    <row r="254" spans="1:51" s="13" customFormat="1" ht="12">
      <c r="A254" s="13"/>
      <c r="B254" s="223"/>
      <c r="C254" s="224"/>
      <c r="D254" s="225" t="s">
        <v>175</v>
      </c>
      <c r="E254" s="226" t="s">
        <v>19</v>
      </c>
      <c r="F254" s="227" t="s">
        <v>365</v>
      </c>
      <c r="G254" s="224"/>
      <c r="H254" s="226" t="s">
        <v>19</v>
      </c>
      <c r="I254" s="228"/>
      <c r="J254" s="224"/>
      <c r="K254" s="224"/>
      <c r="L254" s="229"/>
      <c r="M254" s="230"/>
      <c r="N254" s="231"/>
      <c r="O254" s="231"/>
      <c r="P254" s="231"/>
      <c r="Q254" s="231"/>
      <c r="R254" s="231"/>
      <c r="S254" s="231"/>
      <c r="T254" s="232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33" t="s">
        <v>175</v>
      </c>
      <c r="AU254" s="233" t="s">
        <v>85</v>
      </c>
      <c r="AV254" s="13" t="s">
        <v>83</v>
      </c>
      <c r="AW254" s="13" t="s">
        <v>37</v>
      </c>
      <c r="AX254" s="13" t="s">
        <v>75</v>
      </c>
      <c r="AY254" s="233" t="s">
        <v>159</v>
      </c>
    </row>
    <row r="255" spans="1:51" s="13" customFormat="1" ht="12">
      <c r="A255" s="13"/>
      <c r="B255" s="223"/>
      <c r="C255" s="224"/>
      <c r="D255" s="225" t="s">
        <v>175</v>
      </c>
      <c r="E255" s="226" t="s">
        <v>19</v>
      </c>
      <c r="F255" s="227" t="s">
        <v>2351</v>
      </c>
      <c r="G255" s="224"/>
      <c r="H255" s="226" t="s">
        <v>19</v>
      </c>
      <c r="I255" s="228"/>
      <c r="J255" s="224"/>
      <c r="K255" s="224"/>
      <c r="L255" s="229"/>
      <c r="M255" s="230"/>
      <c r="N255" s="231"/>
      <c r="O255" s="231"/>
      <c r="P255" s="231"/>
      <c r="Q255" s="231"/>
      <c r="R255" s="231"/>
      <c r="S255" s="231"/>
      <c r="T255" s="232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33" t="s">
        <v>175</v>
      </c>
      <c r="AU255" s="233" t="s">
        <v>85</v>
      </c>
      <c r="AV255" s="13" t="s">
        <v>83</v>
      </c>
      <c r="AW255" s="13" t="s">
        <v>37</v>
      </c>
      <c r="AX255" s="13" t="s">
        <v>75</v>
      </c>
      <c r="AY255" s="233" t="s">
        <v>159</v>
      </c>
    </row>
    <row r="256" spans="1:51" s="13" customFormat="1" ht="12">
      <c r="A256" s="13"/>
      <c r="B256" s="223"/>
      <c r="C256" s="224"/>
      <c r="D256" s="225" t="s">
        <v>175</v>
      </c>
      <c r="E256" s="226" t="s">
        <v>19</v>
      </c>
      <c r="F256" s="227" t="s">
        <v>1323</v>
      </c>
      <c r="G256" s="224"/>
      <c r="H256" s="226" t="s">
        <v>19</v>
      </c>
      <c r="I256" s="228"/>
      <c r="J256" s="224"/>
      <c r="K256" s="224"/>
      <c r="L256" s="229"/>
      <c r="M256" s="230"/>
      <c r="N256" s="231"/>
      <c r="O256" s="231"/>
      <c r="P256" s="231"/>
      <c r="Q256" s="231"/>
      <c r="R256" s="231"/>
      <c r="S256" s="231"/>
      <c r="T256" s="232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33" t="s">
        <v>175</v>
      </c>
      <c r="AU256" s="233" t="s">
        <v>85</v>
      </c>
      <c r="AV256" s="13" t="s">
        <v>83</v>
      </c>
      <c r="AW256" s="13" t="s">
        <v>37</v>
      </c>
      <c r="AX256" s="13" t="s">
        <v>75</v>
      </c>
      <c r="AY256" s="233" t="s">
        <v>159</v>
      </c>
    </row>
    <row r="257" spans="1:51" s="14" customFormat="1" ht="12">
      <c r="A257" s="14"/>
      <c r="B257" s="234"/>
      <c r="C257" s="235"/>
      <c r="D257" s="225" t="s">
        <v>175</v>
      </c>
      <c r="E257" s="236" t="s">
        <v>19</v>
      </c>
      <c r="F257" s="237" t="s">
        <v>2363</v>
      </c>
      <c r="G257" s="235"/>
      <c r="H257" s="238">
        <v>89.148</v>
      </c>
      <c r="I257" s="239"/>
      <c r="J257" s="235"/>
      <c r="K257" s="235"/>
      <c r="L257" s="240"/>
      <c r="M257" s="241"/>
      <c r="N257" s="242"/>
      <c r="O257" s="242"/>
      <c r="P257" s="242"/>
      <c r="Q257" s="242"/>
      <c r="R257" s="242"/>
      <c r="S257" s="242"/>
      <c r="T257" s="243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44" t="s">
        <v>175</v>
      </c>
      <c r="AU257" s="244" t="s">
        <v>85</v>
      </c>
      <c r="AV257" s="14" t="s">
        <v>85</v>
      </c>
      <c r="AW257" s="14" t="s">
        <v>37</v>
      </c>
      <c r="AX257" s="14" t="s">
        <v>75</v>
      </c>
      <c r="AY257" s="244" t="s">
        <v>159</v>
      </c>
    </row>
    <row r="258" spans="1:51" s="13" customFormat="1" ht="12">
      <c r="A258" s="13"/>
      <c r="B258" s="223"/>
      <c r="C258" s="224"/>
      <c r="D258" s="225" t="s">
        <v>175</v>
      </c>
      <c r="E258" s="226" t="s">
        <v>19</v>
      </c>
      <c r="F258" s="227" t="s">
        <v>1889</v>
      </c>
      <c r="G258" s="224"/>
      <c r="H258" s="226" t="s">
        <v>19</v>
      </c>
      <c r="I258" s="228"/>
      <c r="J258" s="224"/>
      <c r="K258" s="224"/>
      <c r="L258" s="229"/>
      <c r="M258" s="230"/>
      <c r="N258" s="231"/>
      <c r="O258" s="231"/>
      <c r="P258" s="231"/>
      <c r="Q258" s="231"/>
      <c r="R258" s="231"/>
      <c r="S258" s="231"/>
      <c r="T258" s="232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33" t="s">
        <v>175</v>
      </c>
      <c r="AU258" s="233" t="s">
        <v>85</v>
      </c>
      <c r="AV258" s="13" t="s">
        <v>83</v>
      </c>
      <c r="AW258" s="13" t="s">
        <v>37</v>
      </c>
      <c r="AX258" s="13" t="s">
        <v>75</v>
      </c>
      <c r="AY258" s="233" t="s">
        <v>159</v>
      </c>
    </row>
    <row r="259" spans="1:51" s="14" customFormat="1" ht="12">
      <c r="A259" s="14"/>
      <c r="B259" s="234"/>
      <c r="C259" s="235"/>
      <c r="D259" s="225" t="s">
        <v>175</v>
      </c>
      <c r="E259" s="236" t="s">
        <v>19</v>
      </c>
      <c r="F259" s="237" t="s">
        <v>2364</v>
      </c>
      <c r="G259" s="235"/>
      <c r="H259" s="238">
        <v>12.833</v>
      </c>
      <c r="I259" s="239"/>
      <c r="J259" s="235"/>
      <c r="K259" s="235"/>
      <c r="L259" s="240"/>
      <c r="M259" s="241"/>
      <c r="N259" s="242"/>
      <c r="O259" s="242"/>
      <c r="P259" s="242"/>
      <c r="Q259" s="242"/>
      <c r="R259" s="242"/>
      <c r="S259" s="242"/>
      <c r="T259" s="243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44" t="s">
        <v>175</v>
      </c>
      <c r="AU259" s="244" t="s">
        <v>85</v>
      </c>
      <c r="AV259" s="14" t="s">
        <v>85</v>
      </c>
      <c r="AW259" s="14" t="s">
        <v>37</v>
      </c>
      <c r="AX259" s="14" t="s">
        <v>75</v>
      </c>
      <c r="AY259" s="244" t="s">
        <v>159</v>
      </c>
    </row>
    <row r="260" spans="1:51" s="15" customFormat="1" ht="12">
      <c r="A260" s="15"/>
      <c r="B260" s="245"/>
      <c r="C260" s="246"/>
      <c r="D260" s="225" t="s">
        <v>175</v>
      </c>
      <c r="E260" s="247" t="s">
        <v>19</v>
      </c>
      <c r="F260" s="248" t="s">
        <v>179</v>
      </c>
      <c r="G260" s="246"/>
      <c r="H260" s="249">
        <v>168.321</v>
      </c>
      <c r="I260" s="250"/>
      <c r="J260" s="246"/>
      <c r="K260" s="246"/>
      <c r="L260" s="251"/>
      <c r="M260" s="252"/>
      <c r="N260" s="253"/>
      <c r="O260" s="253"/>
      <c r="P260" s="253"/>
      <c r="Q260" s="253"/>
      <c r="R260" s="253"/>
      <c r="S260" s="253"/>
      <c r="T260" s="254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T260" s="255" t="s">
        <v>175</v>
      </c>
      <c r="AU260" s="255" t="s">
        <v>85</v>
      </c>
      <c r="AV260" s="15" t="s">
        <v>167</v>
      </c>
      <c r="AW260" s="15" t="s">
        <v>37</v>
      </c>
      <c r="AX260" s="15" t="s">
        <v>83</v>
      </c>
      <c r="AY260" s="255" t="s">
        <v>159</v>
      </c>
    </row>
    <row r="261" spans="1:65" s="2" customFormat="1" ht="49.05" customHeight="1">
      <c r="A261" s="39"/>
      <c r="B261" s="40"/>
      <c r="C261" s="257" t="s">
        <v>343</v>
      </c>
      <c r="D261" s="257" t="s">
        <v>255</v>
      </c>
      <c r="E261" s="258" t="s">
        <v>276</v>
      </c>
      <c r="F261" s="259" t="s">
        <v>277</v>
      </c>
      <c r="G261" s="260" t="s">
        <v>165</v>
      </c>
      <c r="H261" s="261">
        <v>201.985</v>
      </c>
      <c r="I261" s="262"/>
      <c r="J261" s="263">
        <f>ROUND(I261*H261,2)</f>
        <v>0</v>
      </c>
      <c r="K261" s="259" t="s">
        <v>166</v>
      </c>
      <c r="L261" s="264"/>
      <c r="M261" s="265" t="s">
        <v>19</v>
      </c>
      <c r="N261" s="266" t="s">
        <v>46</v>
      </c>
      <c r="O261" s="85"/>
      <c r="P261" s="214">
        <f>O261*H261</f>
        <v>0</v>
      </c>
      <c r="Q261" s="214">
        <v>0.004</v>
      </c>
      <c r="R261" s="214">
        <f>Q261*H261</f>
        <v>0.8079400000000001</v>
      </c>
      <c r="S261" s="214">
        <v>0</v>
      </c>
      <c r="T261" s="215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16" t="s">
        <v>259</v>
      </c>
      <c r="AT261" s="216" t="s">
        <v>255</v>
      </c>
      <c r="AU261" s="216" t="s">
        <v>85</v>
      </c>
      <c r="AY261" s="18" t="s">
        <v>159</v>
      </c>
      <c r="BE261" s="217">
        <f>IF(N261="základní",J261,0)</f>
        <v>0</v>
      </c>
      <c r="BF261" s="217">
        <f>IF(N261="snížená",J261,0)</f>
        <v>0</v>
      </c>
      <c r="BG261" s="217">
        <f>IF(N261="zákl. přenesená",J261,0)</f>
        <v>0</v>
      </c>
      <c r="BH261" s="217">
        <f>IF(N261="sníž. přenesená",J261,0)</f>
        <v>0</v>
      </c>
      <c r="BI261" s="217">
        <f>IF(N261="nulová",J261,0)</f>
        <v>0</v>
      </c>
      <c r="BJ261" s="18" t="s">
        <v>83</v>
      </c>
      <c r="BK261" s="217">
        <f>ROUND(I261*H261,2)</f>
        <v>0</v>
      </c>
      <c r="BL261" s="18" t="s">
        <v>238</v>
      </c>
      <c r="BM261" s="216" t="s">
        <v>2372</v>
      </c>
    </row>
    <row r="262" spans="1:51" s="14" customFormat="1" ht="12">
      <c r="A262" s="14"/>
      <c r="B262" s="234"/>
      <c r="C262" s="235"/>
      <c r="D262" s="225" t="s">
        <v>175</v>
      </c>
      <c r="E262" s="235"/>
      <c r="F262" s="237" t="s">
        <v>2373</v>
      </c>
      <c r="G262" s="235"/>
      <c r="H262" s="238">
        <v>201.985</v>
      </c>
      <c r="I262" s="239"/>
      <c r="J262" s="235"/>
      <c r="K262" s="235"/>
      <c r="L262" s="240"/>
      <c r="M262" s="241"/>
      <c r="N262" s="242"/>
      <c r="O262" s="242"/>
      <c r="P262" s="242"/>
      <c r="Q262" s="242"/>
      <c r="R262" s="242"/>
      <c r="S262" s="242"/>
      <c r="T262" s="243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44" t="s">
        <v>175</v>
      </c>
      <c r="AU262" s="244" t="s">
        <v>85</v>
      </c>
      <c r="AV262" s="14" t="s">
        <v>85</v>
      </c>
      <c r="AW262" s="14" t="s">
        <v>4</v>
      </c>
      <c r="AX262" s="14" t="s">
        <v>83</v>
      </c>
      <c r="AY262" s="244" t="s">
        <v>159</v>
      </c>
    </row>
    <row r="263" spans="1:65" s="2" customFormat="1" ht="37.8" customHeight="1">
      <c r="A263" s="39"/>
      <c r="B263" s="40"/>
      <c r="C263" s="205" t="s">
        <v>259</v>
      </c>
      <c r="D263" s="205" t="s">
        <v>162</v>
      </c>
      <c r="E263" s="206" t="s">
        <v>372</v>
      </c>
      <c r="F263" s="207" t="s">
        <v>373</v>
      </c>
      <c r="G263" s="208" t="s">
        <v>165</v>
      </c>
      <c r="H263" s="209">
        <v>168.321</v>
      </c>
      <c r="I263" s="210"/>
      <c r="J263" s="211">
        <f>ROUND(I263*H263,2)</f>
        <v>0</v>
      </c>
      <c r="K263" s="207" t="s">
        <v>166</v>
      </c>
      <c r="L263" s="45"/>
      <c r="M263" s="212" t="s">
        <v>19</v>
      </c>
      <c r="N263" s="213" t="s">
        <v>46</v>
      </c>
      <c r="O263" s="85"/>
      <c r="P263" s="214">
        <f>O263*H263</f>
        <v>0</v>
      </c>
      <c r="Q263" s="214">
        <v>0.00094</v>
      </c>
      <c r="R263" s="214">
        <f>Q263*H263</f>
        <v>0.15822174</v>
      </c>
      <c r="S263" s="214">
        <v>0</v>
      </c>
      <c r="T263" s="215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16" t="s">
        <v>238</v>
      </c>
      <c r="AT263" s="216" t="s">
        <v>162</v>
      </c>
      <c r="AU263" s="216" t="s">
        <v>85</v>
      </c>
      <c r="AY263" s="18" t="s">
        <v>159</v>
      </c>
      <c r="BE263" s="217">
        <f>IF(N263="základní",J263,0)</f>
        <v>0</v>
      </c>
      <c r="BF263" s="217">
        <f>IF(N263="snížená",J263,0)</f>
        <v>0</v>
      </c>
      <c r="BG263" s="217">
        <f>IF(N263="zákl. přenesená",J263,0)</f>
        <v>0</v>
      </c>
      <c r="BH263" s="217">
        <f>IF(N263="sníž. přenesená",J263,0)</f>
        <v>0</v>
      </c>
      <c r="BI263" s="217">
        <f>IF(N263="nulová",J263,0)</f>
        <v>0</v>
      </c>
      <c r="BJ263" s="18" t="s">
        <v>83</v>
      </c>
      <c r="BK263" s="217">
        <f>ROUND(I263*H263,2)</f>
        <v>0</v>
      </c>
      <c r="BL263" s="18" t="s">
        <v>238</v>
      </c>
      <c r="BM263" s="216" t="s">
        <v>2374</v>
      </c>
    </row>
    <row r="264" spans="1:47" s="2" customFormat="1" ht="12">
      <c r="A264" s="39"/>
      <c r="B264" s="40"/>
      <c r="C264" s="41"/>
      <c r="D264" s="218" t="s">
        <v>169</v>
      </c>
      <c r="E264" s="41"/>
      <c r="F264" s="219" t="s">
        <v>375</v>
      </c>
      <c r="G264" s="41"/>
      <c r="H264" s="41"/>
      <c r="I264" s="220"/>
      <c r="J264" s="41"/>
      <c r="K264" s="41"/>
      <c r="L264" s="45"/>
      <c r="M264" s="221"/>
      <c r="N264" s="222"/>
      <c r="O264" s="85"/>
      <c r="P264" s="85"/>
      <c r="Q264" s="85"/>
      <c r="R264" s="85"/>
      <c r="S264" s="85"/>
      <c r="T264" s="86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T264" s="18" t="s">
        <v>169</v>
      </c>
      <c r="AU264" s="18" t="s">
        <v>85</v>
      </c>
    </row>
    <row r="265" spans="1:51" s="13" customFormat="1" ht="12">
      <c r="A265" s="13"/>
      <c r="B265" s="223"/>
      <c r="C265" s="224"/>
      <c r="D265" s="225" t="s">
        <v>175</v>
      </c>
      <c r="E265" s="226" t="s">
        <v>19</v>
      </c>
      <c r="F265" s="227" t="s">
        <v>358</v>
      </c>
      <c r="G265" s="224"/>
      <c r="H265" s="226" t="s">
        <v>19</v>
      </c>
      <c r="I265" s="228"/>
      <c r="J265" s="224"/>
      <c r="K265" s="224"/>
      <c r="L265" s="229"/>
      <c r="M265" s="230"/>
      <c r="N265" s="231"/>
      <c r="O265" s="231"/>
      <c r="P265" s="231"/>
      <c r="Q265" s="231"/>
      <c r="R265" s="231"/>
      <c r="S265" s="231"/>
      <c r="T265" s="232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33" t="s">
        <v>175</v>
      </c>
      <c r="AU265" s="233" t="s">
        <v>85</v>
      </c>
      <c r="AV265" s="13" t="s">
        <v>83</v>
      </c>
      <c r="AW265" s="13" t="s">
        <v>37</v>
      </c>
      <c r="AX265" s="13" t="s">
        <v>75</v>
      </c>
      <c r="AY265" s="233" t="s">
        <v>159</v>
      </c>
    </row>
    <row r="266" spans="1:51" s="13" customFormat="1" ht="12">
      <c r="A266" s="13"/>
      <c r="B266" s="223"/>
      <c r="C266" s="224"/>
      <c r="D266" s="225" t="s">
        <v>175</v>
      </c>
      <c r="E266" s="226" t="s">
        <v>19</v>
      </c>
      <c r="F266" s="227" t="s">
        <v>359</v>
      </c>
      <c r="G266" s="224"/>
      <c r="H266" s="226" t="s">
        <v>19</v>
      </c>
      <c r="I266" s="228"/>
      <c r="J266" s="224"/>
      <c r="K266" s="224"/>
      <c r="L266" s="229"/>
      <c r="M266" s="230"/>
      <c r="N266" s="231"/>
      <c r="O266" s="231"/>
      <c r="P266" s="231"/>
      <c r="Q266" s="231"/>
      <c r="R266" s="231"/>
      <c r="S266" s="231"/>
      <c r="T266" s="232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33" t="s">
        <v>175</v>
      </c>
      <c r="AU266" s="233" t="s">
        <v>85</v>
      </c>
      <c r="AV266" s="13" t="s">
        <v>83</v>
      </c>
      <c r="AW266" s="13" t="s">
        <v>37</v>
      </c>
      <c r="AX266" s="13" t="s">
        <v>75</v>
      </c>
      <c r="AY266" s="233" t="s">
        <v>159</v>
      </c>
    </row>
    <row r="267" spans="1:51" s="13" customFormat="1" ht="12">
      <c r="A267" s="13"/>
      <c r="B267" s="223"/>
      <c r="C267" s="224"/>
      <c r="D267" s="225" t="s">
        <v>175</v>
      </c>
      <c r="E267" s="226" t="s">
        <v>19</v>
      </c>
      <c r="F267" s="227" t="s">
        <v>384</v>
      </c>
      <c r="G267" s="224"/>
      <c r="H267" s="226" t="s">
        <v>19</v>
      </c>
      <c r="I267" s="228"/>
      <c r="J267" s="224"/>
      <c r="K267" s="224"/>
      <c r="L267" s="229"/>
      <c r="M267" s="230"/>
      <c r="N267" s="231"/>
      <c r="O267" s="231"/>
      <c r="P267" s="231"/>
      <c r="Q267" s="231"/>
      <c r="R267" s="231"/>
      <c r="S267" s="231"/>
      <c r="T267" s="232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33" t="s">
        <v>175</v>
      </c>
      <c r="AU267" s="233" t="s">
        <v>85</v>
      </c>
      <c r="AV267" s="13" t="s">
        <v>83</v>
      </c>
      <c r="AW267" s="13" t="s">
        <v>37</v>
      </c>
      <c r="AX267" s="13" t="s">
        <v>75</v>
      </c>
      <c r="AY267" s="233" t="s">
        <v>159</v>
      </c>
    </row>
    <row r="268" spans="1:51" s="13" customFormat="1" ht="12">
      <c r="A268" s="13"/>
      <c r="B268" s="223"/>
      <c r="C268" s="224"/>
      <c r="D268" s="225" t="s">
        <v>175</v>
      </c>
      <c r="E268" s="226" t="s">
        <v>19</v>
      </c>
      <c r="F268" s="227" t="s">
        <v>2351</v>
      </c>
      <c r="G268" s="224"/>
      <c r="H268" s="226" t="s">
        <v>19</v>
      </c>
      <c r="I268" s="228"/>
      <c r="J268" s="224"/>
      <c r="K268" s="224"/>
      <c r="L268" s="229"/>
      <c r="M268" s="230"/>
      <c r="N268" s="231"/>
      <c r="O268" s="231"/>
      <c r="P268" s="231"/>
      <c r="Q268" s="231"/>
      <c r="R268" s="231"/>
      <c r="S268" s="231"/>
      <c r="T268" s="232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33" t="s">
        <v>175</v>
      </c>
      <c r="AU268" s="233" t="s">
        <v>85</v>
      </c>
      <c r="AV268" s="13" t="s">
        <v>83</v>
      </c>
      <c r="AW268" s="13" t="s">
        <v>37</v>
      </c>
      <c r="AX268" s="13" t="s">
        <v>75</v>
      </c>
      <c r="AY268" s="233" t="s">
        <v>159</v>
      </c>
    </row>
    <row r="269" spans="1:51" s="14" customFormat="1" ht="12">
      <c r="A269" s="14"/>
      <c r="B269" s="234"/>
      <c r="C269" s="235"/>
      <c r="D269" s="225" t="s">
        <v>175</v>
      </c>
      <c r="E269" s="236" t="s">
        <v>19</v>
      </c>
      <c r="F269" s="237" t="s">
        <v>2371</v>
      </c>
      <c r="G269" s="235"/>
      <c r="H269" s="238">
        <v>46.507</v>
      </c>
      <c r="I269" s="239"/>
      <c r="J269" s="235"/>
      <c r="K269" s="235"/>
      <c r="L269" s="240"/>
      <c r="M269" s="241"/>
      <c r="N269" s="242"/>
      <c r="O269" s="242"/>
      <c r="P269" s="242"/>
      <c r="Q269" s="242"/>
      <c r="R269" s="242"/>
      <c r="S269" s="242"/>
      <c r="T269" s="243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44" t="s">
        <v>175</v>
      </c>
      <c r="AU269" s="244" t="s">
        <v>85</v>
      </c>
      <c r="AV269" s="14" t="s">
        <v>85</v>
      </c>
      <c r="AW269" s="14" t="s">
        <v>37</v>
      </c>
      <c r="AX269" s="14" t="s">
        <v>75</v>
      </c>
      <c r="AY269" s="244" t="s">
        <v>159</v>
      </c>
    </row>
    <row r="270" spans="1:51" s="13" customFormat="1" ht="12">
      <c r="A270" s="13"/>
      <c r="B270" s="223"/>
      <c r="C270" s="224"/>
      <c r="D270" s="225" t="s">
        <v>175</v>
      </c>
      <c r="E270" s="226" t="s">
        <v>19</v>
      </c>
      <c r="F270" s="227" t="s">
        <v>362</v>
      </c>
      <c r="G270" s="224"/>
      <c r="H270" s="226" t="s">
        <v>19</v>
      </c>
      <c r="I270" s="228"/>
      <c r="J270" s="224"/>
      <c r="K270" s="224"/>
      <c r="L270" s="229"/>
      <c r="M270" s="230"/>
      <c r="N270" s="231"/>
      <c r="O270" s="231"/>
      <c r="P270" s="231"/>
      <c r="Q270" s="231"/>
      <c r="R270" s="231"/>
      <c r="S270" s="231"/>
      <c r="T270" s="232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33" t="s">
        <v>175</v>
      </c>
      <c r="AU270" s="233" t="s">
        <v>85</v>
      </c>
      <c r="AV270" s="13" t="s">
        <v>83</v>
      </c>
      <c r="AW270" s="13" t="s">
        <v>37</v>
      </c>
      <c r="AX270" s="13" t="s">
        <v>75</v>
      </c>
      <c r="AY270" s="233" t="s">
        <v>159</v>
      </c>
    </row>
    <row r="271" spans="1:51" s="13" customFormat="1" ht="12">
      <c r="A271" s="13"/>
      <c r="B271" s="223"/>
      <c r="C271" s="224"/>
      <c r="D271" s="225" t="s">
        <v>175</v>
      </c>
      <c r="E271" s="226" t="s">
        <v>19</v>
      </c>
      <c r="F271" s="227" t="s">
        <v>386</v>
      </c>
      <c r="G271" s="224"/>
      <c r="H271" s="226" t="s">
        <v>19</v>
      </c>
      <c r="I271" s="228"/>
      <c r="J271" s="224"/>
      <c r="K271" s="224"/>
      <c r="L271" s="229"/>
      <c r="M271" s="230"/>
      <c r="N271" s="231"/>
      <c r="O271" s="231"/>
      <c r="P271" s="231"/>
      <c r="Q271" s="231"/>
      <c r="R271" s="231"/>
      <c r="S271" s="231"/>
      <c r="T271" s="232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33" t="s">
        <v>175</v>
      </c>
      <c r="AU271" s="233" t="s">
        <v>85</v>
      </c>
      <c r="AV271" s="13" t="s">
        <v>83</v>
      </c>
      <c r="AW271" s="13" t="s">
        <v>37</v>
      </c>
      <c r="AX271" s="13" t="s">
        <v>75</v>
      </c>
      <c r="AY271" s="233" t="s">
        <v>159</v>
      </c>
    </row>
    <row r="272" spans="1:51" s="13" customFormat="1" ht="12">
      <c r="A272" s="13"/>
      <c r="B272" s="223"/>
      <c r="C272" s="224"/>
      <c r="D272" s="225" t="s">
        <v>175</v>
      </c>
      <c r="E272" s="226" t="s">
        <v>19</v>
      </c>
      <c r="F272" s="227" t="s">
        <v>2351</v>
      </c>
      <c r="G272" s="224"/>
      <c r="H272" s="226" t="s">
        <v>19</v>
      </c>
      <c r="I272" s="228"/>
      <c r="J272" s="224"/>
      <c r="K272" s="224"/>
      <c r="L272" s="229"/>
      <c r="M272" s="230"/>
      <c r="N272" s="231"/>
      <c r="O272" s="231"/>
      <c r="P272" s="231"/>
      <c r="Q272" s="231"/>
      <c r="R272" s="231"/>
      <c r="S272" s="231"/>
      <c r="T272" s="232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33" t="s">
        <v>175</v>
      </c>
      <c r="AU272" s="233" t="s">
        <v>85</v>
      </c>
      <c r="AV272" s="13" t="s">
        <v>83</v>
      </c>
      <c r="AW272" s="13" t="s">
        <v>37</v>
      </c>
      <c r="AX272" s="13" t="s">
        <v>75</v>
      </c>
      <c r="AY272" s="233" t="s">
        <v>159</v>
      </c>
    </row>
    <row r="273" spans="1:51" s="14" customFormat="1" ht="12">
      <c r="A273" s="14"/>
      <c r="B273" s="234"/>
      <c r="C273" s="235"/>
      <c r="D273" s="225" t="s">
        <v>175</v>
      </c>
      <c r="E273" s="236" t="s">
        <v>19</v>
      </c>
      <c r="F273" s="237" t="s">
        <v>2362</v>
      </c>
      <c r="G273" s="235"/>
      <c r="H273" s="238">
        <v>19.833</v>
      </c>
      <c r="I273" s="239"/>
      <c r="J273" s="235"/>
      <c r="K273" s="235"/>
      <c r="L273" s="240"/>
      <c r="M273" s="241"/>
      <c r="N273" s="242"/>
      <c r="O273" s="242"/>
      <c r="P273" s="242"/>
      <c r="Q273" s="242"/>
      <c r="R273" s="242"/>
      <c r="S273" s="242"/>
      <c r="T273" s="243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44" t="s">
        <v>175</v>
      </c>
      <c r="AU273" s="244" t="s">
        <v>85</v>
      </c>
      <c r="AV273" s="14" t="s">
        <v>85</v>
      </c>
      <c r="AW273" s="14" t="s">
        <v>37</v>
      </c>
      <c r="AX273" s="14" t="s">
        <v>75</v>
      </c>
      <c r="AY273" s="244" t="s">
        <v>159</v>
      </c>
    </row>
    <row r="274" spans="1:51" s="13" customFormat="1" ht="12">
      <c r="A274" s="13"/>
      <c r="B274" s="223"/>
      <c r="C274" s="224"/>
      <c r="D274" s="225" t="s">
        <v>175</v>
      </c>
      <c r="E274" s="226" t="s">
        <v>19</v>
      </c>
      <c r="F274" s="227" t="s">
        <v>364</v>
      </c>
      <c r="G274" s="224"/>
      <c r="H274" s="226" t="s">
        <v>19</v>
      </c>
      <c r="I274" s="228"/>
      <c r="J274" s="224"/>
      <c r="K274" s="224"/>
      <c r="L274" s="229"/>
      <c r="M274" s="230"/>
      <c r="N274" s="231"/>
      <c r="O274" s="231"/>
      <c r="P274" s="231"/>
      <c r="Q274" s="231"/>
      <c r="R274" s="231"/>
      <c r="S274" s="231"/>
      <c r="T274" s="232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33" t="s">
        <v>175</v>
      </c>
      <c r="AU274" s="233" t="s">
        <v>85</v>
      </c>
      <c r="AV274" s="13" t="s">
        <v>83</v>
      </c>
      <c r="AW274" s="13" t="s">
        <v>37</v>
      </c>
      <c r="AX274" s="13" t="s">
        <v>75</v>
      </c>
      <c r="AY274" s="233" t="s">
        <v>159</v>
      </c>
    </row>
    <row r="275" spans="1:51" s="13" customFormat="1" ht="12">
      <c r="A275" s="13"/>
      <c r="B275" s="223"/>
      <c r="C275" s="224"/>
      <c r="D275" s="225" t="s">
        <v>175</v>
      </c>
      <c r="E275" s="226" t="s">
        <v>19</v>
      </c>
      <c r="F275" s="227" t="s">
        <v>365</v>
      </c>
      <c r="G275" s="224"/>
      <c r="H275" s="226" t="s">
        <v>19</v>
      </c>
      <c r="I275" s="228"/>
      <c r="J275" s="224"/>
      <c r="K275" s="224"/>
      <c r="L275" s="229"/>
      <c r="M275" s="230"/>
      <c r="N275" s="231"/>
      <c r="O275" s="231"/>
      <c r="P275" s="231"/>
      <c r="Q275" s="231"/>
      <c r="R275" s="231"/>
      <c r="S275" s="231"/>
      <c r="T275" s="232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33" t="s">
        <v>175</v>
      </c>
      <c r="AU275" s="233" t="s">
        <v>85</v>
      </c>
      <c r="AV275" s="13" t="s">
        <v>83</v>
      </c>
      <c r="AW275" s="13" t="s">
        <v>37</v>
      </c>
      <c r="AX275" s="13" t="s">
        <v>75</v>
      </c>
      <c r="AY275" s="233" t="s">
        <v>159</v>
      </c>
    </row>
    <row r="276" spans="1:51" s="13" customFormat="1" ht="12">
      <c r="A276" s="13"/>
      <c r="B276" s="223"/>
      <c r="C276" s="224"/>
      <c r="D276" s="225" t="s">
        <v>175</v>
      </c>
      <c r="E276" s="226" t="s">
        <v>19</v>
      </c>
      <c r="F276" s="227" t="s">
        <v>2351</v>
      </c>
      <c r="G276" s="224"/>
      <c r="H276" s="226" t="s">
        <v>19</v>
      </c>
      <c r="I276" s="228"/>
      <c r="J276" s="224"/>
      <c r="K276" s="224"/>
      <c r="L276" s="229"/>
      <c r="M276" s="230"/>
      <c r="N276" s="231"/>
      <c r="O276" s="231"/>
      <c r="P276" s="231"/>
      <c r="Q276" s="231"/>
      <c r="R276" s="231"/>
      <c r="S276" s="231"/>
      <c r="T276" s="232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33" t="s">
        <v>175</v>
      </c>
      <c r="AU276" s="233" t="s">
        <v>85</v>
      </c>
      <c r="AV276" s="13" t="s">
        <v>83</v>
      </c>
      <c r="AW276" s="13" t="s">
        <v>37</v>
      </c>
      <c r="AX276" s="13" t="s">
        <v>75</v>
      </c>
      <c r="AY276" s="233" t="s">
        <v>159</v>
      </c>
    </row>
    <row r="277" spans="1:51" s="13" customFormat="1" ht="12">
      <c r="A277" s="13"/>
      <c r="B277" s="223"/>
      <c r="C277" s="224"/>
      <c r="D277" s="225" t="s">
        <v>175</v>
      </c>
      <c r="E277" s="226" t="s">
        <v>19</v>
      </c>
      <c r="F277" s="227" t="s">
        <v>1323</v>
      </c>
      <c r="G277" s="224"/>
      <c r="H277" s="226" t="s">
        <v>19</v>
      </c>
      <c r="I277" s="228"/>
      <c r="J277" s="224"/>
      <c r="K277" s="224"/>
      <c r="L277" s="229"/>
      <c r="M277" s="230"/>
      <c r="N277" s="231"/>
      <c r="O277" s="231"/>
      <c r="P277" s="231"/>
      <c r="Q277" s="231"/>
      <c r="R277" s="231"/>
      <c r="S277" s="231"/>
      <c r="T277" s="232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33" t="s">
        <v>175</v>
      </c>
      <c r="AU277" s="233" t="s">
        <v>85</v>
      </c>
      <c r="AV277" s="13" t="s">
        <v>83</v>
      </c>
      <c r="AW277" s="13" t="s">
        <v>37</v>
      </c>
      <c r="AX277" s="13" t="s">
        <v>75</v>
      </c>
      <c r="AY277" s="233" t="s">
        <v>159</v>
      </c>
    </row>
    <row r="278" spans="1:51" s="14" customFormat="1" ht="12">
      <c r="A278" s="14"/>
      <c r="B278" s="234"/>
      <c r="C278" s="235"/>
      <c r="D278" s="225" t="s">
        <v>175</v>
      </c>
      <c r="E278" s="236" t="s">
        <v>19</v>
      </c>
      <c r="F278" s="237" t="s">
        <v>2363</v>
      </c>
      <c r="G278" s="235"/>
      <c r="H278" s="238">
        <v>89.148</v>
      </c>
      <c r="I278" s="239"/>
      <c r="J278" s="235"/>
      <c r="K278" s="235"/>
      <c r="L278" s="240"/>
      <c r="M278" s="241"/>
      <c r="N278" s="242"/>
      <c r="O278" s="242"/>
      <c r="P278" s="242"/>
      <c r="Q278" s="242"/>
      <c r="R278" s="242"/>
      <c r="S278" s="242"/>
      <c r="T278" s="243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44" t="s">
        <v>175</v>
      </c>
      <c r="AU278" s="244" t="s">
        <v>85</v>
      </c>
      <c r="AV278" s="14" t="s">
        <v>85</v>
      </c>
      <c r="AW278" s="14" t="s">
        <v>37</v>
      </c>
      <c r="AX278" s="14" t="s">
        <v>75</v>
      </c>
      <c r="AY278" s="244" t="s">
        <v>159</v>
      </c>
    </row>
    <row r="279" spans="1:51" s="13" customFormat="1" ht="12">
      <c r="A279" s="13"/>
      <c r="B279" s="223"/>
      <c r="C279" s="224"/>
      <c r="D279" s="225" t="s">
        <v>175</v>
      </c>
      <c r="E279" s="226" t="s">
        <v>19</v>
      </c>
      <c r="F279" s="227" t="s">
        <v>1889</v>
      </c>
      <c r="G279" s="224"/>
      <c r="H279" s="226" t="s">
        <v>19</v>
      </c>
      <c r="I279" s="228"/>
      <c r="J279" s="224"/>
      <c r="K279" s="224"/>
      <c r="L279" s="229"/>
      <c r="M279" s="230"/>
      <c r="N279" s="231"/>
      <c r="O279" s="231"/>
      <c r="P279" s="231"/>
      <c r="Q279" s="231"/>
      <c r="R279" s="231"/>
      <c r="S279" s="231"/>
      <c r="T279" s="232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33" t="s">
        <v>175</v>
      </c>
      <c r="AU279" s="233" t="s">
        <v>85</v>
      </c>
      <c r="AV279" s="13" t="s">
        <v>83</v>
      </c>
      <c r="AW279" s="13" t="s">
        <v>37</v>
      </c>
      <c r="AX279" s="13" t="s">
        <v>75</v>
      </c>
      <c r="AY279" s="233" t="s">
        <v>159</v>
      </c>
    </row>
    <row r="280" spans="1:51" s="14" customFormat="1" ht="12">
      <c r="A280" s="14"/>
      <c r="B280" s="234"/>
      <c r="C280" s="235"/>
      <c r="D280" s="225" t="s">
        <v>175</v>
      </c>
      <c r="E280" s="236" t="s">
        <v>19</v>
      </c>
      <c r="F280" s="237" t="s">
        <v>2364</v>
      </c>
      <c r="G280" s="235"/>
      <c r="H280" s="238">
        <v>12.833</v>
      </c>
      <c r="I280" s="239"/>
      <c r="J280" s="235"/>
      <c r="K280" s="235"/>
      <c r="L280" s="240"/>
      <c r="M280" s="241"/>
      <c r="N280" s="242"/>
      <c r="O280" s="242"/>
      <c r="P280" s="242"/>
      <c r="Q280" s="242"/>
      <c r="R280" s="242"/>
      <c r="S280" s="242"/>
      <c r="T280" s="243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44" t="s">
        <v>175</v>
      </c>
      <c r="AU280" s="244" t="s">
        <v>85</v>
      </c>
      <c r="AV280" s="14" t="s">
        <v>85</v>
      </c>
      <c r="AW280" s="14" t="s">
        <v>37</v>
      </c>
      <c r="AX280" s="14" t="s">
        <v>75</v>
      </c>
      <c r="AY280" s="244" t="s">
        <v>159</v>
      </c>
    </row>
    <row r="281" spans="1:51" s="15" customFormat="1" ht="12">
      <c r="A281" s="15"/>
      <c r="B281" s="245"/>
      <c r="C281" s="246"/>
      <c r="D281" s="225" t="s">
        <v>175</v>
      </c>
      <c r="E281" s="247" t="s">
        <v>19</v>
      </c>
      <c r="F281" s="248" t="s">
        <v>179</v>
      </c>
      <c r="G281" s="246"/>
      <c r="H281" s="249">
        <v>168.321</v>
      </c>
      <c r="I281" s="250"/>
      <c r="J281" s="246"/>
      <c r="K281" s="246"/>
      <c r="L281" s="251"/>
      <c r="M281" s="252"/>
      <c r="N281" s="253"/>
      <c r="O281" s="253"/>
      <c r="P281" s="253"/>
      <c r="Q281" s="253"/>
      <c r="R281" s="253"/>
      <c r="S281" s="253"/>
      <c r="T281" s="254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T281" s="255" t="s">
        <v>175</v>
      </c>
      <c r="AU281" s="255" t="s">
        <v>85</v>
      </c>
      <c r="AV281" s="15" t="s">
        <v>167</v>
      </c>
      <c r="AW281" s="15" t="s">
        <v>37</v>
      </c>
      <c r="AX281" s="15" t="s">
        <v>83</v>
      </c>
      <c r="AY281" s="255" t="s">
        <v>159</v>
      </c>
    </row>
    <row r="282" spans="1:65" s="2" customFormat="1" ht="55.5" customHeight="1">
      <c r="A282" s="39"/>
      <c r="B282" s="40"/>
      <c r="C282" s="257" t="s">
        <v>348</v>
      </c>
      <c r="D282" s="257" t="s">
        <v>255</v>
      </c>
      <c r="E282" s="258" t="s">
        <v>282</v>
      </c>
      <c r="F282" s="259" t="s">
        <v>283</v>
      </c>
      <c r="G282" s="260" t="s">
        <v>165</v>
      </c>
      <c r="H282" s="261">
        <v>201.985</v>
      </c>
      <c r="I282" s="262"/>
      <c r="J282" s="263">
        <f>ROUND(I282*H282,2)</f>
        <v>0</v>
      </c>
      <c r="K282" s="259" t="s">
        <v>166</v>
      </c>
      <c r="L282" s="264"/>
      <c r="M282" s="265" t="s">
        <v>19</v>
      </c>
      <c r="N282" s="266" t="s">
        <v>46</v>
      </c>
      <c r="O282" s="85"/>
      <c r="P282" s="214">
        <f>O282*H282</f>
        <v>0</v>
      </c>
      <c r="Q282" s="214">
        <v>0.00554</v>
      </c>
      <c r="R282" s="214">
        <f>Q282*H282</f>
        <v>1.1189969</v>
      </c>
      <c r="S282" s="214">
        <v>0</v>
      </c>
      <c r="T282" s="215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16" t="s">
        <v>259</v>
      </c>
      <c r="AT282" s="216" t="s">
        <v>255</v>
      </c>
      <c r="AU282" s="216" t="s">
        <v>85</v>
      </c>
      <c r="AY282" s="18" t="s">
        <v>159</v>
      </c>
      <c r="BE282" s="217">
        <f>IF(N282="základní",J282,0)</f>
        <v>0</v>
      </c>
      <c r="BF282" s="217">
        <f>IF(N282="snížená",J282,0)</f>
        <v>0</v>
      </c>
      <c r="BG282" s="217">
        <f>IF(N282="zákl. přenesená",J282,0)</f>
        <v>0</v>
      </c>
      <c r="BH282" s="217">
        <f>IF(N282="sníž. přenesená",J282,0)</f>
        <v>0</v>
      </c>
      <c r="BI282" s="217">
        <f>IF(N282="nulová",J282,0)</f>
        <v>0</v>
      </c>
      <c r="BJ282" s="18" t="s">
        <v>83</v>
      </c>
      <c r="BK282" s="217">
        <f>ROUND(I282*H282,2)</f>
        <v>0</v>
      </c>
      <c r="BL282" s="18" t="s">
        <v>238</v>
      </c>
      <c r="BM282" s="216" t="s">
        <v>2375</v>
      </c>
    </row>
    <row r="283" spans="1:51" s="14" customFormat="1" ht="12">
      <c r="A283" s="14"/>
      <c r="B283" s="234"/>
      <c r="C283" s="235"/>
      <c r="D283" s="225" t="s">
        <v>175</v>
      </c>
      <c r="E283" s="235"/>
      <c r="F283" s="237" t="s">
        <v>2373</v>
      </c>
      <c r="G283" s="235"/>
      <c r="H283" s="238">
        <v>201.985</v>
      </c>
      <c r="I283" s="239"/>
      <c r="J283" s="235"/>
      <c r="K283" s="235"/>
      <c r="L283" s="240"/>
      <c r="M283" s="241"/>
      <c r="N283" s="242"/>
      <c r="O283" s="242"/>
      <c r="P283" s="242"/>
      <c r="Q283" s="242"/>
      <c r="R283" s="242"/>
      <c r="S283" s="242"/>
      <c r="T283" s="243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44" t="s">
        <v>175</v>
      </c>
      <c r="AU283" s="244" t="s">
        <v>85</v>
      </c>
      <c r="AV283" s="14" t="s">
        <v>85</v>
      </c>
      <c r="AW283" s="14" t="s">
        <v>4</v>
      </c>
      <c r="AX283" s="14" t="s">
        <v>83</v>
      </c>
      <c r="AY283" s="244" t="s">
        <v>159</v>
      </c>
    </row>
    <row r="284" spans="1:65" s="2" customFormat="1" ht="49.05" customHeight="1">
      <c r="A284" s="39"/>
      <c r="B284" s="40"/>
      <c r="C284" s="205" t="s">
        <v>350</v>
      </c>
      <c r="D284" s="205" t="s">
        <v>162</v>
      </c>
      <c r="E284" s="206" t="s">
        <v>395</v>
      </c>
      <c r="F284" s="207" t="s">
        <v>396</v>
      </c>
      <c r="G284" s="208" t="s">
        <v>191</v>
      </c>
      <c r="H284" s="209">
        <v>12.245</v>
      </c>
      <c r="I284" s="210"/>
      <c r="J284" s="211">
        <f>ROUND(I284*H284,2)</f>
        <v>0</v>
      </c>
      <c r="K284" s="207" t="s">
        <v>166</v>
      </c>
      <c r="L284" s="45"/>
      <c r="M284" s="212" t="s">
        <v>19</v>
      </c>
      <c r="N284" s="213" t="s">
        <v>46</v>
      </c>
      <c r="O284" s="85"/>
      <c r="P284" s="214">
        <f>O284*H284</f>
        <v>0</v>
      </c>
      <c r="Q284" s="214">
        <v>0</v>
      </c>
      <c r="R284" s="214">
        <f>Q284*H284</f>
        <v>0</v>
      </c>
      <c r="S284" s="214">
        <v>0</v>
      </c>
      <c r="T284" s="215">
        <f>S284*H284</f>
        <v>0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16" t="s">
        <v>238</v>
      </c>
      <c r="AT284" s="216" t="s">
        <v>162</v>
      </c>
      <c r="AU284" s="216" t="s">
        <v>85</v>
      </c>
      <c r="AY284" s="18" t="s">
        <v>159</v>
      </c>
      <c r="BE284" s="217">
        <f>IF(N284="základní",J284,0)</f>
        <v>0</v>
      </c>
      <c r="BF284" s="217">
        <f>IF(N284="snížená",J284,0)</f>
        <v>0</v>
      </c>
      <c r="BG284" s="217">
        <f>IF(N284="zákl. přenesená",J284,0)</f>
        <v>0</v>
      </c>
      <c r="BH284" s="217">
        <f>IF(N284="sníž. přenesená",J284,0)</f>
        <v>0</v>
      </c>
      <c r="BI284" s="217">
        <f>IF(N284="nulová",J284,0)</f>
        <v>0</v>
      </c>
      <c r="BJ284" s="18" t="s">
        <v>83</v>
      </c>
      <c r="BK284" s="217">
        <f>ROUND(I284*H284,2)</f>
        <v>0</v>
      </c>
      <c r="BL284" s="18" t="s">
        <v>238</v>
      </c>
      <c r="BM284" s="216" t="s">
        <v>2376</v>
      </c>
    </row>
    <row r="285" spans="1:47" s="2" customFormat="1" ht="12">
      <c r="A285" s="39"/>
      <c r="B285" s="40"/>
      <c r="C285" s="41"/>
      <c r="D285" s="218" t="s">
        <v>169</v>
      </c>
      <c r="E285" s="41"/>
      <c r="F285" s="219" t="s">
        <v>398</v>
      </c>
      <c r="G285" s="41"/>
      <c r="H285" s="41"/>
      <c r="I285" s="220"/>
      <c r="J285" s="41"/>
      <c r="K285" s="41"/>
      <c r="L285" s="45"/>
      <c r="M285" s="221"/>
      <c r="N285" s="222"/>
      <c r="O285" s="85"/>
      <c r="P285" s="85"/>
      <c r="Q285" s="85"/>
      <c r="R285" s="85"/>
      <c r="S285" s="85"/>
      <c r="T285" s="86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T285" s="18" t="s">
        <v>169</v>
      </c>
      <c r="AU285" s="18" t="s">
        <v>85</v>
      </c>
    </row>
    <row r="286" spans="1:63" s="12" customFormat="1" ht="22.8" customHeight="1">
      <c r="A286" s="12"/>
      <c r="B286" s="189"/>
      <c r="C286" s="190"/>
      <c r="D286" s="191" t="s">
        <v>74</v>
      </c>
      <c r="E286" s="203" t="s">
        <v>399</v>
      </c>
      <c r="F286" s="203" t="s">
        <v>400</v>
      </c>
      <c r="G286" s="190"/>
      <c r="H286" s="190"/>
      <c r="I286" s="193"/>
      <c r="J286" s="204">
        <f>BK286</f>
        <v>0</v>
      </c>
      <c r="K286" s="190"/>
      <c r="L286" s="195"/>
      <c r="M286" s="196"/>
      <c r="N286" s="197"/>
      <c r="O286" s="197"/>
      <c r="P286" s="198">
        <f>SUM(P287:P398)</f>
        <v>0</v>
      </c>
      <c r="Q286" s="197"/>
      <c r="R286" s="198">
        <f>SUM(R287:R398)</f>
        <v>6.78477391</v>
      </c>
      <c r="S286" s="197"/>
      <c r="T286" s="199">
        <f>SUM(T287:T398)</f>
        <v>0.10527475</v>
      </c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R286" s="200" t="s">
        <v>85</v>
      </c>
      <c r="AT286" s="201" t="s">
        <v>74</v>
      </c>
      <c r="AU286" s="201" t="s">
        <v>83</v>
      </c>
      <c r="AY286" s="200" t="s">
        <v>159</v>
      </c>
      <c r="BK286" s="202">
        <f>SUM(BK287:BK398)</f>
        <v>0</v>
      </c>
    </row>
    <row r="287" spans="1:65" s="2" customFormat="1" ht="44.25" customHeight="1">
      <c r="A287" s="39"/>
      <c r="B287" s="40"/>
      <c r="C287" s="205" t="s">
        <v>353</v>
      </c>
      <c r="D287" s="205" t="s">
        <v>162</v>
      </c>
      <c r="E287" s="206" t="s">
        <v>402</v>
      </c>
      <c r="F287" s="207" t="s">
        <v>403</v>
      </c>
      <c r="G287" s="208" t="s">
        <v>165</v>
      </c>
      <c r="H287" s="209">
        <v>412.287</v>
      </c>
      <c r="I287" s="210"/>
      <c r="J287" s="211">
        <f>ROUND(I287*H287,2)</f>
        <v>0</v>
      </c>
      <c r="K287" s="207" t="s">
        <v>166</v>
      </c>
      <c r="L287" s="45"/>
      <c r="M287" s="212" t="s">
        <v>19</v>
      </c>
      <c r="N287" s="213" t="s">
        <v>46</v>
      </c>
      <c r="O287" s="85"/>
      <c r="P287" s="214">
        <f>O287*H287</f>
        <v>0</v>
      </c>
      <c r="Q287" s="214">
        <v>0.00012</v>
      </c>
      <c r="R287" s="214">
        <f>Q287*H287</f>
        <v>0.04947444</v>
      </c>
      <c r="S287" s="214">
        <v>0</v>
      </c>
      <c r="T287" s="215">
        <f>S287*H287</f>
        <v>0</v>
      </c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R287" s="216" t="s">
        <v>238</v>
      </c>
      <c r="AT287" s="216" t="s">
        <v>162</v>
      </c>
      <c r="AU287" s="216" t="s">
        <v>85</v>
      </c>
      <c r="AY287" s="18" t="s">
        <v>159</v>
      </c>
      <c r="BE287" s="217">
        <f>IF(N287="základní",J287,0)</f>
        <v>0</v>
      </c>
      <c r="BF287" s="217">
        <f>IF(N287="snížená",J287,0)</f>
        <v>0</v>
      </c>
      <c r="BG287" s="217">
        <f>IF(N287="zákl. přenesená",J287,0)</f>
        <v>0</v>
      </c>
      <c r="BH287" s="217">
        <f>IF(N287="sníž. přenesená",J287,0)</f>
        <v>0</v>
      </c>
      <c r="BI287" s="217">
        <f>IF(N287="nulová",J287,0)</f>
        <v>0</v>
      </c>
      <c r="BJ287" s="18" t="s">
        <v>83</v>
      </c>
      <c r="BK287" s="217">
        <f>ROUND(I287*H287,2)</f>
        <v>0</v>
      </c>
      <c r="BL287" s="18" t="s">
        <v>238</v>
      </c>
      <c r="BM287" s="216" t="s">
        <v>2377</v>
      </c>
    </row>
    <row r="288" spans="1:47" s="2" customFormat="1" ht="12">
      <c r="A288" s="39"/>
      <c r="B288" s="40"/>
      <c r="C288" s="41"/>
      <c r="D288" s="218" t="s">
        <v>169</v>
      </c>
      <c r="E288" s="41"/>
      <c r="F288" s="219" t="s">
        <v>405</v>
      </c>
      <c r="G288" s="41"/>
      <c r="H288" s="41"/>
      <c r="I288" s="220"/>
      <c r="J288" s="41"/>
      <c r="K288" s="41"/>
      <c r="L288" s="45"/>
      <c r="M288" s="221"/>
      <c r="N288" s="222"/>
      <c r="O288" s="85"/>
      <c r="P288" s="85"/>
      <c r="Q288" s="85"/>
      <c r="R288" s="85"/>
      <c r="S288" s="85"/>
      <c r="T288" s="86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T288" s="18" t="s">
        <v>169</v>
      </c>
      <c r="AU288" s="18" t="s">
        <v>85</v>
      </c>
    </row>
    <row r="289" spans="1:51" s="13" customFormat="1" ht="12">
      <c r="A289" s="13"/>
      <c r="B289" s="223"/>
      <c r="C289" s="224"/>
      <c r="D289" s="225" t="s">
        <v>175</v>
      </c>
      <c r="E289" s="226" t="s">
        <v>19</v>
      </c>
      <c r="F289" s="227" t="s">
        <v>2179</v>
      </c>
      <c r="G289" s="224"/>
      <c r="H289" s="226" t="s">
        <v>19</v>
      </c>
      <c r="I289" s="228"/>
      <c r="J289" s="224"/>
      <c r="K289" s="224"/>
      <c r="L289" s="229"/>
      <c r="M289" s="230"/>
      <c r="N289" s="231"/>
      <c r="O289" s="231"/>
      <c r="P289" s="231"/>
      <c r="Q289" s="231"/>
      <c r="R289" s="231"/>
      <c r="S289" s="231"/>
      <c r="T289" s="232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33" t="s">
        <v>175</v>
      </c>
      <c r="AU289" s="233" t="s">
        <v>85</v>
      </c>
      <c r="AV289" s="13" t="s">
        <v>83</v>
      </c>
      <c r="AW289" s="13" t="s">
        <v>37</v>
      </c>
      <c r="AX289" s="13" t="s">
        <v>75</v>
      </c>
      <c r="AY289" s="233" t="s">
        <v>159</v>
      </c>
    </row>
    <row r="290" spans="1:51" s="13" customFormat="1" ht="12">
      <c r="A290" s="13"/>
      <c r="B290" s="223"/>
      <c r="C290" s="224"/>
      <c r="D290" s="225" t="s">
        <v>175</v>
      </c>
      <c r="E290" s="226" t="s">
        <v>19</v>
      </c>
      <c r="F290" s="227" t="s">
        <v>251</v>
      </c>
      <c r="G290" s="224"/>
      <c r="H290" s="226" t="s">
        <v>19</v>
      </c>
      <c r="I290" s="228"/>
      <c r="J290" s="224"/>
      <c r="K290" s="224"/>
      <c r="L290" s="229"/>
      <c r="M290" s="230"/>
      <c r="N290" s="231"/>
      <c r="O290" s="231"/>
      <c r="P290" s="231"/>
      <c r="Q290" s="231"/>
      <c r="R290" s="231"/>
      <c r="S290" s="231"/>
      <c r="T290" s="232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33" t="s">
        <v>175</v>
      </c>
      <c r="AU290" s="233" t="s">
        <v>85</v>
      </c>
      <c r="AV290" s="13" t="s">
        <v>83</v>
      </c>
      <c r="AW290" s="13" t="s">
        <v>37</v>
      </c>
      <c r="AX290" s="13" t="s">
        <v>75</v>
      </c>
      <c r="AY290" s="233" t="s">
        <v>159</v>
      </c>
    </row>
    <row r="291" spans="1:51" s="14" customFormat="1" ht="12">
      <c r="A291" s="14"/>
      <c r="B291" s="234"/>
      <c r="C291" s="235"/>
      <c r="D291" s="225" t="s">
        <v>175</v>
      </c>
      <c r="E291" s="236" t="s">
        <v>19</v>
      </c>
      <c r="F291" s="237" t="s">
        <v>2328</v>
      </c>
      <c r="G291" s="235"/>
      <c r="H291" s="238">
        <v>240.588</v>
      </c>
      <c r="I291" s="239"/>
      <c r="J291" s="235"/>
      <c r="K291" s="235"/>
      <c r="L291" s="240"/>
      <c r="M291" s="241"/>
      <c r="N291" s="242"/>
      <c r="O291" s="242"/>
      <c r="P291" s="242"/>
      <c r="Q291" s="242"/>
      <c r="R291" s="242"/>
      <c r="S291" s="242"/>
      <c r="T291" s="243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44" t="s">
        <v>175</v>
      </c>
      <c r="AU291" s="244" t="s">
        <v>85</v>
      </c>
      <c r="AV291" s="14" t="s">
        <v>85</v>
      </c>
      <c r="AW291" s="14" t="s">
        <v>37</v>
      </c>
      <c r="AX291" s="14" t="s">
        <v>75</v>
      </c>
      <c r="AY291" s="244" t="s">
        <v>159</v>
      </c>
    </row>
    <row r="292" spans="1:51" s="14" customFormat="1" ht="12">
      <c r="A292" s="14"/>
      <c r="B292" s="234"/>
      <c r="C292" s="235"/>
      <c r="D292" s="225" t="s">
        <v>175</v>
      </c>
      <c r="E292" s="236" t="s">
        <v>19</v>
      </c>
      <c r="F292" s="237" t="s">
        <v>2329</v>
      </c>
      <c r="G292" s="235"/>
      <c r="H292" s="238">
        <v>231.856</v>
      </c>
      <c r="I292" s="239"/>
      <c r="J292" s="235"/>
      <c r="K292" s="235"/>
      <c r="L292" s="240"/>
      <c r="M292" s="241"/>
      <c r="N292" s="242"/>
      <c r="O292" s="242"/>
      <c r="P292" s="242"/>
      <c r="Q292" s="242"/>
      <c r="R292" s="242"/>
      <c r="S292" s="242"/>
      <c r="T292" s="243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44" t="s">
        <v>175</v>
      </c>
      <c r="AU292" s="244" t="s">
        <v>85</v>
      </c>
      <c r="AV292" s="14" t="s">
        <v>85</v>
      </c>
      <c r="AW292" s="14" t="s">
        <v>37</v>
      </c>
      <c r="AX292" s="14" t="s">
        <v>75</v>
      </c>
      <c r="AY292" s="244" t="s">
        <v>159</v>
      </c>
    </row>
    <row r="293" spans="1:51" s="13" customFormat="1" ht="12">
      <c r="A293" s="13"/>
      <c r="B293" s="223"/>
      <c r="C293" s="224"/>
      <c r="D293" s="225" t="s">
        <v>175</v>
      </c>
      <c r="E293" s="226" t="s">
        <v>19</v>
      </c>
      <c r="F293" s="227" t="s">
        <v>406</v>
      </c>
      <c r="G293" s="224"/>
      <c r="H293" s="226" t="s">
        <v>19</v>
      </c>
      <c r="I293" s="228"/>
      <c r="J293" s="224"/>
      <c r="K293" s="224"/>
      <c r="L293" s="229"/>
      <c r="M293" s="230"/>
      <c r="N293" s="231"/>
      <c r="O293" s="231"/>
      <c r="P293" s="231"/>
      <c r="Q293" s="231"/>
      <c r="R293" s="231"/>
      <c r="S293" s="231"/>
      <c r="T293" s="232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33" t="s">
        <v>175</v>
      </c>
      <c r="AU293" s="233" t="s">
        <v>85</v>
      </c>
      <c r="AV293" s="13" t="s">
        <v>83</v>
      </c>
      <c r="AW293" s="13" t="s">
        <v>37</v>
      </c>
      <c r="AX293" s="13" t="s">
        <v>75</v>
      </c>
      <c r="AY293" s="233" t="s">
        <v>159</v>
      </c>
    </row>
    <row r="294" spans="1:51" s="14" customFormat="1" ht="12">
      <c r="A294" s="14"/>
      <c r="B294" s="234"/>
      <c r="C294" s="235"/>
      <c r="D294" s="225" t="s">
        <v>175</v>
      </c>
      <c r="E294" s="236" t="s">
        <v>19</v>
      </c>
      <c r="F294" s="237" t="s">
        <v>2378</v>
      </c>
      <c r="G294" s="235"/>
      <c r="H294" s="238">
        <v>-30.081</v>
      </c>
      <c r="I294" s="239"/>
      <c r="J294" s="235"/>
      <c r="K294" s="235"/>
      <c r="L294" s="240"/>
      <c r="M294" s="241"/>
      <c r="N294" s="242"/>
      <c r="O294" s="242"/>
      <c r="P294" s="242"/>
      <c r="Q294" s="242"/>
      <c r="R294" s="242"/>
      <c r="S294" s="242"/>
      <c r="T294" s="243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44" t="s">
        <v>175</v>
      </c>
      <c r="AU294" s="244" t="s">
        <v>85</v>
      </c>
      <c r="AV294" s="14" t="s">
        <v>85</v>
      </c>
      <c r="AW294" s="14" t="s">
        <v>37</v>
      </c>
      <c r="AX294" s="14" t="s">
        <v>75</v>
      </c>
      <c r="AY294" s="244" t="s">
        <v>159</v>
      </c>
    </row>
    <row r="295" spans="1:51" s="14" customFormat="1" ht="12">
      <c r="A295" s="14"/>
      <c r="B295" s="234"/>
      <c r="C295" s="235"/>
      <c r="D295" s="225" t="s">
        <v>175</v>
      </c>
      <c r="E295" s="236" t="s">
        <v>19</v>
      </c>
      <c r="F295" s="237" t="s">
        <v>2379</v>
      </c>
      <c r="G295" s="235"/>
      <c r="H295" s="238">
        <v>-30.076</v>
      </c>
      <c r="I295" s="239"/>
      <c r="J295" s="235"/>
      <c r="K295" s="235"/>
      <c r="L295" s="240"/>
      <c r="M295" s="241"/>
      <c r="N295" s="242"/>
      <c r="O295" s="242"/>
      <c r="P295" s="242"/>
      <c r="Q295" s="242"/>
      <c r="R295" s="242"/>
      <c r="S295" s="242"/>
      <c r="T295" s="243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44" t="s">
        <v>175</v>
      </c>
      <c r="AU295" s="244" t="s">
        <v>85</v>
      </c>
      <c r="AV295" s="14" t="s">
        <v>85</v>
      </c>
      <c r="AW295" s="14" t="s">
        <v>37</v>
      </c>
      <c r="AX295" s="14" t="s">
        <v>75</v>
      </c>
      <c r="AY295" s="244" t="s">
        <v>159</v>
      </c>
    </row>
    <row r="296" spans="1:51" s="15" customFormat="1" ht="12">
      <c r="A296" s="15"/>
      <c r="B296" s="245"/>
      <c r="C296" s="246"/>
      <c r="D296" s="225" t="s">
        <v>175</v>
      </c>
      <c r="E296" s="247" t="s">
        <v>19</v>
      </c>
      <c r="F296" s="248" t="s">
        <v>179</v>
      </c>
      <c r="G296" s="246"/>
      <c r="H296" s="249">
        <v>412.2869999999999</v>
      </c>
      <c r="I296" s="250"/>
      <c r="J296" s="246"/>
      <c r="K296" s="246"/>
      <c r="L296" s="251"/>
      <c r="M296" s="252"/>
      <c r="N296" s="253"/>
      <c r="O296" s="253"/>
      <c r="P296" s="253"/>
      <c r="Q296" s="253"/>
      <c r="R296" s="253"/>
      <c r="S296" s="253"/>
      <c r="T296" s="254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T296" s="255" t="s">
        <v>175</v>
      </c>
      <c r="AU296" s="255" t="s">
        <v>85</v>
      </c>
      <c r="AV296" s="15" t="s">
        <v>167</v>
      </c>
      <c r="AW296" s="15" t="s">
        <v>37</v>
      </c>
      <c r="AX296" s="15" t="s">
        <v>83</v>
      </c>
      <c r="AY296" s="255" t="s">
        <v>159</v>
      </c>
    </row>
    <row r="297" spans="1:65" s="2" customFormat="1" ht="24.15" customHeight="1">
      <c r="A297" s="39"/>
      <c r="B297" s="40"/>
      <c r="C297" s="257" t="s">
        <v>368</v>
      </c>
      <c r="D297" s="257" t="s">
        <v>255</v>
      </c>
      <c r="E297" s="258" t="s">
        <v>500</v>
      </c>
      <c r="F297" s="259" t="s">
        <v>501</v>
      </c>
      <c r="G297" s="260" t="s">
        <v>165</v>
      </c>
      <c r="H297" s="261">
        <v>432.901</v>
      </c>
      <c r="I297" s="262"/>
      <c r="J297" s="263">
        <f>ROUND(I297*H297,2)</f>
        <v>0</v>
      </c>
      <c r="K297" s="259" t="s">
        <v>166</v>
      </c>
      <c r="L297" s="264"/>
      <c r="M297" s="265" t="s">
        <v>19</v>
      </c>
      <c r="N297" s="266" t="s">
        <v>46</v>
      </c>
      <c r="O297" s="85"/>
      <c r="P297" s="214">
        <f>O297*H297</f>
        <v>0</v>
      </c>
      <c r="Q297" s="214">
        <v>0.0025</v>
      </c>
      <c r="R297" s="214">
        <f>Q297*H297</f>
        <v>1.0822525</v>
      </c>
      <c r="S297" s="214">
        <v>0</v>
      </c>
      <c r="T297" s="215">
        <f>S297*H297</f>
        <v>0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216" t="s">
        <v>259</v>
      </c>
      <c r="AT297" s="216" t="s">
        <v>255</v>
      </c>
      <c r="AU297" s="216" t="s">
        <v>85</v>
      </c>
      <c r="AY297" s="18" t="s">
        <v>159</v>
      </c>
      <c r="BE297" s="217">
        <f>IF(N297="základní",J297,0)</f>
        <v>0</v>
      </c>
      <c r="BF297" s="217">
        <f>IF(N297="snížená",J297,0)</f>
        <v>0</v>
      </c>
      <c r="BG297" s="217">
        <f>IF(N297="zákl. přenesená",J297,0)</f>
        <v>0</v>
      </c>
      <c r="BH297" s="217">
        <f>IF(N297="sníž. přenesená",J297,0)</f>
        <v>0</v>
      </c>
      <c r="BI297" s="217">
        <f>IF(N297="nulová",J297,0)</f>
        <v>0</v>
      </c>
      <c r="BJ297" s="18" t="s">
        <v>83</v>
      </c>
      <c r="BK297" s="217">
        <f>ROUND(I297*H297,2)</f>
        <v>0</v>
      </c>
      <c r="BL297" s="18" t="s">
        <v>238</v>
      </c>
      <c r="BM297" s="216" t="s">
        <v>2380</v>
      </c>
    </row>
    <row r="298" spans="1:51" s="14" customFormat="1" ht="12">
      <c r="A298" s="14"/>
      <c r="B298" s="234"/>
      <c r="C298" s="235"/>
      <c r="D298" s="225" t="s">
        <v>175</v>
      </c>
      <c r="E298" s="235"/>
      <c r="F298" s="237" t="s">
        <v>2381</v>
      </c>
      <c r="G298" s="235"/>
      <c r="H298" s="238">
        <v>432.901</v>
      </c>
      <c r="I298" s="239"/>
      <c r="J298" s="235"/>
      <c r="K298" s="235"/>
      <c r="L298" s="240"/>
      <c r="M298" s="241"/>
      <c r="N298" s="242"/>
      <c r="O298" s="242"/>
      <c r="P298" s="242"/>
      <c r="Q298" s="242"/>
      <c r="R298" s="242"/>
      <c r="S298" s="242"/>
      <c r="T298" s="243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44" t="s">
        <v>175</v>
      </c>
      <c r="AU298" s="244" t="s">
        <v>85</v>
      </c>
      <c r="AV298" s="14" t="s">
        <v>85</v>
      </c>
      <c r="AW298" s="14" t="s">
        <v>4</v>
      </c>
      <c r="AX298" s="14" t="s">
        <v>83</v>
      </c>
      <c r="AY298" s="244" t="s">
        <v>159</v>
      </c>
    </row>
    <row r="299" spans="1:65" s="2" customFormat="1" ht="37.8" customHeight="1">
      <c r="A299" s="39"/>
      <c r="B299" s="40"/>
      <c r="C299" s="205" t="s">
        <v>371</v>
      </c>
      <c r="D299" s="205" t="s">
        <v>162</v>
      </c>
      <c r="E299" s="206" t="s">
        <v>414</v>
      </c>
      <c r="F299" s="207" t="s">
        <v>415</v>
      </c>
      <c r="G299" s="208" t="s">
        <v>165</v>
      </c>
      <c r="H299" s="209">
        <v>412.287</v>
      </c>
      <c r="I299" s="210"/>
      <c r="J299" s="211">
        <f>ROUND(I299*H299,2)</f>
        <v>0</v>
      </c>
      <c r="K299" s="207" t="s">
        <v>166</v>
      </c>
      <c r="L299" s="45"/>
      <c r="M299" s="212" t="s">
        <v>19</v>
      </c>
      <c r="N299" s="213" t="s">
        <v>46</v>
      </c>
      <c r="O299" s="85"/>
      <c r="P299" s="214">
        <f>O299*H299</f>
        <v>0</v>
      </c>
      <c r="Q299" s="214">
        <v>0</v>
      </c>
      <c r="R299" s="214">
        <f>Q299*H299</f>
        <v>0</v>
      </c>
      <c r="S299" s="214">
        <v>0</v>
      </c>
      <c r="T299" s="215">
        <f>S299*H299</f>
        <v>0</v>
      </c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R299" s="216" t="s">
        <v>238</v>
      </c>
      <c r="AT299" s="216" t="s">
        <v>162</v>
      </c>
      <c r="AU299" s="216" t="s">
        <v>85</v>
      </c>
      <c r="AY299" s="18" t="s">
        <v>159</v>
      </c>
      <c r="BE299" s="217">
        <f>IF(N299="základní",J299,0)</f>
        <v>0</v>
      </c>
      <c r="BF299" s="217">
        <f>IF(N299="snížená",J299,0)</f>
        <v>0</v>
      </c>
      <c r="BG299" s="217">
        <f>IF(N299="zákl. přenesená",J299,0)</f>
        <v>0</v>
      </c>
      <c r="BH299" s="217">
        <f>IF(N299="sníž. přenesená",J299,0)</f>
        <v>0</v>
      </c>
      <c r="BI299" s="217">
        <f>IF(N299="nulová",J299,0)</f>
        <v>0</v>
      </c>
      <c r="BJ299" s="18" t="s">
        <v>83</v>
      </c>
      <c r="BK299" s="217">
        <f>ROUND(I299*H299,2)</f>
        <v>0</v>
      </c>
      <c r="BL299" s="18" t="s">
        <v>238</v>
      </c>
      <c r="BM299" s="216" t="s">
        <v>2382</v>
      </c>
    </row>
    <row r="300" spans="1:47" s="2" customFormat="1" ht="12">
      <c r="A300" s="39"/>
      <c r="B300" s="40"/>
      <c r="C300" s="41"/>
      <c r="D300" s="218" t="s">
        <v>169</v>
      </c>
      <c r="E300" s="41"/>
      <c r="F300" s="219" t="s">
        <v>417</v>
      </c>
      <c r="G300" s="41"/>
      <c r="H300" s="41"/>
      <c r="I300" s="220"/>
      <c r="J300" s="41"/>
      <c r="K300" s="41"/>
      <c r="L300" s="45"/>
      <c r="M300" s="221"/>
      <c r="N300" s="222"/>
      <c r="O300" s="85"/>
      <c r="P300" s="85"/>
      <c r="Q300" s="85"/>
      <c r="R300" s="85"/>
      <c r="S300" s="85"/>
      <c r="T300" s="86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T300" s="18" t="s">
        <v>169</v>
      </c>
      <c r="AU300" s="18" t="s">
        <v>85</v>
      </c>
    </row>
    <row r="301" spans="1:65" s="2" customFormat="1" ht="24.15" customHeight="1">
      <c r="A301" s="39"/>
      <c r="B301" s="40"/>
      <c r="C301" s="257" t="s">
        <v>376</v>
      </c>
      <c r="D301" s="257" t="s">
        <v>255</v>
      </c>
      <c r="E301" s="258" t="s">
        <v>1344</v>
      </c>
      <c r="F301" s="259" t="s">
        <v>1345</v>
      </c>
      <c r="G301" s="260" t="s">
        <v>165</v>
      </c>
      <c r="H301" s="261">
        <v>432.901</v>
      </c>
      <c r="I301" s="262"/>
      <c r="J301" s="263">
        <f>ROUND(I301*H301,2)</f>
        <v>0</v>
      </c>
      <c r="K301" s="259" t="s">
        <v>166</v>
      </c>
      <c r="L301" s="264"/>
      <c r="M301" s="265" t="s">
        <v>19</v>
      </c>
      <c r="N301" s="266" t="s">
        <v>46</v>
      </c>
      <c r="O301" s="85"/>
      <c r="P301" s="214">
        <f>O301*H301</f>
        <v>0</v>
      </c>
      <c r="Q301" s="214">
        <v>0.0012</v>
      </c>
      <c r="R301" s="214">
        <f>Q301*H301</f>
        <v>0.5194812</v>
      </c>
      <c r="S301" s="214">
        <v>0</v>
      </c>
      <c r="T301" s="215">
        <f>S301*H301</f>
        <v>0</v>
      </c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R301" s="216" t="s">
        <v>259</v>
      </c>
      <c r="AT301" s="216" t="s">
        <v>255</v>
      </c>
      <c r="AU301" s="216" t="s">
        <v>85</v>
      </c>
      <c r="AY301" s="18" t="s">
        <v>159</v>
      </c>
      <c r="BE301" s="217">
        <f>IF(N301="základní",J301,0)</f>
        <v>0</v>
      </c>
      <c r="BF301" s="217">
        <f>IF(N301="snížená",J301,0)</f>
        <v>0</v>
      </c>
      <c r="BG301" s="217">
        <f>IF(N301="zákl. přenesená",J301,0)</f>
        <v>0</v>
      </c>
      <c r="BH301" s="217">
        <f>IF(N301="sníž. přenesená",J301,0)</f>
        <v>0</v>
      </c>
      <c r="BI301" s="217">
        <f>IF(N301="nulová",J301,0)</f>
        <v>0</v>
      </c>
      <c r="BJ301" s="18" t="s">
        <v>83</v>
      </c>
      <c r="BK301" s="217">
        <f>ROUND(I301*H301,2)</f>
        <v>0</v>
      </c>
      <c r="BL301" s="18" t="s">
        <v>238</v>
      </c>
      <c r="BM301" s="216" t="s">
        <v>2383</v>
      </c>
    </row>
    <row r="302" spans="1:51" s="14" customFormat="1" ht="12">
      <c r="A302" s="14"/>
      <c r="B302" s="234"/>
      <c r="C302" s="235"/>
      <c r="D302" s="225" t="s">
        <v>175</v>
      </c>
      <c r="E302" s="235"/>
      <c r="F302" s="237" t="s">
        <v>2381</v>
      </c>
      <c r="G302" s="235"/>
      <c r="H302" s="238">
        <v>432.901</v>
      </c>
      <c r="I302" s="239"/>
      <c r="J302" s="235"/>
      <c r="K302" s="235"/>
      <c r="L302" s="240"/>
      <c r="M302" s="241"/>
      <c r="N302" s="242"/>
      <c r="O302" s="242"/>
      <c r="P302" s="242"/>
      <c r="Q302" s="242"/>
      <c r="R302" s="242"/>
      <c r="S302" s="242"/>
      <c r="T302" s="243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44" t="s">
        <v>175</v>
      </c>
      <c r="AU302" s="244" t="s">
        <v>85</v>
      </c>
      <c r="AV302" s="14" t="s">
        <v>85</v>
      </c>
      <c r="AW302" s="14" t="s">
        <v>4</v>
      </c>
      <c r="AX302" s="14" t="s">
        <v>83</v>
      </c>
      <c r="AY302" s="244" t="s">
        <v>159</v>
      </c>
    </row>
    <row r="303" spans="1:65" s="2" customFormat="1" ht="49.05" customHeight="1">
      <c r="A303" s="39"/>
      <c r="B303" s="40"/>
      <c r="C303" s="205" t="s">
        <v>379</v>
      </c>
      <c r="D303" s="205" t="s">
        <v>162</v>
      </c>
      <c r="E303" s="206" t="s">
        <v>423</v>
      </c>
      <c r="F303" s="207" t="s">
        <v>424</v>
      </c>
      <c r="G303" s="208" t="s">
        <v>165</v>
      </c>
      <c r="H303" s="209">
        <v>412.287</v>
      </c>
      <c r="I303" s="210"/>
      <c r="J303" s="211">
        <f>ROUND(I303*H303,2)</f>
        <v>0</v>
      </c>
      <c r="K303" s="207" t="s">
        <v>166</v>
      </c>
      <c r="L303" s="45"/>
      <c r="M303" s="212" t="s">
        <v>19</v>
      </c>
      <c r="N303" s="213" t="s">
        <v>46</v>
      </c>
      <c r="O303" s="85"/>
      <c r="P303" s="214">
        <f>O303*H303</f>
        <v>0</v>
      </c>
      <c r="Q303" s="214">
        <v>9E-05</v>
      </c>
      <c r="R303" s="214">
        <f>Q303*H303</f>
        <v>0.03710583</v>
      </c>
      <c r="S303" s="214">
        <v>0</v>
      </c>
      <c r="T303" s="215">
        <f>S303*H303</f>
        <v>0</v>
      </c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R303" s="216" t="s">
        <v>238</v>
      </c>
      <c r="AT303" s="216" t="s">
        <v>162</v>
      </c>
      <c r="AU303" s="216" t="s">
        <v>85</v>
      </c>
      <c r="AY303" s="18" t="s">
        <v>159</v>
      </c>
      <c r="BE303" s="217">
        <f>IF(N303="základní",J303,0)</f>
        <v>0</v>
      </c>
      <c r="BF303" s="217">
        <f>IF(N303="snížená",J303,0)</f>
        <v>0</v>
      </c>
      <c r="BG303" s="217">
        <f>IF(N303="zákl. přenesená",J303,0)</f>
        <v>0</v>
      </c>
      <c r="BH303" s="217">
        <f>IF(N303="sníž. přenesená",J303,0)</f>
        <v>0</v>
      </c>
      <c r="BI303" s="217">
        <f>IF(N303="nulová",J303,0)</f>
        <v>0</v>
      </c>
      <c r="BJ303" s="18" t="s">
        <v>83</v>
      </c>
      <c r="BK303" s="217">
        <f>ROUND(I303*H303,2)</f>
        <v>0</v>
      </c>
      <c r="BL303" s="18" t="s">
        <v>238</v>
      </c>
      <c r="BM303" s="216" t="s">
        <v>2384</v>
      </c>
    </row>
    <row r="304" spans="1:47" s="2" customFormat="1" ht="12">
      <c r="A304" s="39"/>
      <c r="B304" s="40"/>
      <c r="C304" s="41"/>
      <c r="D304" s="218" t="s">
        <v>169</v>
      </c>
      <c r="E304" s="41"/>
      <c r="F304" s="219" t="s">
        <v>426</v>
      </c>
      <c r="G304" s="41"/>
      <c r="H304" s="41"/>
      <c r="I304" s="220"/>
      <c r="J304" s="41"/>
      <c r="K304" s="41"/>
      <c r="L304" s="45"/>
      <c r="M304" s="221"/>
      <c r="N304" s="222"/>
      <c r="O304" s="85"/>
      <c r="P304" s="85"/>
      <c r="Q304" s="85"/>
      <c r="R304" s="85"/>
      <c r="S304" s="85"/>
      <c r="T304" s="86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T304" s="18" t="s">
        <v>169</v>
      </c>
      <c r="AU304" s="18" t="s">
        <v>85</v>
      </c>
    </row>
    <row r="305" spans="1:47" s="2" customFormat="1" ht="12">
      <c r="A305" s="39"/>
      <c r="B305" s="40"/>
      <c r="C305" s="41"/>
      <c r="D305" s="225" t="s">
        <v>203</v>
      </c>
      <c r="E305" s="41"/>
      <c r="F305" s="256" t="s">
        <v>427</v>
      </c>
      <c r="G305" s="41"/>
      <c r="H305" s="41"/>
      <c r="I305" s="220"/>
      <c r="J305" s="41"/>
      <c r="K305" s="41"/>
      <c r="L305" s="45"/>
      <c r="M305" s="221"/>
      <c r="N305" s="222"/>
      <c r="O305" s="85"/>
      <c r="P305" s="85"/>
      <c r="Q305" s="85"/>
      <c r="R305" s="85"/>
      <c r="S305" s="85"/>
      <c r="T305" s="86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T305" s="18" t="s">
        <v>203</v>
      </c>
      <c r="AU305" s="18" t="s">
        <v>85</v>
      </c>
    </row>
    <row r="306" spans="1:65" s="2" customFormat="1" ht="37.8" customHeight="1">
      <c r="A306" s="39"/>
      <c r="B306" s="40"/>
      <c r="C306" s="205" t="s">
        <v>387</v>
      </c>
      <c r="D306" s="205" t="s">
        <v>162</v>
      </c>
      <c r="E306" s="206" t="s">
        <v>429</v>
      </c>
      <c r="F306" s="207" t="s">
        <v>430</v>
      </c>
      <c r="G306" s="208" t="s">
        <v>165</v>
      </c>
      <c r="H306" s="209">
        <v>60.157</v>
      </c>
      <c r="I306" s="210"/>
      <c r="J306" s="211">
        <f>ROUND(I306*H306,2)</f>
        <v>0</v>
      </c>
      <c r="K306" s="207" t="s">
        <v>166</v>
      </c>
      <c r="L306" s="45"/>
      <c r="M306" s="212" t="s">
        <v>19</v>
      </c>
      <c r="N306" s="213" t="s">
        <v>46</v>
      </c>
      <c r="O306" s="85"/>
      <c r="P306" s="214">
        <f>O306*H306</f>
        <v>0</v>
      </c>
      <c r="Q306" s="214">
        <v>0.00012</v>
      </c>
      <c r="R306" s="214">
        <f>Q306*H306</f>
        <v>0.00721884</v>
      </c>
      <c r="S306" s="214">
        <v>0</v>
      </c>
      <c r="T306" s="215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16" t="s">
        <v>238</v>
      </c>
      <c r="AT306" s="216" t="s">
        <v>162</v>
      </c>
      <c r="AU306" s="216" t="s">
        <v>85</v>
      </c>
      <c r="AY306" s="18" t="s">
        <v>159</v>
      </c>
      <c r="BE306" s="217">
        <f>IF(N306="základní",J306,0)</f>
        <v>0</v>
      </c>
      <c r="BF306" s="217">
        <f>IF(N306="snížená",J306,0)</f>
        <v>0</v>
      </c>
      <c r="BG306" s="217">
        <f>IF(N306="zákl. přenesená",J306,0)</f>
        <v>0</v>
      </c>
      <c r="BH306" s="217">
        <f>IF(N306="sníž. přenesená",J306,0)</f>
        <v>0</v>
      </c>
      <c r="BI306" s="217">
        <f>IF(N306="nulová",J306,0)</f>
        <v>0</v>
      </c>
      <c r="BJ306" s="18" t="s">
        <v>83</v>
      </c>
      <c r="BK306" s="217">
        <f>ROUND(I306*H306,2)</f>
        <v>0</v>
      </c>
      <c r="BL306" s="18" t="s">
        <v>238</v>
      </c>
      <c r="BM306" s="216" t="s">
        <v>2385</v>
      </c>
    </row>
    <row r="307" spans="1:47" s="2" customFormat="1" ht="12">
      <c r="A307" s="39"/>
      <c r="B307" s="40"/>
      <c r="C307" s="41"/>
      <c r="D307" s="218" t="s">
        <v>169</v>
      </c>
      <c r="E307" s="41"/>
      <c r="F307" s="219" t="s">
        <v>432</v>
      </c>
      <c r="G307" s="41"/>
      <c r="H307" s="41"/>
      <c r="I307" s="220"/>
      <c r="J307" s="41"/>
      <c r="K307" s="41"/>
      <c r="L307" s="45"/>
      <c r="M307" s="221"/>
      <c r="N307" s="222"/>
      <c r="O307" s="85"/>
      <c r="P307" s="85"/>
      <c r="Q307" s="85"/>
      <c r="R307" s="85"/>
      <c r="S307" s="85"/>
      <c r="T307" s="86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T307" s="18" t="s">
        <v>169</v>
      </c>
      <c r="AU307" s="18" t="s">
        <v>85</v>
      </c>
    </row>
    <row r="308" spans="1:51" s="13" customFormat="1" ht="12">
      <c r="A308" s="13"/>
      <c r="B308" s="223"/>
      <c r="C308" s="224"/>
      <c r="D308" s="225" t="s">
        <v>175</v>
      </c>
      <c r="E308" s="226" t="s">
        <v>19</v>
      </c>
      <c r="F308" s="227" t="s">
        <v>433</v>
      </c>
      <c r="G308" s="224"/>
      <c r="H308" s="226" t="s">
        <v>19</v>
      </c>
      <c r="I308" s="228"/>
      <c r="J308" s="224"/>
      <c r="K308" s="224"/>
      <c r="L308" s="229"/>
      <c r="M308" s="230"/>
      <c r="N308" s="231"/>
      <c r="O308" s="231"/>
      <c r="P308" s="231"/>
      <c r="Q308" s="231"/>
      <c r="R308" s="231"/>
      <c r="S308" s="231"/>
      <c r="T308" s="232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33" t="s">
        <v>175</v>
      </c>
      <c r="AU308" s="233" t="s">
        <v>85</v>
      </c>
      <c r="AV308" s="13" t="s">
        <v>83</v>
      </c>
      <c r="AW308" s="13" t="s">
        <v>37</v>
      </c>
      <c r="AX308" s="13" t="s">
        <v>75</v>
      </c>
      <c r="AY308" s="233" t="s">
        <v>159</v>
      </c>
    </row>
    <row r="309" spans="1:51" s="14" customFormat="1" ht="12">
      <c r="A309" s="14"/>
      <c r="B309" s="234"/>
      <c r="C309" s="235"/>
      <c r="D309" s="225" t="s">
        <v>175</v>
      </c>
      <c r="E309" s="236" t="s">
        <v>19</v>
      </c>
      <c r="F309" s="237" t="s">
        <v>2386</v>
      </c>
      <c r="G309" s="235"/>
      <c r="H309" s="238">
        <v>30.081</v>
      </c>
      <c r="I309" s="239"/>
      <c r="J309" s="235"/>
      <c r="K309" s="235"/>
      <c r="L309" s="240"/>
      <c r="M309" s="241"/>
      <c r="N309" s="242"/>
      <c r="O309" s="242"/>
      <c r="P309" s="242"/>
      <c r="Q309" s="242"/>
      <c r="R309" s="242"/>
      <c r="S309" s="242"/>
      <c r="T309" s="243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44" t="s">
        <v>175</v>
      </c>
      <c r="AU309" s="244" t="s">
        <v>85</v>
      </c>
      <c r="AV309" s="14" t="s">
        <v>85</v>
      </c>
      <c r="AW309" s="14" t="s">
        <v>37</v>
      </c>
      <c r="AX309" s="14" t="s">
        <v>75</v>
      </c>
      <c r="AY309" s="244" t="s">
        <v>159</v>
      </c>
    </row>
    <row r="310" spans="1:51" s="14" customFormat="1" ht="12">
      <c r="A310" s="14"/>
      <c r="B310" s="234"/>
      <c r="C310" s="235"/>
      <c r="D310" s="225" t="s">
        <v>175</v>
      </c>
      <c r="E310" s="236" t="s">
        <v>19</v>
      </c>
      <c r="F310" s="237" t="s">
        <v>2387</v>
      </c>
      <c r="G310" s="235"/>
      <c r="H310" s="238">
        <v>30.076</v>
      </c>
      <c r="I310" s="239"/>
      <c r="J310" s="235"/>
      <c r="K310" s="235"/>
      <c r="L310" s="240"/>
      <c r="M310" s="241"/>
      <c r="N310" s="242"/>
      <c r="O310" s="242"/>
      <c r="P310" s="242"/>
      <c r="Q310" s="242"/>
      <c r="R310" s="242"/>
      <c r="S310" s="242"/>
      <c r="T310" s="243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44" t="s">
        <v>175</v>
      </c>
      <c r="AU310" s="244" t="s">
        <v>85</v>
      </c>
      <c r="AV310" s="14" t="s">
        <v>85</v>
      </c>
      <c r="AW310" s="14" t="s">
        <v>37</v>
      </c>
      <c r="AX310" s="14" t="s">
        <v>75</v>
      </c>
      <c r="AY310" s="244" t="s">
        <v>159</v>
      </c>
    </row>
    <row r="311" spans="1:51" s="15" customFormat="1" ht="12">
      <c r="A311" s="15"/>
      <c r="B311" s="245"/>
      <c r="C311" s="246"/>
      <c r="D311" s="225" t="s">
        <v>175</v>
      </c>
      <c r="E311" s="247" t="s">
        <v>19</v>
      </c>
      <c r="F311" s="248" t="s">
        <v>179</v>
      </c>
      <c r="G311" s="246"/>
      <c r="H311" s="249">
        <v>60.157</v>
      </c>
      <c r="I311" s="250"/>
      <c r="J311" s="246"/>
      <c r="K311" s="246"/>
      <c r="L311" s="251"/>
      <c r="M311" s="252"/>
      <c r="N311" s="253"/>
      <c r="O311" s="253"/>
      <c r="P311" s="253"/>
      <c r="Q311" s="253"/>
      <c r="R311" s="253"/>
      <c r="S311" s="253"/>
      <c r="T311" s="254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T311" s="255" t="s">
        <v>175</v>
      </c>
      <c r="AU311" s="255" t="s">
        <v>85</v>
      </c>
      <c r="AV311" s="15" t="s">
        <v>167</v>
      </c>
      <c r="AW311" s="15" t="s">
        <v>37</v>
      </c>
      <c r="AX311" s="15" t="s">
        <v>83</v>
      </c>
      <c r="AY311" s="255" t="s">
        <v>159</v>
      </c>
    </row>
    <row r="312" spans="1:65" s="2" customFormat="1" ht="16.5" customHeight="1">
      <c r="A312" s="39"/>
      <c r="B312" s="40"/>
      <c r="C312" s="257" t="s">
        <v>390</v>
      </c>
      <c r="D312" s="257" t="s">
        <v>255</v>
      </c>
      <c r="E312" s="258" t="s">
        <v>436</v>
      </c>
      <c r="F312" s="259" t="s">
        <v>437</v>
      </c>
      <c r="G312" s="260" t="s">
        <v>438</v>
      </c>
      <c r="H312" s="261">
        <v>10.227</v>
      </c>
      <c r="I312" s="262"/>
      <c r="J312" s="263">
        <f>ROUND(I312*H312,2)</f>
        <v>0</v>
      </c>
      <c r="K312" s="259" t="s">
        <v>166</v>
      </c>
      <c r="L312" s="264"/>
      <c r="M312" s="265" t="s">
        <v>19</v>
      </c>
      <c r="N312" s="266" t="s">
        <v>46</v>
      </c>
      <c r="O312" s="85"/>
      <c r="P312" s="214">
        <f>O312*H312</f>
        <v>0</v>
      </c>
      <c r="Q312" s="214">
        <v>0.025</v>
      </c>
      <c r="R312" s="214">
        <f>Q312*H312</f>
        <v>0.25567500000000004</v>
      </c>
      <c r="S312" s="214">
        <v>0</v>
      </c>
      <c r="T312" s="215">
        <f>S312*H312</f>
        <v>0</v>
      </c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R312" s="216" t="s">
        <v>259</v>
      </c>
      <c r="AT312" s="216" t="s">
        <v>255</v>
      </c>
      <c r="AU312" s="216" t="s">
        <v>85</v>
      </c>
      <c r="AY312" s="18" t="s">
        <v>159</v>
      </c>
      <c r="BE312" s="217">
        <f>IF(N312="základní",J312,0)</f>
        <v>0</v>
      </c>
      <c r="BF312" s="217">
        <f>IF(N312="snížená",J312,0)</f>
        <v>0</v>
      </c>
      <c r="BG312" s="217">
        <f>IF(N312="zákl. přenesená",J312,0)</f>
        <v>0</v>
      </c>
      <c r="BH312" s="217">
        <f>IF(N312="sníž. přenesená",J312,0)</f>
        <v>0</v>
      </c>
      <c r="BI312" s="217">
        <f>IF(N312="nulová",J312,0)</f>
        <v>0</v>
      </c>
      <c r="BJ312" s="18" t="s">
        <v>83</v>
      </c>
      <c r="BK312" s="217">
        <f>ROUND(I312*H312,2)</f>
        <v>0</v>
      </c>
      <c r="BL312" s="18" t="s">
        <v>238</v>
      </c>
      <c r="BM312" s="216" t="s">
        <v>2388</v>
      </c>
    </row>
    <row r="313" spans="1:51" s="14" customFormat="1" ht="12">
      <c r="A313" s="14"/>
      <c r="B313" s="234"/>
      <c r="C313" s="235"/>
      <c r="D313" s="225" t="s">
        <v>175</v>
      </c>
      <c r="E313" s="235"/>
      <c r="F313" s="237" t="s">
        <v>2389</v>
      </c>
      <c r="G313" s="235"/>
      <c r="H313" s="238">
        <v>10.227</v>
      </c>
      <c r="I313" s="239"/>
      <c r="J313" s="235"/>
      <c r="K313" s="235"/>
      <c r="L313" s="240"/>
      <c r="M313" s="241"/>
      <c r="N313" s="242"/>
      <c r="O313" s="242"/>
      <c r="P313" s="242"/>
      <c r="Q313" s="242"/>
      <c r="R313" s="242"/>
      <c r="S313" s="242"/>
      <c r="T313" s="243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44" t="s">
        <v>175</v>
      </c>
      <c r="AU313" s="244" t="s">
        <v>85</v>
      </c>
      <c r="AV313" s="14" t="s">
        <v>85</v>
      </c>
      <c r="AW313" s="14" t="s">
        <v>4</v>
      </c>
      <c r="AX313" s="14" t="s">
        <v>83</v>
      </c>
      <c r="AY313" s="244" t="s">
        <v>159</v>
      </c>
    </row>
    <row r="314" spans="1:65" s="2" customFormat="1" ht="76.35" customHeight="1">
      <c r="A314" s="39"/>
      <c r="B314" s="40"/>
      <c r="C314" s="205" t="s">
        <v>392</v>
      </c>
      <c r="D314" s="205" t="s">
        <v>162</v>
      </c>
      <c r="E314" s="206" t="s">
        <v>442</v>
      </c>
      <c r="F314" s="207" t="s">
        <v>443</v>
      </c>
      <c r="G314" s="208" t="s">
        <v>165</v>
      </c>
      <c r="H314" s="209">
        <v>60.157</v>
      </c>
      <c r="I314" s="210"/>
      <c r="J314" s="211">
        <f>ROUND(I314*H314,2)</f>
        <v>0</v>
      </c>
      <c r="K314" s="207" t="s">
        <v>166</v>
      </c>
      <c r="L314" s="45"/>
      <c r="M314" s="212" t="s">
        <v>19</v>
      </c>
      <c r="N314" s="213" t="s">
        <v>46</v>
      </c>
      <c r="O314" s="85"/>
      <c r="P314" s="214">
        <f>O314*H314</f>
        <v>0</v>
      </c>
      <c r="Q314" s="214">
        <v>0.0002</v>
      </c>
      <c r="R314" s="214">
        <f>Q314*H314</f>
        <v>0.0120314</v>
      </c>
      <c r="S314" s="214">
        <v>0</v>
      </c>
      <c r="T314" s="215">
        <f>S314*H314</f>
        <v>0</v>
      </c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R314" s="216" t="s">
        <v>238</v>
      </c>
      <c r="AT314" s="216" t="s">
        <v>162</v>
      </c>
      <c r="AU314" s="216" t="s">
        <v>85</v>
      </c>
      <c r="AY314" s="18" t="s">
        <v>159</v>
      </c>
      <c r="BE314" s="217">
        <f>IF(N314="základní",J314,0)</f>
        <v>0</v>
      </c>
      <c r="BF314" s="217">
        <f>IF(N314="snížená",J314,0)</f>
        <v>0</v>
      </c>
      <c r="BG314" s="217">
        <f>IF(N314="zákl. přenesená",J314,0)</f>
        <v>0</v>
      </c>
      <c r="BH314" s="217">
        <f>IF(N314="sníž. přenesená",J314,0)</f>
        <v>0</v>
      </c>
      <c r="BI314" s="217">
        <f>IF(N314="nulová",J314,0)</f>
        <v>0</v>
      </c>
      <c r="BJ314" s="18" t="s">
        <v>83</v>
      </c>
      <c r="BK314" s="217">
        <f>ROUND(I314*H314,2)</f>
        <v>0</v>
      </c>
      <c r="BL314" s="18" t="s">
        <v>238</v>
      </c>
      <c r="BM314" s="216" t="s">
        <v>2390</v>
      </c>
    </row>
    <row r="315" spans="1:47" s="2" customFormat="1" ht="12">
      <c r="A315" s="39"/>
      <c r="B315" s="40"/>
      <c r="C315" s="41"/>
      <c r="D315" s="218" t="s">
        <v>169</v>
      </c>
      <c r="E315" s="41"/>
      <c r="F315" s="219" t="s">
        <v>445</v>
      </c>
      <c r="G315" s="41"/>
      <c r="H315" s="41"/>
      <c r="I315" s="220"/>
      <c r="J315" s="41"/>
      <c r="K315" s="41"/>
      <c r="L315" s="45"/>
      <c r="M315" s="221"/>
      <c r="N315" s="222"/>
      <c r="O315" s="85"/>
      <c r="P315" s="85"/>
      <c r="Q315" s="85"/>
      <c r="R315" s="85"/>
      <c r="S315" s="85"/>
      <c r="T315" s="86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T315" s="18" t="s">
        <v>169</v>
      </c>
      <c r="AU315" s="18" t="s">
        <v>85</v>
      </c>
    </row>
    <row r="316" spans="1:47" s="2" customFormat="1" ht="12">
      <c r="A316" s="39"/>
      <c r="B316" s="40"/>
      <c r="C316" s="41"/>
      <c r="D316" s="225" t="s">
        <v>203</v>
      </c>
      <c r="E316" s="41"/>
      <c r="F316" s="256" t="s">
        <v>427</v>
      </c>
      <c r="G316" s="41"/>
      <c r="H316" s="41"/>
      <c r="I316" s="220"/>
      <c r="J316" s="41"/>
      <c r="K316" s="41"/>
      <c r="L316" s="45"/>
      <c r="M316" s="221"/>
      <c r="N316" s="222"/>
      <c r="O316" s="85"/>
      <c r="P316" s="85"/>
      <c r="Q316" s="85"/>
      <c r="R316" s="85"/>
      <c r="S316" s="85"/>
      <c r="T316" s="86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T316" s="18" t="s">
        <v>203</v>
      </c>
      <c r="AU316" s="18" t="s">
        <v>85</v>
      </c>
    </row>
    <row r="317" spans="1:65" s="2" customFormat="1" ht="44.25" customHeight="1">
      <c r="A317" s="39"/>
      <c r="B317" s="40"/>
      <c r="C317" s="205" t="s">
        <v>394</v>
      </c>
      <c r="D317" s="205" t="s">
        <v>162</v>
      </c>
      <c r="E317" s="206" t="s">
        <v>402</v>
      </c>
      <c r="F317" s="207" t="s">
        <v>403</v>
      </c>
      <c r="G317" s="208" t="s">
        <v>165</v>
      </c>
      <c r="H317" s="209">
        <v>182.642</v>
      </c>
      <c r="I317" s="210"/>
      <c r="J317" s="211">
        <f>ROUND(I317*H317,2)</f>
        <v>0</v>
      </c>
      <c r="K317" s="207" t="s">
        <v>166</v>
      </c>
      <c r="L317" s="45"/>
      <c r="M317" s="212" t="s">
        <v>19</v>
      </c>
      <c r="N317" s="213" t="s">
        <v>46</v>
      </c>
      <c r="O317" s="85"/>
      <c r="P317" s="214">
        <f>O317*H317</f>
        <v>0</v>
      </c>
      <c r="Q317" s="214">
        <v>0.00012</v>
      </c>
      <c r="R317" s="214">
        <f>Q317*H317</f>
        <v>0.02191704</v>
      </c>
      <c r="S317" s="214">
        <v>0</v>
      </c>
      <c r="T317" s="215">
        <f>S317*H317</f>
        <v>0</v>
      </c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R317" s="216" t="s">
        <v>238</v>
      </c>
      <c r="AT317" s="216" t="s">
        <v>162</v>
      </c>
      <c r="AU317" s="216" t="s">
        <v>85</v>
      </c>
      <c r="AY317" s="18" t="s">
        <v>159</v>
      </c>
      <c r="BE317" s="217">
        <f>IF(N317="základní",J317,0)</f>
        <v>0</v>
      </c>
      <c r="BF317" s="217">
        <f>IF(N317="snížená",J317,0)</f>
        <v>0</v>
      </c>
      <c r="BG317" s="217">
        <f>IF(N317="zákl. přenesená",J317,0)</f>
        <v>0</v>
      </c>
      <c r="BH317" s="217">
        <f>IF(N317="sníž. přenesená",J317,0)</f>
        <v>0</v>
      </c>
      <c r="BI317" s="217">
        <f>IF(N317="nulová",J317,0)</f>
        <v>0</v>
      </c>
      <c r="BJ317" s="18" t="s">
        <v>83</v>
      </c>
      <c r="BK317" s="217">
        <f>ROUND(I317*H317,2)</f>
        <v>0</v>
      </c>
      <c r="BL317" s="18" t="s">
        <v>238</v>
      </c>
      <c r="BM317" s="216" t="s">
        <v>2391</v>
      </c>
    </row>
    <row r="318" spans="1:47" s="2" customFormat="1" ht="12">
      <c r="A318" s="39"/>
      <c r="B318" s="40"/>
      <c r="C318" s="41"/>
      <c r="D318" s="218" t="s">
        <v>169</v>
      </c>
      <c r="E318" s="41"/>
      <c r="F318" s="219" t="s">
        <v>405</v>
      </c>
      <c r="G318" s="41"/>
      <c r="H318" s="41"/>
      <c r="I318" s="220"/>
      <c r="J318" s="41"/>
      <c r="K318" s="41"/>
      <c r="L318" s="45"/>
      <c r="M318" s="221"/>
      <c r="N318" s="222"/>
      <c r="O318" s="85"/>
      <c r="P318" s="85"/>
      <c r="Q318" s="85"/>
      <c r="R318" s="85"/>
      <c r="S318" s="85"/>
      <c r="T318" s="86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T318" s="18" t="s">
        <v>169</v>
      </c>
      <c r="AU318" s="18" t="s">
        <v>85</v>
      </c>
    </row>
    <row r="319" spans="1:51" s="13" customFormat="1" ht="12">
      <c r="A319" s="13"/>
      <c r="B319" s="223"/>
      <c r="C319" s="224"/>
      <c r="D319" s="225" t="s">
        <v>175</v>
      </c>
      <c r="E319" s="226" t="s">
        <v>19</v>
      </c>
      <c r="F319" s="227" t="s">
        <v>1354</v>
      </c>
      <c r="G319" s="224"/>
      <c r="H319" s="226" t="s">
        <v>19</v>
      </c>
      <c r="I319" s="228"/>
      <c r="J319" s="224"/>
      <c r="K319" s="224"/>
      <c r="L319" s="229"/>
      <c r="M319" s="230"/>
      <c r="N319" s="231"/>
      <c r="O319" s="231"/>
      <c r="P319" s="231"/>
      <c r="Q319" s="231"/>
      <c r="R319" s="231"/>
      <c r="S319" s="231"/>
      <c r="T319" s="232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33" t="s">
        <v>175</v>
      </c>
      <c r="AU319" s="233" t="s">
        <v>85</v>
      </c>
      <c r="AV319" s="13" t="s">
        <v>83</v>
      </c>
      <c r="AW319" s="13" t="s">
        <v>37</v>
      </c>
      <c r="AX319" s="13" t="s">
        <v>75</v>
      </c>
      <c r="AY319" s="233" t="s">
        <v>159</v>
      </c>
    </row>
    <row r="320" spans="1:51" s="13" customFormat="1" ht="12">
      <c r="A320" s="13"/>
      <c r="B320" s="223"/>
      <c r="C320" s="224"/>
      <c r="D320" s="225" t="s">
        <v>175</v>
      </c>
      <c r="E320" s="226" t="s">
        <v>19</v>
      </c>
      <c r="F320" s="227" t="s">
        <v>251</v>
      </c>
      <c r="G320" s="224"/>
      <c r="H320" s="226" t="s">
        <v>19</v>
      </c>
      <c r="I320" s="228"/>
      <c r="J320" s="224"/>
      <c r="K320" s="224"/>
      <c r="L320" s="229"/>
      <c r="M320" s="230"/>
      <c r="N320" s="231"/>
      <c r="O320" s="231"/>
      <c r="P320" s="231"/>
      <c r="Q320" s="231"/>
      <c r="R320" s="231"/>
      <c r="S320" s="231"/>
      <c r="T320" s="232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33" t="s">
        <v>175</v>
      </c>
      <c r="AU320" s="233" t="s">
        <v>85</v>
      </c>
      <c r="AV320" s="13" t="s">
        <v>83</v>
      </c>
      <c r="AW320" s="13" t="s">
        <v>37</v>
      </c>
      <c r="AX320" s="13" t="s">
        <v>75</v>
      </c>
      <c r="AY320" s="233" t="s">
        <v>159</v>
      </c>
    </row>
    <row r="321" spans="1:51" s="14" customFormat="1" ht="12">
      <c r="A321" s="14"/>
      <c r="B321" s="234"/>
      <c r="C321" s="235"/>
      <c r="D321" s="225" t="s">
        <v>175</v>
      </c>
      <c r="E321" s="236" t="s">
        <v>19</v>
      </c>
      <c r="F321" s="237" t="s">
        <v>2331</v>
      </c>
      <c r="G321" s="235"/>
      <c r="H321" s="238">
        <v>293.801</v>
      </c>
      <c r="I321" s="239"/>
      <c r="J321" s="235"/>
      <c r="K321" s="235"/>
      <c r="L321" s="240"/>
      <c r="M321" s="241"/>
      <c r="N321" s="242"/>
      <c r="O321" s="242"/>
      <c r="P321" s="242"/>
      <c r="Q321" s="242"/>
      <c r="R321" s="242"/>
      <c r="S321" s="242"/>
      <c r="T321" s="243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44" t="s">
        <v>175</v>
      </c>
      <c r="AU321" s="244" t="s">
        <v>85</v>
      </c>
      <c r="AV321" s="14" t="s">
        <v>85</v>
      </c>
      <c r="AW321" s="14" t="s">
        <v>37</v>
      </c>
      <c r="AX321" s="14" t="s">
        <v>75</v>
      </c>
      <c r="AY321" s="244" t="s">
        <v>159</v>
      </c>
    </row>
    <row r="322" spans="1:51" s="14" customFormat="1" ht="12">
      <c r="A322" s="14"/>
      <c r="B322" s="234"/>
      <c r="C322" s="235"/>
      <c r="D322" s="225" t="s">
        <v>175</v>
      </c>
      <c r="E322" s="236" t="s">
        <v>19</v>
      </c>
      <c r="F322" s="237" t="s">
        <v>2332</v>
      </c>
      <c r="G322" s="235"/>
      <c r="H322" s="238">
        <v>-111.159</v>
      </c>
      <c r="I322" s="239"/>
      <c r="J322" s="235"/>
      <c r="K322" s="235"/>
      <c r="L322" s="240"/>
      <c r="M322" s="241"/>
      <c r="N322" s="242"/>
      <c r="O322" s="242"/>
      <c r="P322" s="242"/>
      <c r="Q322" s="242"/>
      <c r="R322" s="242"/>
      <c r="S322" s="242"/>
      <c r="T322" s="243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44" t="s">
        <v>175</v>
      </c>
      <c r="AU322" s="244" t="s">
        <v>85</v>
      </c>
      <c r="AV322" s="14" t="s">
        <v>85</v>
      </c>
      <c r="AW322" s="14" t="s">
        <v>37</v>
      </c>
      <c r="AX322" s="14" t="s">
        <v>75</v>
      </c>
      <c r="AY322" s="244" t="s">
        <v>159</v>
      </c>
    </row>
    <row r="323" spans="1:51" s="15" customFormat="1" ht="12">
      <c r="A323" s="15"/>
      <c r="B323" s="245"/>
      <c r="C323" s="246"/>
      <c r="D323" s="225" t="s">
        <v>175</v>
      </c>
      <c r="E323" s="247" t="s">
        <v>19</v>
      </c>
      <c r="F323" s="248" t="s">
        <v>179</v>
      </c>
      <c r="G323" s="246"/>
      <c r="H323" s="249">
        <v>182.642</v>
      </c>
      <c r="I323" s="250"/>
      <c r="J323" s="246"/>
      <c r="K323" s="246"/>
      <c r="L323" s="251"/>
      <c r="M323" s="252"/>
      <c r="N323" s="253"/>
      <c r="O323" s="253"/>
      <c r="P323" s="253"/>
      <c r="Q323" s="253"/>
      <c r="R323" s="253"/>
      <c r="S323" s="253"/>
      <c r="T323" s="254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T323" s="255" t="s">
        <v>175</v>
      </c>
      <c r="AU323" s="255" t="s">
        <v>85</v>
      </c>
      <c r="AV323" s="15" t="s">
        <v>167</v>
      </c>
      <c r="AW323" s="15" t="s">
        <v>37</v>
      </c>
      <c r="AX323" s="15" t="s">
        <v>83</v>
      </c>
      <c r="AY323" s="255" t="s">
        <v>159</v>
      </c>
    </row>
    <row r="324" spans="1:65" s="2" customFormat="1" ht="24.15" customHeight="1">
      <c r="A324" s="39"/>
      <c r="B324" s="40"/>
      <c r="C324" s="257" t="s">
        <v>401</v>
      </c>
      <c r="D324" s="257" t="s">
        <v>255</v>
      </c>
      <c r="E324" s="258" t="s">
        <v>1358</v>
      </c>
      <c r="F324" s="259" t="s">
        <v>1359</v>
      </c>
      <c r="G324" s="260" t="s">
        <v>165</v>
      </c>
      <c r="H324" s="261">
        <v>191.774</v>
      </c>
      <c r="I324" s="262"/>
      <c r="J324" s="263">
        <f>ROUND(I324*H324,2)</f>
        <v>0</v>
      </c>
      <c r="K324" s="259" t="s">
        <v>166</v>
      </c>
      <c r="L324" s="264"/>
      <c r="M324" s="265" t="s">
        <v>19</v>
      </c>
      <c r="N324" s="266" t="s">
        <v>46</v>
      </c>
      <c r="O324" s="85"/>
      <c r="P324" s="214">
        <f>O324*H324</f>
        <v>0</v>
      </c>
      <c r="Q324" s="214">
        <v>0.015</v>
      </c>
      <c r="R324" s="214">
        <f>Q324*H324</f>
        <v>2.87661</v>
      </c>
      <c r="S324" s="214">
        <v>0</v>
      </c>
      <c r="T324" s="215">
        <f>S324*H324</f>
        <v>0</v>
      </c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R324" s="216" t="s">
        <v>259</v>
      </c>
      <c r="AT324" s="216" t="s">
        <v>255</v>
      </c>
      <c r="AU324" s="216" t="s">
        <v>85</v>
      </c>
      <c r="AY324" s="18" t="s">
        <v>159</v>
      </c>
      <c r="BE324" s="217">
        <f>IF(N324="základní",J324,0)</f>
        <v>0</v>
      </c>
      <c r="BF324" s="217">
        <f>IF(N324="snížená",J324,0)</f>
        <v>0</v>
      </c>
      <c r="BG324" s="217">
        <f>IF(N324="zákl. přenesená",J324,0)</f>
        <v>0</v>
      </c>
      <c r="BH324" s="217">
        <f>IF(N324="sníž. přenesená",J324,0)</f>
        <v>0</v>
      </c>
      <c r="BI324" s="217">
        <f>IF(N324="nulová",J324,0)</f>
        <v>0</v>
      </c>
      <c r="BJ324" s="18" t="s">
        <v>83</v>
      </c>
      <c r="BK324" s="217">
        <f>ROUND(I324*H324,2)</f>
        <v>0</v>
      </c>
      <c r="BL324" s="18" t="s">
        <v>238</v>
      </c>
      <c r="BM324" s="216" t="s">
        <v>2392</v>
      </c>
    </row>
    <row r="325" spans="1:51" s="14" customFormat="1" ht="12">
      <c r="A325" s="14"/>
      <c r="B325" s="234"/>
      <c r="C325" s="235"/>
      <c r="D325" s="225" t="s">
        <v>175</v>
      </c>
      <c r="E325" s="235"/>
      <c r="F325" s="237" t="s">
        <v>2393</v>
      </c>
      <c r="G325" s="235"/>
      <c r="H325" s="238">
        <v>191.774</v>
      </c>
      <c r="I325" s="239"/>
      <c r="J325" s="235"/>
      <c r="K325" s="235"/>
      <c r="L325" s="240"/>
      <c r="M325" s="241"/>
      <c r="N325" s="242"/>
      <c r="O325" s="242"/>
      <c r="P325" s="242"/>
      <c r="Q325" s="242"/>
      <c r="R325" s="242"/>
      <c r="S325" s="242"/>
      <c r="T325" s="243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44" t="s">
        <v>175</v>
      </c>
      <c r="AU325" s="244" t="s">
        <v>85</v>
      </c>
      <c r="AV325" s="14" t="s">
        <v>85</v>
      </c>
      <c r="AW325" s="14" t="s">
        <v>4</v>
      </c>
      <c r="AX325" s="14" t="s">
        <v>83</v>
      </c>
      <c r="AY325" s="244" t="s">
        <v>159</v>
      </c>
    </row>
    <row r="326" spans="1:65" s="2" customFormat="1" ht="37.8" customHeight="1">
      <c r="A326" s="39"/>
      <c r="B326" s="40"/>
      <c r="C326" s="205" t="s">
        <v>408</v>
      </c>
      <c r="D326" s="205" t="s">
        <v>162</v>
      </c>
      <c r="E326" s="206" t="s">
        <v>414</v>
      </c>
      <c r="F326" s="207" t="s">
        <v>415</v>
      </c>
      <c r="G326" s="208" t="s">
        <v>165</v>
      </c>
      <c r="H326" s="209">
        <v>182.642</v>
      </c>
      <c r="I326" s="210"/>
      <c r="J326" s="211">
        <f>ROUND(I326*H326,2)</f>
        <v>0</v>
      </c>
      <c r="K326" s="207" t="s">
        <v>166</v>
      </c>
      <c r="L326" s="45"/>
      <c r="M326" s="212" t="s">
        <v>19</v>
      </c>
      <c r="N326" s="213" t="s">
        <v>46</v>
      </c>
      <c r="O326" s="85"/>
      <c r="P326" s="214">
        <f>O326*H326</f>
        <v>0</v>
      </c>
      <c r="Q326" s="214">
        <v>0</v>
      </c>
      <c r="R326" s="214">
        <f>Q326*H326</f>
        <v>0</v>
      </c>
      <c r="S326" s="214">
        <v>0</v>
      </c>
      <c r="T326" s="215">
        <f>S326*H326</f>
        <v>0</v>
      </c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R326" s="216" t="s">
        <v>238</v>
      </c>
      <c r="AT326" s="216" t="s">
        <v>162</v>
      </c>
      <c r="AU326" s="216" t="s">
        <v>85</v>
      </c>
      <c r="AY326" s="18" t="s">
        <v>159</v>
      </c>
      <c r="BE326" s="217">
        <f>IF(N326="základní",J326,0)</f>
        <v>0</v>
      </c>
      <c r="BF326" s="217">
        <f>IF(N326="snížená",J326,0)</f>
        <v>0</v>
      </c>
      <c r="BG326" s="217">
        <f>IF(N326="zákl. přenesená",J326,0)</f>
        <v>0</v>
      </c>
      <c r="BH326" s="217">
        <f>IF(N326="sníž. přenesená",J326,0)</f>
        <v>0</v>
      </c>
      <c r="BI326" s="217">
        <f>IF(N326="nulová",J326,0)</f>
        <v>0</v>
      </c>
      <c r="BJ326" s="18" t="s">
        <v>83</v>
      </c>
      <c r="BK326" s="217">
        <f>ROUND(I326*H326,2)</f>
        <v>0</v>
      </c>
      <c r="BL326" s="18" t="s">
        <v>238</v>
      </c>
      <c r="BM326" s="216" t="s">
        <v>2394</v>
      </c>
    </row>
    <row r="327" spans="1:47" s="2" customFormat="1" ht="12">
      <c r="A327" s="39"/>
      <c r="B327" s="40"/>
      <c r="C327" s="41"/>
      <c r="D327" s="218" t="s">
        <v>169</v>
      </c>
      <c r="E327" s="41"/>
      <c r="F327" s="219" t="s">
        <v>417</v>
      </c>
      <c r="G327" s="41"/>
      <c r="H327" s="41"/>
      <c r="I327" s="220"/>
      <c r="J327" s="41"/>
      <c r="K327" s="41"/>
      <c r="L327" s="45"/>
      <c r="M327" s="221"/>
      <c r="N327" s="222"/>
      <c r="O327" s="85"/>
      <c r="P327" s="85"/>
      <c r="Q327" s="85"/>
      <c r="R327" s="85"/>
      <c r="S327" s="85"/>
      <c r="T327" s="86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T327" s="18" t="s">
        <v>169</v>
      </c>
      <c r="AU327" s="18" t="s">
        <v>85</v>
      </c>
    </row>
    <row r="328" spans="1:65" s="2" customFormat="1" ht="24.15" customHeight="1">
      <c r="A328" s="39"/>
      <c r="B328" s="40"/>
      <c r="C328" s="257" t="s">
        <v>413</v>
      </c>
      <c r="D328" s="257" t="s">
        <v>255</v>
      </c>
      <c r="E328" s="258" t="s">
        <v>1363</v>
      </c>
      <c r="F328" s="259" t="s">
        <v>1364</v>
      </c>
      <c r="G328" s="260" t="s">
        <v>165</v>
      </c>
      <c r="H328" s="261">
        <v>191.774</v>
      </c>
      <c r="I328" s="262"/>
      <c r="J328" s="263">
        <f>ROUND(I328*H328,2)</f>
        <v>0</v>
      </c>
      <c r="K328" s="259" t="s">
        <v>166</v>
      </c>
      <c r="L328" s="264"/>
      <c r="M328" s="265" t="s">
        <v>19</v>
      </c>
      <c r="N328" s="266" t="s">
        <v>46</v>
      </c>
      <c r="O328" s="85"/>
      <c r="P328" s="214">
        <f>O328*H328</f>
        <v>0</v>
      </c>
      <c r="Q328" s="214">
        <v>0.008</v>
      </c>
      <c r="R328" s="214">
        <f>Q328*H328</f>
        <v>1.534192</v>
      </c>
      <c r="S328" s="214">
        <v>0</v>
      </c>
      <c r="T328" s="215">
        <f>S328*H328</f>
        <v>0</v>
      </c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R328" s="216" t="s">
        <v>259</v>
      </c>
      <c r="AT328" s="216" t="s">
        <v>255</v>
      </c>
      <c r="AU328" s="216" t="s">
        <v>85</v>
      </c>
      <c r="AY328" s="18" t="s">
        <v>159</v>
      </c>
      <c r="BE328" s="217">
        <f>IF(N328="základní",J328,0)</f>
        <v>0</v>
      </c>
      <c r="BF328" s="217">
        <f>IF(N328="snížená",J328,0)</f>
        <v>0</v>
      </c>
      <c r="BG328" s="217">
        <f>IF(N328="zákl. přenesená",J328,0)</f>
        <v>0</v>
      </c>
      <c r="BH328" s="217">
        <f>IF(N328="sníž. přenesená",J328,0)</f>
        <v>0</v>
      </c>
      <c r="BI328" s="217">
        <f>IF(N328="nulová",J328,0)</f>
        <v>0</v>
      </c>
      <c r="BJ328" s="18" t="s">
        <v>83</v>
      </c>
      <c r="BK328" s="217">
        <f>ROUND(I328*H328,2)</f>
        <v>0</v>
      </c>
      <c r="BL328" s="18" t="s">
        <v>238</v>
      </c>
      <c r="BM328" s="216" t="s">
        <v>2395</v>
      </c>
    </row>
    <row r="329" spans="1:51" s="14" customFormat="1" ht="12">
      <c r="A329" s="14"/>
      <c r="B329" s="234"/>
      <c r="C329" s="235"/>
      <c r="D329" s="225" t="s">
        <v>175</v>
      </c>
      <c r="E329" s="235"/>
      <c r="F329" s="237" t="s">
        <v>2393</v>
      </c>
      <c r="G329" s="235"/>
      <c r="H329" s="238">
        <v>191.774</v>
      </c>
      <c r="I329" s="239"/>
      <c r="J329" s="235"/>
      <c r="K329" s="235"/>
      <c r="L329" s="240"/>
      <c r="M329" s="241"/>
      <c r="N329" s="242"/>
      <c r="O329" s="242"/>
      <c r="P329" s="242"/>
      <c r="Q329" s="242"/>
      <c r="R329" s="242"/>
      <c r="S329" s="242"/>
      <c r="T329" s="243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44" t="s">
        <v>175</v>
      </c>
      <c r="AU329" s="244" t="s">
        <v>85</v>
      </c>
      <c r="AV329" s="14" t="s">
        <v>85</v>
      </c>
      <c r="AW329" s="14" t="s">
        <v>4</v>
      </c>
      <c r="AX329" s="14" t="s">
        <v>83</v>
      </c>
      <c r="AY329" s="244" t="s">
        <v>159</v>
      </c>
    </row>
    <row r="330" spans="1:65" s="2" customFormat="1" ht="49.05" customHeight="1">
      <c r="A330" s="39"/>
      <c r="B330" s="40"/>
      <c r="C330" s="205" t="s">
        <v>418</v>
      </c>
      <c r="D330" s="205" t="s">
        <v>162</v>
      </c>
      <c r="E330" s="206" t="s">
        <v>423</v>
      </c>
      <c r="F330" s="207" t="s">
        <v>424</v>
      </c>
      <c r="G330" s="208" t="s">
        <v>165</v>
      </c>
      <c r="H330" s="209">
        <v>182.642</v>
      </c>
      <c r="I330" s="210"/>
      <c r="J330" s="211">
        <f>ROUND(I330*H330,2)</f>
        <v>0</v>
      </c>
      <c r="K330" s="207" t="s">
        <v>166</v>
      </c>
      <c r="L330" s="45"/>
      <c r="M330" s="212" t="s">
        <v>19</v>
      </c>
      <c r="N330" s="213" t="s">
        <v>46</v>
      </c>
      <c r="O330" s="85"/>
      <c r="P330" s="214">
        <f>O330*H330</f>
        <v>0</v>
      </c>
      <c r="Q330" s="214">
        <v>9E-05</v>
      </c>
      <c r="R330" s="214">
        <f>Q330*H330</f>
        <v>0.01643778</v>
      </c>
      <c r="S330" s="214">
        <v>0</v>
      </c>
      <c r="T330" s="215">
        <f>S330*H330</f>
        <v>0</v>
      </c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R330" s="216" t="s">
        <v>238</v>
      </c>
      <c r="AT330" s="216" t="s">
        <v>162</v>
      </c>
      <c r="AU330" s="216" t="s">
        <v>85</v>
      </c>
      <c r="AY330" s="18" t="s">
        <v>159</v>
      </c>
      <c r="BE330" s="217">
        <f>IF(N330="základní",J330,0)</f>
        <v>0</v>
      </c>
      <c r="BF330" s="217">
        <f>IF(N330="snížená",J330,0)</f>
        <v>0</v>
      </c>
      <c r="BG330" s="217">
        <f>IF(N330="zákl. přenesená",J330,0)</f>
        <v>0</v>
      </c>
      <c r="BH330" s="217">
        <f>IF(N330="sníž. přenesená",J330,0)</f>
        <v>0</v>
      </c>
      <c r="BI330" s="217">
        <f>IF(N330="nulová",J330,0)</f>
        <v>0</v>
      </c>
      <c r="BJ330" s="18" t="s">
        <v>83</v>
      </c>
      <c r="BK330" s="217">
        <f>ROUND(I330*H330,2)</f>
        <v>0</v>
      </c>
      <c r="BL330" s="18" t="s">
        <v>238</v>
      </c>
      <c r="BM330" s="216" t="s">
        <v>2396</v>
      </c>
    </row>
    <row r="331" spans="1:47" s="2" customFormat="1" ht="12">
      <c r="A331" s="39"/>
      <c r="B331" s="40"/>
      <c r="C331" s="41"/>
      <c r="D331" s="218" t="s">
        <v>169</v>
      </c>
      <c r="E331" s="41"/>
      <c r="F331" s="219" t="s">
        <v>426</v>
      </c>
      <c r="G331" s="41"/>
      <c r="H331" s="41"/>
      <c r="I331" s="220"/>
      <c r="J331" s="41"/>
      <c r="K331" s="41"/>
      <c r="L331" s="45"/>
      <c r="M331" s="221"/>
      <c r="N331" s="222"/>
      <c r="O331" s="85"/>
      <c r="P331" s="85"/>
      <c r="Q331" s="85"/>
      <c r="R331" s="85"/>
      <c r="S331" s="85"/>
      <c r="T331" s="86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T331" s="18" t="s">
        <v>169</v>
      </c>
      <c r="AU331" s="18" t="s">
        <v>85</v>
      </c>
    </row>
    <row r="332" spans="1:47" s="2" customFormat="1" ht="12">
      <c r="A332" s="39"/>
      <c r="B332" s="40"/>
      <c r="C332" s="41"/>
      <c r="D332" s="225" t="s">
        <v>203</v>
      </c>
      <c r="E332" s="41"/>
      <c r="F332" s="256" t="s">
        <v>427</v>
      </c>
      <c r="G332" s="41"/>
      <c r="H332" s="41"/>
      <c r="I332" s="220"/>
      <c r="J332" s="41"/>
      <c r="K332" s="41"/>
      <c r="L332" s="45"/>
      <c r="M332" s="221"/>
      <c r="N332" s="222"/>
      <c r="O332" s="85"/>
      <c r="P332" s="85"/>
      <c r="Q332" s="85"/>
      <c r="R332" s="85"/>
      <c r="S332" s="85"/>
      <c r="T332" s="86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T332" s="18" t="s">
        <v>203</v>
      </c>
      <c r="AU332" s="18" t="s">
        <v>85</v>
      </c>
    </row>
    <row r="333" spans="1:65" s="2" customFormat="1" ht="49.05" customHeight="1">
      <c r="A333" s="39"/>
      <c r="B333" s="40"/>
      <c r="C333" s="205" t="s">
        <v>422</v>
      </c>
      <c r="D333" s="205" t="s">
        <v>162</v>
      </c>
      <c r="E333" s="206" t="s">
        <v>454</v>
      </c>
      <c r="F333" s="207" t="s">
        <v>455</v>
      </c>
      <c r="G333" s="208" t="s">
        <v>165</v>
      </c>
      <c r="H333" s="209">
        <v>60.157</v>
      </c>
      <c r="I333" s="210"/>
      <c r="J333" s="211">
        <f>ROUND(I333*H333,2)</f>
        <v>0</v>
      </c>
      <c r="K333" s="207" t="s">
        <v>166</v>
      </c>
      <c r="L333" s="45"/>
      <c r="M333" s="212" t="s">
        <v>19</v>
      </c>
      <c r="N333" s="213" t="s">
        <v>46</v>
      </c>
      <c r="O333" s="85"/>
      <c r="P333" s="214">
        <f>O333*H333</f>
        <v>0</v>
      </c>
      <c r="Q333" s="214">
        <v>0</v>
      </c>
      <c r="R333" s="214">
        <f>Q333*H333</f>
        <v>0</v>
      </c>
      <c r="S333" s="214">
        <v>0.00175</v>
      </c>
      <c r="T333" s="215">
        <f>S333*H333</f>
        <v>0.10527475</v>
      </c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R333" s="216" t="s">
        <v>238</v>
      </c>
      <c r="AT333" s="216" t="s">
        <v>162</v>
      </c>
      <c r="AU333" s="216" t="s">
        <v>85</v>
      </c>
      <c r="AY333" s="18" t="s">
        <v>159</v>
      </c>
      <c r="BE333" s="217">
        <f>IF(N333="základní",J333,0)</f>
        <v>0</v>
      </c>
      <c r="BF333" s="217">
        <f>IF(N333="snížená",J333,0)</f>
        <v>0</v>
      </c>
      <c r="BG333" s="217">
        <f>IF(N333="zákl. přenesená",J333,0)</f>
        <v>0</v>
      </c>
      <c r="BH333" s="217">
        <f>IF(N333="sníž. přenesená",J333,0)</f>
        <v>0</v>
      </c>
      <c r="BI333" s="217">
        <f>IF(N333="nulová",J333,0)</f>
        <v>0</v>
      </c>
      <c r="BJ333" s="18" t="s">
        <v>83</v>
      </c>
      <c r="BK333" s="217">
        <f>ROUND(I333*H333,2)</f>
        <v>0</v>
      </c>
      <c r="BL333" s="18" t="s">
        <v>238</v>
      </c>
      <c r="BM333" s="216" t="s">
        <v>2397</v>
      </c>
    </row>
    <row r="334" spans="1:47" s="2" customFormat="1" ht="12">
      <c r="A334" s="39"/>
      <c r="B334" s="40"/>
      <c r="C334" s="41"/>
      <c r="D334" s="218" t="s">
        <v>169</v>
      </c>
      <c r="E334" s="41"/>
      <c r="F334" s="219" t="s">
        <v>457</v>
      </c>
      <c r="G334" s="41"/>
      <c r="H334" s="41"/>
      <c r="I334" s="220"/>
      <c r="J334" s="41"/>
      <c r="K334" s="41"/>
      <c r="L334" s="45"/>
      <c r="M334" s="221"/>
      <c r="N334" s="222"/>
      <c r="O334" s="85"/>
      <c r="P334" s="85"/>
      <c r="Q334" s="85"/>
      <c r="R334" s="85"/>
      <c r="S334" s="85"/>
      <c r="T334" s="86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T334" s="18" t="s">
        <v>169</v>
      </c>
      <c r="AU334" s="18" t="s">
        <v>85</v>
      </c>
    </row>
    <row r="335" spans="1:51" s="13" customFormat="1" ht="12">
      <c r="A335" s="13"/>
      <c r="B335" s="223"/>
      <c r="C335" s="224"/>
      <c r="D335" s="225" t="s">
        <v>175</v>
      </c>
      <c r="E335" s="226" t="s">
        <v>19</v>
      </c>
      <c r="F335" s="227" t="s">
        <v>339</v>
      </c>
      <c r="G335" s="224"/>
      <c r="H335" s="226" t="s">
        <v>19</v>
      </c>
      <c r="I335" s="228"/>
      <c r="J335" s="224"/>
      <c r="K335" s="224"/>
      <c r="L335" s="229"/>
      <c r="M335" s="230"/>
      <c r="N335" s="231"/>
      <c r="O335" s="231"/>
      <c r="P335" s="231"/>
      <c r="Q335" s="231"/>
      <c r="R335" s="231"/>
      <c r="S335" s="231"/>
      <c r="T335" s="232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33" t="s">
        <v>175</v>
      </c>
      <c r="AU335" s="233" t="s">
        <v>85</v>
      </c>
      <c r="AV335" s="13" t="s">
        <v>83</v>
      </c>
      <c r="AW335" s="13" t="s">
        <v>37</v>
      </c>
      <c r="AX335" s="13" t="s">
        <v>75</v>
      </c>
      <c r="AY335" s="233" t="s">
        <v>159</v>
      </c>
    </row>
    <row r="336" spans="1:51" s="13" customFormat="1" ht="12">
      <c r="A336" s="13"/>
      <c r="B336" s="223"/>
      <c r="C336" s="224"/>
      <c r="D336" s="225" t="s">
        <v>175</v>
      </c>
      <c r="E336" s="226" t="s">
        <v>19</v>
      </c>
      <c r="F336" s="227" t="s">
        <v>340</v>
      </c>
      <c r="G336" s="224"/>
      <c r="H336" s="226" t="s">
        <v>19</v>
      </c>
      <c r="I336" s="228"/>
      <c r="J336" s="224"/>
      <c r="K336" s="224"/>
      <c r="L336" s="229"/>
      <c r="M336" s="230"/>
      <c r="N336" s="231"/>
      <c r="O336" s="231"/>
      <c r="P336" s="231"/>
      <c r="Q336" s="231"/>
      <c r="R336" s="231"/>
      <c r="S336" s="231"/>
      <c r="T336" s="232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33" t="s">
        <v>175</v>
      </c>
      <c r="AU336" s="233" t="s">
        <v>85</v>
      </c>
      <c r="AV336" s="13" t="s">
        <v>83</v>
      </c>
      <c r="AW336" s="13" t="s">
        <v>37</v>
      </c>
      <c r="AX336" s="13" t="s">
        <v>75</v>
      </c>
      <c r="AY336" s="233" t="s">
        <v>159</v>
      </c>
    </row>
    <row r="337" spans="1:51" s="13" customFormat="1" ht="12">
      <c r="A337" s="13"/>
      <c r="B337" s="223"/>
      <c r="C337" s="224"/>
      <c r="D337" s="225" t="s">
        <v>175</v>
      </c>
      <c r="E337" s="226" t="s">
        <v>19</v>
      </c>
      <c r="F337" s="227" t="s">
        <v>2351</v>
      </c>
      <c r="G337" s="224"/>
      <c r="H337" s="226" t="s">
        <v>19</v>
      </c>
      <c r="I337" s="228"/>
      <c r="J337" s="224"/>
      <c r="K337" s="224"/>
      <c r="L337" s="229"/>
      <c r="M337" s="230"/>
      <c r="N337" s="231"/>
      <c r="O337" s="231"/>
      <c r="P337" s="231"/>
      <c r="Q337" s="231"/>
      <c r="R337" s="231"/>
      <c r="S337" s="231"/>
      <c r="T337" s="232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33" t="s">
        <v>175</v>
      </c>
      <c r="AU337" s="233" t="s">
        <v>85</v>
      </c>
      <c r="AV337" s="13" t="s">
        <v>83</v>
      </c>
      <c r="AW337" s="13" t="s">
        <v>37</v>
      </c>
      <c r="AX337" s="13" t="s">
        <v>75</v>
      </c>
      <c r="AY337" s="233" t="s">
        <v>159</v>
      </c>
    </row>
    <row r="338" spans="1:51" s="14" customFormat="1" ht="12">
      <c r="A338" s="14"/>
      <c r="B338" s="234"/>
      <c r="C338" s="235"/>
      <c r="D338" s="225" t="s">
        <v>175</v>
      </c>
      <c r="E338" s="236" t="s">
        <v>19</v>
      </c>
      <c r="F338" s="237" t="s">
        <v>2352</v>
      </c>
      <c r="G338" s="235"/>
      <c r="H338" s="238">
        <v>60.157</v>
      </c>
      <c r="I338" s="239"/>
      <c r="J338" s="235"/>
      <c r="K338" s="235"/>
      <c r="L338" s="240"/>
      <c r="M338" s="241"/>
      <c r="N338" s="242"/>
      <c r="O338" s="242"/>
      <c r="P338" s="242"/>
      <c r="Q338" s="242"/>
      <c r="R338" s="242"/>
      <c r="S338" s="242"/>
      <c r="T338" s="243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44" t="s">
        <v>175</v>
      </c>
      <c r="AU338" s="244" t="s">
        <v>85</v>
      </c>
      <c r="AV338" s="14" t="s">
        <v>85</v>
      </c>
      <c r="AW338" s="14" t="s">
        <v>37</v>
      </c>
      <c r="AX338" s="14" t="s">
        <v>83</v>
      </c>
      <c r="AY338" s="244" t="s">
        <v>159</v>
      </c>
    </row>
    <row r="339" spans="1:65" s="2" customFormat="1" ht="33" customHeight="1">
      <c r="A339" s="39"/>
      <c r="B339" s="40"/>
      <c r="C339" s="205" t="s">
        <v>428</v>
      </c>
      <c r="D339" s="205" t="s">
        <v>162</v>
      </c>
      <c r="E339" s="206" t="s">
        <v>459</v>
      </c>
      <c r="F339" s="207" t="s">
        <v>460</v>
      </c>
      <c r="G339" s="208" t="s">
        <v>461</v>
      </c>
      <c r="H339" s="209">
        <v>394.115</v>
      </c>
      <c r="I339" s="210"/>
      <c r="J339" s="211">
        <f>ROUND(I339*H339,2)</f>
        <v>0</v>
      </c>
      <c r="K339" s="207" t="s">
        <v>166</v>
      </c>
      <c r="L339" s="45"/>
      <c r="M339" s="212" t="s">
        <v>19</v>
      </c>
      <c r="N339" s="213" t="s">
        <v>46</v>
      </c>
      <c r="O339" s="85"/>
      <c r="P339" s="214">
        <f>O339*H339</f>
        <v>0</v>
      </c>
      <c r="Q339" s="214">
        <v>3E-05</v>
      </c>
      <c r="R339" s="214">
        <f>Q339*H339</f>
        <v>0.011823450000000001</v>
      </c>
      <c r="S339" s="214">
        <v>0</v>
      </c>
      <c r="T339" s="215">
        <f>S339*H339</f>
        <v>0</v>
      </c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R339" s="216" t="s">
        <v>238</v>
      </c>
      <c r="AT339" s="216" t="s">
        <v>162</v>
      </c>
      <c r="AU339" s="216" t="s">
        <v>85</v>
      </c>
      <c r="AY339" s="18" t="s">
        <v>159</v>
      </c>
      <c r="BE339" s="217">
        <f>IF(N339="základní",J339,0)</f>
        <v>0</v>
      </c>
      <c r="BF339" s="217">
        <f>IF(N339="snížená",J339,0)</f>
        <v>0</v>
      </c>
      <c r="BG339" s="217">
        <f>IF(N339="zákl. přenesená",J339,0)</f>
        <v>0</v>
      </c>
      <c r="BH339" s="217">
        <f>IF(N339="sníž. přenesená",J339,0)</f>
        <v>0</v>
      </c>
      <c r="BI339" s="217">
        <f>IF(N339="nulová",J339,0)</f>
        <v>0</v>
      </c>
      <c r="BJ339" s="18" t="s">
        <v>83</v>
      </c>
      <c r="BK339" s="217">
        <f>ROUND(I339*H339,2)</f>
        <v>0</v>
      </c>
      <c r="BL339" s="18" t="s">
        <v>238</v>
      </c>
      <c r="BM339" s="216" t="s">
        <v>2398</v>
      </c>
    </row>
    <row r="340" spans="1:47" s="2" customFormat="1" ht="12">
      <c r="A340" s="39"/>
      <c r="B340" s="40"/>
      <c r="C340" s="41"/>
      <c r="D340" s="218" t="s">
        <v>169</v>
      </c>
      <c r="E340" s="41"/>
      <c r="F340" s="219" t="s">
        <v>463</v>
      </c>
      <c r="G340" s="41"/>
      <c r="H340" s="41"/>
      <c r="I340" s="220"/>
      <c r="J340" s="41"/>
      <c r="K340" s="41"/>
      <c r="L340" s="45"/>
      <c r="M340" s="221"/>
      <c r="N340" s="222"/>
      <c r="O340" s="85"/>
      <c r="P340" s="85"/>
      <c r="Q340" s="85"/>
      <c r="R340" s="85"/>
      <c r="S340" s="85"/>
      <c r="T340" s="86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T340" s="18" t="s">
        <v>169</v>
      </c>
      <c r="AU340" s="18" t="s">
        <v>85</v>
      </c>
    </row>
    <row r="341" spans="1:51" s="13" customFormat="1" ht="12">
      <c r="A341" s="13"/>
      <c r="B341" s="223"/>
      <c r="C341" s="224"/>
      <c r="D341" s="225" t="s">
        <v>175</v>
      </c>
      <c r="E341" s="226" t="s">
        <v>19</v>
      </c>
      <c r="F341" s="227" t="s">
        <v>358</v>
      </c>
      <c r="G341" s="224"/>
      <c r="H341" s="226" t="s">
        <v>19</v>
      </c>
      <c r="I341" s="228"/>
      <c r="J341" s="224"/>
      <c r="K341" s="224"/>
      <c r="L341" s="229"/>
      <c r="M341" s="230"/>
      <c r="N341" s="231"/>
      <c r="O341" s="231"/>
      <c r="P341" s="231"/>
      <c r="Q341" s="231"/>
      <c r="R341" s="231"/>
      <c r="S341" s="231"/>
      <c r="T341" s="232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33" t="s">
        <v>175</v>
      </c>
      <c r="AU341" s="233" t="s">
        <v>85</v>
      </c>
      <c r="AV341" s="13" t="s">
        <v>83</v>
      </c>
      <c r="AW341" s="13" t="s">
        <v>37</v>
      </c>
      <c r="AX341" s="13" t="s">
        <v>75</v>
      </c>
      <c r="AY341" s="233" t="s">
        <v>159</v>
      </c>
    </row>
    <row r="342" spans="1:51" s="13" customFormat="1" ht="12">
      <c r="A342" s="13"/>
      <c r="B342" s="223"/>
      <c r="C342" s="224"/>
      <c r="D342" s="225" t="s">
        <v>175</v>
      </c>
      <c r="E342" s="226" t="s">
        <v>19</v>
      </c>
      <c r="F342" s="227" t="s">
        <v>359</v>
      </c>
      <c r="G342" s="224"/>
      <c r="H342" s="226" t="s">
        <v>19</v>
      </c>
      <c r="I342" s="228"/>
      <c r="J342" s="224"/>
      <c r="K342" s="224"/>
      <c r="L342" s="229"/>
      <c r="M342" s="230"/>
      <c r="N342" s="231"/>
      <c r="O342" s="231"/>
      <c r="P342" s="231"/>
      <c r="Q342" s="231"/>
      <c r="R342" s="231"/>
      <c r="S342" s="231"/>
      <c r="T342" s="232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33" t="s">
        <v>175</v>
      </c>
      <c r="AU342" s="233" t="s">
        <v>85</v>
      </c>
      <c r="AV342" s="13" t="s">
        <v>83</v>
      </c>
      <c r="AW342" s="13" t="s">
        <v>37</v>
      </c>
      <c r="AX342" s="13" t="s">
        <v>75</v>
      </c>
      <c r="AY342" s="233" t="s">
        <v>159</v>
      </c>
    </row>
    <row r="343" spans="1:51" s="13" customFormat="1" ht="12">
      <c r="A343" s="13"/>
      <c r="B343" s="223"/>
      <c r="C343" s="224"/>
      <c r="D343" s="225" t="s">
        <v>175</v>
      </c>
      <c r="E343" s="226" t="s">
        <v>19</v>
      </c>
      <c r="F343" s="227" t="s">
        <v>2351</v>
      </c>
      <c r="G343" s="224"/>
      <c r="H343" s="226" t="s">
        <v>19</v>
      </c>
      <c r="I343" s="228"/>
      <c r="J343" s="224"/>
      <c r="K343" s="224"/>
      <c r="L343" s="229"/>
      <c r="M343" s="230"/>
      <c r="N343" s="231"/>
      <c r="O343" s="231"/>
      <c r="P343" s="231"/>
      <c r="Q343" s="231"/>
      <c r="R343" s="231"/>
      <c r="S343" s="231"/>
      <c r="T343" s="232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33" t="s">
        <v>175</v>
      </c>
      <c r="AU343" s="233" t="s">
        <v>85</v>
      </c>
      <c r="AV343" s="13" t="s">
        <v>83</v>
      </c>
      <c r="AW343" s="13" t="s">
        <v>37</v>
      </c>
      <c r="AX343" s="13" t="s">
        <v>75</v>
      </c>
      <c r="AY343" s="233" t="s">
        <v>159</v>
      </c>
    </row>
    <row r="344" spans="1:51" s="14" customFormat="1" ht="12">
      <c r="A344" s="14"/>
      <c r="B344" s="234"/>
      <c r="C344" s="235"/>
      <c r="D344" s="225" t="s">
        <v>175</v>
      </c>
      <c r="E344" s="236" t="s">
        <v>19</v>
      </c>
      <c r="F344" s="237" t="s">
        <v>2399</v>
      </c>
      <c r="G344" s="235"/>
      <c r="H344" s="238">
        <v>46.507</v>
      </c>
      <c r="I344" s="239"/>
      <c r="J344" s="235"/>
      <c r="K344" s="235"/>
      <c r="L344" s="240"/>
      <c r="M344" s="241"/>
      <c r="N344" s="242"/>
      <c r="O344" s="242"/>
      <c r="P344" s="242"/>
      <c r="Q344" s="242"/>
      <c r="R344" s="242"/>
      <c r="S344" s="242"/>
      <c r="T344" s="243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44" t="s">
        <v>175</v>
      </c>
      <c r="AU344" s="244" t="s">
        <v>85</v>
      </c>
      <c r="AV344" s="14" t="s">
        <v>85</v>
      </c>
      <c r="AW344" s="14" t="s">
        <v>37</v>
      </c>
      <c r="AX344" s="14" t="s">
        <v>75</v>
      </c>
      <c r="AY344" s="244" t="s">
        <v>159</v>
      </c>
    </row>
    <row r="345" spans="1:51" s="13" customFormat="1" ht="12">
      <c r="A345" s="13"/>
      <c r="B345" s="223"/>
      <c r="C345" s="224"/>
      <c r="D345" s="225" t="s">
        <v>175</v>
      </c>
      <c r="E345" s="226" t="s">
        <v>19</v>
      </c>
      <c r="F345" s="227" t="s">
        <v>362</v>
      </c>
      <c r="G345" s="224"/>
      <c r="H345" s="226" t="s">
        <v>19</v>
      </c>
      <c r="I345" s="228"/>
      <c r="J345" s="224"/>
      <c r="K345" s="224"/>
      <c r="L345" s="229"/>
      <c r="M345" s="230"/>
      <c r="N345" s="231"/>
      <c r="O345" s="231"/>
      <c r="P345" s="231"/>
      <c r="Q345" s="231"/>
      <c r="R345" s="231"/>
      <c r="S345" s="231"/>
      <c r="T345" s="232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33" t="s">
        <v>175</v>
      </c>
      <c r="AU345" s="233" t="s">
        <v>85</v>
      </c>
      <c r="AV345" s="13" t="s">
        <v>83</v>
      </c>
      <c r="AW345" s="13" t="s">
        <v>37</v>
      </c>
      <c r="AX345" s="13" t="s">
        <v>75</v>
      </c>
      <c r="AY345" s="233" t="s">
        <v>159</v>
      </c>
    </row>
    <row r="346" spans="1:51" s="13" customFormat="1" ht="12">
      <c r="A346" s="13"/>
      <c r="B346" s="223"/>
      <c r="C346" s="224"/>
      <c r="D346" s="225" t="s">
        <v>175</v>
      </c>
      <c r="E346" s="226" t="s">
        <v>19</v>
      </c>
      <c r="F346" s="227" t="s">
        <v>2351</v>
      </c>
      <c r="G346" s="224"/>
      <c r="H346" s="226" t="s">
        <v>19</v>
      </c>
      <c r="I346" s="228"/>
      <c r="J346" s="224"/>
      <c r="K346" s="224"/>
      <c r="L346" s="229"/>
      <c r="M346" s="230"/>
      <c r="N346" s="231"/>
      <c r="O346" s="231"/>
      <c r="P346" s="231"/>
      <c r="Q346" s="231"/>
      <c r="R346" s="231"/>
      <c r="S346" s="231"/>
      <c r="T346" s="232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33" t="s">
        <v>175</v>
      </c>
      <c r="AU346" s="233" t="s">
        <v>85</v>
      </c>
      <c r="AV346" s="13" t="s">
        <v>83</v>
      </c>
      <c r="AW346" s="13" t="s">
        <v>37</v>
      </c>
      <c r="AX346" s="13" t="s">
        <v>75</v>
      </c>
      <c r="AY346" s="233" t="s">
        <v>159</v>
      </c>
    </row>
    <row r="347" spans="1:51" s="14" customFormat="1" ht="12">
      <c r="A347" s="14"/>
      <c r="B347" s="234"/>
      <c r="C347" s="235"/>
      <c r="D347" s="225" t="s">
        <v>175</v>
      </c>
      <c r="E347" s="236" t="s">
        <v>19</v>
      </c>
      <c r="F347" s="237" t="s">
        <v>2400</v>
      </c>
      <c r="G347" s="235"/>
      <c r="H347" s="238">
        <v>23.333</v>
      </c>
      <c r="I347" s="239"/>
      <c r="J347" s="235"/>
      <c r="K347" s="235"/>
      <c r="L347" s="240"/>
      <c r="M347" s="241"/>
      <c r="N347" s="242"/>
      <c r="O347" s="242"/>
      <c r="P347" s="242"/>
      <c r="Q347" s="242"/>
      <c r="R347" s="242"/>
      <c r="S347" s="242"/>
      <c r="T347" s="243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44" t="s">
        <v>175</v>
      </c>
      <c r="AU347" s="244" t="s">
        <v>85</v>
      </c>
      <c r="AV347" s="14" t="s">
        <v>85</v>
      </c>
      <c r="AW347" s="14" t="s">
        <v>37</v>
      </c>
      <c r="AX347" s="14" t="s">
        <v>75</v>
      </c>
      <c r="AY347" s="244" t="s">
        <v>159</v>
      </c>
    </row>
    <row r="348" spans="1:51" s="13" customFormat="1" ht="12">
      <c r="A348" s="13"/>
      <c r="B348" s="223"/>
      <c r="C348" s="224"/>
      <c r="D348" s="225" t="s">
        <v>175</v>
      </c>
      <c r="E348" s="226" t="s">
        <v>19</v>
      </c>
      <c r="F348" s="227" t="s">
        <v>339</v>
      </c>
      <c r="G348" s="224"/>
      <c r="H348" s="226" t="s">
        <v>19</v>
      </c>
      <c r="I348" s="228"/>
      <c r="J348" s="224"/>
      <c r="K348" s="224"/>
      <c r="L348" s="229"/>
      <c r="M348" s="230"/>
      <c r="N348" s="231"/>
      <c r="O348" s="231"/>
      <c r="P348" s="231"/>
      <c r="Q348" s="231"/>
      <c r="R348" s="231"/>
      <c r="S348" s="231"/>
      <c r="T348" s="232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33" t="s">
        <v>175</v>
      </c>
      <c r="AU348" s="233" t="s">
        <v>85</v>
      </c>
      <c r="AV348" s="13" t="s">
        <v>83</v>
      </c>
      <c r="AW348" s="13" t="s">
        <v>37</v>
      </c>
      <c r="AX348" s="13" t="s">
        <v>75</v>
      </c>
      <c r="AY348" s="233" t="s">
        <v>159</v>
      </c>
    </row>
    <row r="349" spans="1:51" s="13" customFormat="1" ht="12">
      <c r="A349" s="13"/>
      <c r="B349" s="223"/>
      <c r="C349" s="224"/>
      <c r="D349" s="225" t="s">
        <v>175</v>
      </c>
      <c r="E349" s="226" t="s">
        <v>19</v>
      </c>
      <c r="F349" s="227" t="s">
        <v>2351</v>
      </c>
      <c r="G349" s="224"/>
      <c r="H349" s="226" t="s">
        <v>19</v>
      </c>
      <c r="I349" s="228"/>
      <c r="J349" s="224"/>
      <c r="K349" s="224"/>
      <c r="L349" s="229"/>
      <c r="M349" s="230"/>
      <c r="N349" s="231"/>
      <c r="O349" s="231"/>
      <c r="P349" s="231"/>
      <c r="Q349" s="231"/>
      <c r="R349" s="231"/>
      <c r="S349" s="231"/>
      <c r="T349" s="232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33" t="s">
        <v>175</v>
      </c>
      <c r="AU349" s="233" t="s">
        <v>85</v>
      </c>
      <c r="AV349" s="13" t="s">
        <v>83</v>
      </c>
      <c r="AW349" s="13" t="s">
        <v>37</v>
      </c>
      <c r="AX349" s="13" t="s">
        <v>75</v>
      </c>
      <c r="AY349" s="233" t="s">
        <v>159</v>
      </c>
    </row>
    <row r="350" spans="1:51" s="14" customFormat="1" ht="12">
      <c r="A350" s="14"/>
      <c r="B350" s="234"/>
      <c r="C350" s="235"/>
      <c r="D350" s="225" t="s">
        <v>175</v>
      </c>
      <c r="E350" s="236" t="s">
        <v>19</v>
      </c>
      <c r="F350" s="237" t="s">
        <v>2401</v>
      </c>
      <c r="G350" s="235"/>
      <c r="H350" s="238">
        <v>120.314</v>
      </c>
      <c r="I350" s="239"/>
      <c r="J350" s="235"/>
      <c r="K350" s="235"/>
      <c r="L350" s="240"/>
      <c r="M350" s="241"/>
      <c r="N350" s="242"/>
      <c r="O350" s="242"/>
      <c r="P350" s="242"/>
      <c r="Q350" s="242"/>
      <c r="R350" s="242"/>
      <c r="S350" s="242"/>
      <c r="T350" s="243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44" t="s">
        <v>175</v>
      </c>
      <c r="AU350" s="244" t="s">
        <v>85</v>
      </c>
      <c r="AV350" s="14" t="s">
        <v>85</v>
      </c>
      <c r="AW350" s="14" t="s">
        <v>37</v>
      </c>
      <c r="AX350" s="14" t="s">
        <v>75</v>
      </c>
      <c r="AY350" s="244" t="s">
        <v>159</v>
      </c>
    </row>
    <row r="351" spans="1:51" s="13" customFormat="1" ht="12">
      <c r="A351" s="13"/>
      <c r="B351" s="223"/>
      <c r="C351" s="224"/>
      <c r="D351" s="225" t="s">
        <v>175</v>
      </c>
      <c r="E351" s="226" t="s">
        <v>19</v>
      </c>
      <c r="F351" s="227" t="s">
        <v>364</v>
      </c>
      <c r="G351" s="224"/>
      <c r="H351" s="226" t="s">
        <v>19</v>
      </c>
      <c r="I351" s="228"/>
      <c r="J351" s="224"/>
      <c r="K351" s="224"/>
      <c r="L351" s="229"/>
      <c r="M351" s="230"/>
      <c r="N351" s="231"/>
      <c r="O351" s="231"/>
      <c r="P351" s="231"/>
      <c r="Q351" s="231"/>
      <c r="R351" s="231"/>
      <c r="S351" s="231"/>
      <c r="T351" s="232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33" t="s">
        <v>175</v>
      </c>
      <c r="AU351" s="233" t="s">
        <v>85</v>
      </c>
      <c r="AV351" s="13" t="s">
        <v>83</v>
      </c>
      <c r="AW351" s="13" t="s">
        <v>37</v>
      </c>
      <c r="AX351" s="13" t="s">
        <v>75</v>
      </c>
      <c r="AY351" s="233" t="s">
        <v>159</v>
      </c>
    </row>
    <row r="352" spans="1:51" s="13" customFormat="1" ht="12">
      <c r="A352" s="13"/>
      <c r="B352" s="223"/>
      <c r="C352" s="224"/>
      <c r="D352" s="225" t="s">
        <v>175</v>
      </c>
      <c r="E352" s="226" t="s">
        <v>19</v>
      </c>
      <c r="F352" s="227" t="s">
        <v>2351</v>
      </c>
      <c r="G352" s="224"/>
      <c r="H352" s="226" t="s">
        <v>19</v>
      </c>
      <c r="I352" s="228"/>
      <c r="J352" s="224"/>
      <c r="K352" s="224"/>
      <c r="L352" s="229"/>
      <c r="M352" s="230"/>
      <c r="N352" s="231"/>
      <c r="O352" s="231"/>
      <c r="P352" s="231"/>
      <c r="Q352" s="231"/>
      <c r="R352" s="231"/>
      <c r="S352" s="231"/>
      <c r="T352" s="232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33" t="s">
        <v>175</v>
      </c>
      <c r="AU352" s="233" t="s">
        <v>85</v>
      </c>
      <c r="AV352" s="13" t="s">
        <v>83</v>
      </c>
      <c r="AW352" s="13" t="s">
        <v>37</v>
      </c>
      <c r="AX352" s="13" t="s">
        <v>75</v>
      </c>
      <c r="AY352" s="233" t="s">
        <v>159</v>
      </c>
    </row>
    <row r="353" spans="1:51" s="13" customFormat="1" ht="12">
      <c r="A353" s="13"/>
      <c r="B353" s="223"/>
      <c r="C353" s="224"/>
      <c r="D353" s="225" t="s">
        <v>175</v>
      </c>
      <c r="E353" s="226" t="s">
        <v>19</v>
      </c>
      <c r="F353" s="227" t="s">
        <v>1323</v>
      </c>
      <c r="G353" s="224"/>
      <c r="H353" s="226" t="s">
        <v>19</v>
      </c>
      <c r="I353" s="228"/>
      <c r="J353" s="224"/>
      <c r="K353" s="224"/>
      <c r="L353" s="229"/>
      <c r="M353" s="230"/>
      <c r="N353" s="231"/>
      <c r="O353" s="231"/>
      <c r="P353" s="231"/>
      <c r="Q353" s="231"/>
      <c r="R353" s="231"/>
      <c r="S353" s="231"/>
      <c r="T353" s="232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33" t="s">
        <v>175</v>
      </c>
      <c r="AU353" s="233" t="s">
        <v>85</v>
      </c>
      <c r="AV353" s="13" t="s">
        <v>83</v>
      </c>
      <c r="AW353" s="13" t="s">
        <v>37</v>
      </c>
      <c r="AX353" s="13" t="s">
        <v>75</v>
      </c>
      <c r="AY353" s="233" t="s">
        <v>159</v>
      </c>
    </row>
    <row r="354" spans="1:51" s="14" customFormat="1" ht="12">
      <c r="A354" s="14"/>
      <c r="B354" s="234"/>
      <c r="C354" s="235"/>
      <c r="D354" s="225" t="s">
        <v>175</v>
      </c>
      <c r="E354" s="236" t="s">
        <v>19</v>
      </c>
      <c r="F354" s="237" t="s">
        <v>2402</v>
      </c>
      <c r="G354" s="235"/>
      <c r="H354" s="238">
        <v>178.296</v>
      </c>
      <c r="I354" s="239"/>
      <c r="J354" s="235"/>
      <c r="K354" s="235"/>
      <c r="L354" s="240"/>
      <c r="M354" s="241"/>
      <c r="N354" s="242"/>
      <c r="O354" s="242"/>
      <c r="P354" s="242"/>
      <c r="Q354" s="242"/>
      <c r="R354" s="242"/>
      <c r="S354" s="242"/>
      <c r="T354" s="243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44" t="s">
        <v>175</v>
      </c>
      <c r="AU354" s="244" t="s">
        <v>85</v>
      </c>
      <c r="AV354" s="14" t="s">
        <v>85</v>
      </c>
      <c r="AW354" s="14" t="s">
        <v>37</v>
      </c>
      <c r="AX354" s="14" t="s">
        <v>75</v>
      </c>
      <c r="AY354" s="244" t="s">
        <v>159</v>
      </c>
    </row>
    <row r="355" spans="1:51" s="13" customFormat="1" ht="12">
      <c r="A355" s="13"/>
      <c r="B355" s="223"/>
      <c r="C355" s="224"/>
      <c r="D355" s="225" t="s">
        <v>175</v>
      </c>
      <c r="E355" s="226" t="s">
        <v>19</v>
      </c>
      <c r="F355" s="227" t="s">
        <v>1889</v>
      </c>
      <c r="G355" s="224"/>
      <c r="H355" s="226" t="s">
        <v>19</v>
      </c>
      <c r="I355" s="228"/>
      <c r="J355" s="224"/>
      <c r="K355" s="224"/>
      <c r="L355" s="229"/>
      <c r="M355" s="230"/>
      <c r="N355" s="231"/>
      <c r="O355" s="231"/>
      <c r="P355" s="231"/>
      <c r="Q355" s="231"/>
      <c r="R355" s="231"/>
      <c r="S355" s="231"/>
      <c r="T355" s="232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33" t="s">
        <v>175</v>
      </c>
      <c r="AU355" s="233" t="s">
        <v>85</v>
      </c>
      <c r="AV355" s="13" t="s">
        <v>83</v>
      </c>
      <c r="AW355" s="13" t="s">
        <v>37</v>
      </c>
      <c r="AX355" s="13" t="s">
        <v>75</v>
      </c>
      <c r="AY355" s="233" t="s">
        <v>159</v>
      </c>
    </row>
    <row r="356" spans="1:51" s="14" customFormat="1" ht="12">
      <c r="A356" s="14"/>
      <c r="B356" s="234"/>
      <c r="C356" s="235"/>
      <c r="D356" s="225" t="s">
        <v>175</v>
      </c>
      <c r="E356" s="236" t="s">
        <v>19</v>
      </c>
      <c r="F356" s="237" t="s">
        <v>2403</v>
      </c>
      <c r="G356" s="235"/>
      <c r="H356" s="238">
        <v>25.665</v>
      </c>
      <c r="I356" s="239"/>
      <c r="J356" s="235"/>
      <c r="K356" s="235"/>
      <c r="L356" s="240"/>
      <c r="M356" s="241"/>
      <c r="N356" s="242"/>
      <c r="O356" s="242"/>
      <c r="P356" s="242"/>
      <c r="Q356" s="242"/>
      <c r="R356" s="242"/>
      <c r="S356" s="242"/>
      <c r="T356" s="243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44" t="s">
        <v>175</v>
      </c>
      <c r="AU356" s="244" t="s">
        <v>85</v>
      </c>
      <c r="AV356" s="14" t="s">
        <v>85</v>
      </c>
      <c r="AW356" s="14" t="s">
        <v>37</v>
      </c>
      <c r="AX356" s="14" t="s">
        <v>75</v>
      </c>
      <c r="AY356" s="244" t="s">
        <v>159</v>
      </c>
    </row>
    <row r="357" spans="1:51" s="15" customFormat="1" ht="12">
      <c r="A357" s="15"/>
      <c r="B357" s="245"/>
      <c r="C357" s="246"/>
      <c r="D357" s="225" t="s">
        <v>175</v>
      </c>
      <c r="E357" s="247" t="s">
        <v>19</v>
      </c>
      <c r="F357" s="248" t="s">
        <v>179</v>
      </c>
      <c r="G357" s="246"/>
      <c r="H357" s="249">
        <v>394.115</v>
      </c>
      <c r="I357" s="250"/>
      <c r="J357" s="246"/>
      <c r="K357" s="246"/>
      <c r="L357" s="251"/>
      <c r="M357" s="252"/>
      <c r="N357" s="253"/>
      <c r="O357" s="253"/>
      <c r="P357" s="253"/>
      <c r="Q357" s="253"/>
      <c r="R357" s="253"/>
      <c r="S357" s="253"/>
      <c r="T357" s="254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T357" s="255" t="s">
        <v>175</v>
      </c>
      <c r="AU357" s="255" t="s">
        <v>85</v>
      </c>
      <c r="AV357" s="15" t="s">
        <v>167</v>
      </c>
      <c r="AW357" s="15" t="s">
        <v>37</v>
      </c>
      <c r="AX357" s="15" t="s">
        <v>83</v>
      </c>
      <c r="AY357" s="255" t="s">
        <v>159</v>
      </c>
    </row>
    <row r="358" spans="1:65" s="2" customFormat="1" ht="24.15" customHeight="1">
      <c r="A358" s="39"/>
      <c r="B358" s="40"/>
      <c r="C358" s="257" t="s">
        <v>435</v>
      </c>
      <c r="D358" s="257" t="s">
        <v>255</v>
      </c>
      <c r="E358" s="258" t="s">
        <v>469</v>
      </c>
      <c r="F358" s="259" t="s">
        <v>470</v>
      </c>
      <c r="G358" s="260" t="s">
        <v>461</v>
      </c>
      <c r="H358" s="261">
        <v>413.821</v>
      </c>
      <c r="I358" s="262"/>
      <c r="J358" s="263">
        <f>ROUND(I358*H358,2)</f>
        <v>0</v>
      </c>
      <c r="K358" s="259" t="s">
        <v>166</v>
      </c>
      <c r="L358" s="264"/>
      <c r="M358" s="265" t="s">
        <v>19</v>
      </c>
      <c r="N358" s="266" t="s">
        <v>46</v>
      </c>
      <c r="O358" s="85"/>
      <c r="P358" s="214">
        <f>O358*H358</f>
        <v>0</v>
      </c>
      <c r="Q358" s="214">
        <v>0.00038</v>
      </c>
      <c r="R358" s="214">
        <f>Q358*H358</f>
        <v>0.15725198</v>
      </c>
      <c r="S358" s="214">
        <v>0</v>
      </c>
      <c r="T358" s="215">
        <f>S358*H358</f>
        <v>0</v>
      </c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R358" s="216" t="s">
        <v>259</v>
      </c>
      <c r="AT358" s="216" t="s">
        <v>255</v>
      </c>
      <c r="AU358" s="216" t="s">
        <v>85</v>
      </c>
      <c r="AY358" s="18" t="s">
        <v>159</v>
      </c>
      <c r="BE358" s="217">
        <f>IF(N358="základní",J358,0)</f>
        <v>0</v>
      </c>
      <c r="BF358" s="217">
        <f>IF(N358="snížená",J358,0)</f>
        <v>0</v>
      </c>
      <c r="BG358" s="217">
        <f>IF(N358="zákl. přenesená",J358,0)</f>
        <v>0</v>
      </c>
      <c r="BH358" s="217">
        <f>IF(N358="sníž. přenesená",J358,0)</f>
        <v>0</v>
      </c>
      <c r="BI358" s="217">
        <f>IF(N358="nulová",J358,0)</f>
        <v>0</v>
      </c>
      <c r="BJ358" s="18" t="s">
        <v>83</v>
      </c>
      <c r="BK358" s="217">
        <f>ROUND(I358*H358,2)</f>
        <v>0</v>
      </c>
      <c r="BL358" s="18" t="s">
        <v>238</v>
      </c>
      <c r="BM358" s="216" t="s">
        <v>2404</v>
      </c>
    </row>
    <row r="359" spans="1:51" s="14" customFormat="1" ht="12">
      <c r="A359" s="14"/>
      <c r="B359" s="234"/>
      <c r="C359" s="235"/>
      <c r="D359" s="225" t="s">
        <v>175</v>
      </c>
      <c r="E359" s="235"/>
      <c r="F359" s="237" t="s">
        <v>2405</v>
      </c>
      <c r="G359" s="235"/>
      <c r="H359" s="238">
        <v>413.821</v>
      </c>
      <c r="I359" s="239"/>
      <c r="J359" s="235"/>
      <c r="K359" s="235"/>
      <c r="L359" s="240"/>
      <c r="M359" s="241"/>
      <c r="N359" s="242"/>
      <c r="O359" s="242"/>
      <c r="P359" s="242"/>
      <c r="Q359" s="242"/>
      <c r="R359" s="242"/>
      <c r="S359" s="242"/>
      <c r="T359" s="243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44" t="s">
        <v>175</v>
      </c>
      <c r="AU359" s="244" t="s">
        <v>85</v>
      </c>
      <c r="AV359" s="14" t="s">
        <v>85</v>
      </c>
      <c r="AW359" s="14" t="s">
        <v>4</v>
      </c>
      <c r="AX359" s="14" t="s">
        <v>83</v>
      </c>
      <c r="AY359" s="244" t="s">
        <v>159</v>
      </c>
    </row>
    <row r="360" spans="1:65" s="2" customFormat="1" ht="37.8" customHeight="1">
      <c r="A360" s="39"/>
      <c r="B360" s="40"/>
      <c r="C360" s="205" t="s">
        <v>441</v>
      </c>
      <c r="D360" s="205" t="s">
        <v>162</v>
      </c>
      <c r="E360" s="206" t="s">
        <v>474</v>
      </c>
      <c r="F360" s="207" t="s">
        <v>475</v>
      </c>
      <c r="G360" s="208" t="s">
        <v>461</v>
      </c>
      <c r="H360" s="209">
        <v>45.36</v>
      </c>
      <c r="I360" s="210"/>
      <c r="J360" s="211">
        <f>ROUND(I360*H360,2)</f>
        <v>0</v>
      </c>
      <c r="K360" s="207" t="s">
        <v>166</v>
      </c>
      <c r="L360" s="45"/>
      <c r="M360" s="212" t="s">
        <v>19</v>
      </c>
      <c r="N360" s="213" t="s">
        <v>46</v>
      </c>
      <c r="O360" s="85"/>
      <c r="P360" s="214">
        <f>O360*H360</f>
        <v>0</v>
      </c>
      <c r="Q360" s="214">
        <v>0.00016</v>
      </c>
      <c r="R360" s="214">
        <f>Q360*H360</f>
        <v>0.0072576</v>
      </c>
      <c r="S360" s="214">
        <v>0</v>
      </c>
      <c r="T360" s="215">
        <f>S360*H360</f>
        <v>0</v>
      </c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R360" s="216" t="s">
        <v>238</v>
      </c>
      <c r="AT360" s="216" t="s">
        <v>162</v>
      </c>
      <c r="AU360" s="216" t="s">
        <v>85</v>
      </c>
      <c r="AY360" s="18" t="s">
        <v>159</v>
      </c>
      <c r="BE360" s="217">
        <f>IF(N360="základní",J360,0)</f>
        <v>0</v>
      </c>
      <c r="BF360" s="217">
        <f>IF(N360="snížená",J360,0)</f>
        <v>0</v>
      </c>
      <c r="BG360" s="217">
        <f>IF(N360="zákl. přenesená",J360,0)</f>
        <v>0</v>
      </c>
      <c r="BH360" s="217">
        <f>IF(N360="sníž. přenesená",J360,0)</f>
        <v>0</v>
      </c>
      <c r="BI360" s="217">
        <f>IF(N360="nulová",J360,0)</f>
        <v>0</v>
      </c>
      <c r="BJ360" s="18" t="s">
        <v>83</v>
      </c>
      <c r="BK360" s="217">
        <f>ROUND(I360*H360,2)</f>
        <v>0</v>
      </c>
      <c r="BL360" s="18" t="s">
        <v>238</v>
      </c>
      <c r="BM360" s="216" t="s">
        <v>2406</v>
      </c>
    </row>
    <row r="361" spans="1:47" s="2" customFormat="1" ht="12">
      <c r="A361" s="39"/>
      <c r="B361" s="40"/>
      <c r="C361" s="41"/>
      <c r="D361" s="218" t="s">
        <v>169</v>
      </c>
      <c r="E361" s="41"/>
      <c r="F361" s="219" t="s">
        <v>477</v>
      </c>
      <c r="G361" s="41"/>
      <c r="H361" s="41"/>
      <c r="I361" s="220"/>
      <c r="J361" s="41"/>
      <c r="K361" s="41"/>
      <c r="L361" s="45"/>
      <c r="M361" s="221"/>
      <c r="N361" s="222"/>
      <c r="O361" s="85"/>
      <c r="P361" s="85"/>
      <c r="Q361" s="85"/>
      <c r="R361" s="85"/>
      <c r="S361" s="85"/>
      <c r="T361" s="86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T361" s="18" t="s">
        <v>169</v>
      </c>
      <c r="AU361" s="18" t="s">
        <v>85</v>
      </c>
    </row>
    <row r="362" spans="1:51" s="13" customFormat="1" ht="12">
      <c r="A362" s="13"/>
      <c r="B362" s="223"/>
      <c r="C362" s="224"/>
      <c r="D362" s="225" t="s">
        <v>175</v>
      </c>
      <c r="E362" s="226" t="s">
        <v>19</v>
      </c>
      <c r="F362" s="227" t="s">
        <v>358</v>
      </c>
      <c r="G362" s="224"/>
      <c r="H362" s="226" t="s">
        <v>19</v>
      </c>
      <c r="I362" s="228"/>
      <c r="J362" s="224"/>
      <c r="K362" s="224"/>
      <c r="L362" s="229"/>
      <c r="M362" s="230"/>
      <c r="N362" s="231"/>
      <c r="O362" s="231"/>
      <c r="P362" s="231"/>
      <c r="Q362" s="231"/>
      <c r="R362" s="231"/>
      <c r="S362" s="231"/>
      <c r="T362" s="232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33" t="s">
        <v>175</v>
      </c>
      <c r="AU362" s="233" t="s">
        <v>85</v>
      </c>
      <c r="AV362" s="13" t="s">
        <v>83</v>
      </c>
      <c r="AW362" s="13" t="s">
        <v>37</v>
      </c>
      <c r="AX362" s="13" t="s">
        <v>75</v>
      </c>
      <c r="AY362" s="233" t="s">
        <v>159</v>
      </c>
    </row>
    <row r="363" spans="1:51" s="13" customFormat="1" ht="12">
      <c r="A363" s="13"/>
      <c r="B363" s="223"/>
      <c r="C363" s="224"/>
      <c r="D363" s="225" t="s">
        <v>175</v>
      </c>
      <c r="E363" s="226" t="s">
        <v>19</v>
      </c>
      <c r="F363" s="227" t="s">
        <v>478</v>
      </c>
      <c r="G363" s="224"/>
      <c r="H363" s="226" t="s">
        <v>19</v>
      </c>
      <c r="I363" s="228"/>
      <c r="J363" s="224"/>
      <c r="K363" s="224"/>
      <c r="L363" s="229"/>
      <c r="M363" s="230"/>
      <c r="N363" s="231"/>
      <c r="O363" s="231"/>
      <c r="P363" s="231"/>
      <c r="Q363" s="231"/>
      <c r="R363" s="231"/>
      <c r="S363" s="231"/>
      <c r="T363" s="232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33" t="s">
        <v>175</v>
      </c>
      <c r="AU363" s="233" t="s">
        <v>85</v>
      </c>
      <c r="AV363" s="13" t="s">
        <v>83</v>
      </c>
      <c r="AW363" s="13" t="s">
        <v>37</v>
      </c>
      <c r="AX363" s="13" t="s">
        <v>75</v>
      </c>
      <c r="AY363" s="233" t="s">
        <v>159</v>
      </c>
    </row>
    <row r="364" spans="1:51" s="13" customFormat="1" ht="12">
      <c r="A364" s="13"/>
      <c r="B364" s="223"/>
      <c r="C364" s="224"/>
      <c r="D364" s="225" t="s">
        <v>175</v>
      </c>
      <c r="E364" s="226" t="s">
        <v>19</v>
      </c>
      <c r="F364" s="227" t="s">
        <v>2351</v>
      </c>
      <c r="G364" s="224"/>
      <c r="H364" s="226" t="s">
        <v>19</v>
      </c>
      <c r="I364" s="228"/>
      <c r="J364" s="224"/>
      <c r="K364" s="224"/>
      <c r="L364" s="229"/>
      <c r="M364" s="230"/>
      <c r="N364" s="231"/>
      <c r="O364" s="231"/>
      <c r="P364" s="231"/>
      <c r="Q364" s="231"/>
      <c r="R364" s="231"/>
      <c r="S364" s="231"/>
      <c r="T364" s="232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33" t="s">
        <v>175</v>
      </c>
      <c r="AU364" s="233" t="s">
        <v>85</v>
      </c>
      <c r="AV364" s="13" t="s">
        <v>83</v>
      </c>
      <c r="AW364" s="13" t="s">
        <v>37</v>
      </c>
      <c r="AX364" s="13" t="s">
        <v>75</v>
      </c>
      <c r="AY364" s="233" t="s">
        <v>159</v>
      </c>
    </row>
    <row r="365" spans="1:51" s="14" customFormat="1" ht="12">
      <c r="A365" s="14"/>
      <c r="B365" s="234"/>
      <c r="C365" s="235"/>
      <c r="D365" s="225" t="s">
        <v>175</v>
      </c>
      <c r="E365" s="236" t="s">
        <v>19</v>
      </c>
      <c r="F365" s="237" t="s">
        <v>2407</v>
      </c>
      <c r="G365" s="235"/>
      <c r="H365" s="238">
        <v>45.36</v>
      </c>
      <c r="I365" s="239"/>
      <c r="J365" s="235"/>
      <c r="K365" s="235"/>
      <c r="L365" s="240"/>
      <c r="M365" s="241"/>
      <c r="N365" s="242"/>
      <c r="O365" s="242"/>
      <c r="P365" s="242"/>
      <c r="Q365" s="242"/>
      <c r="R365" s="242"/>
      <c r="S365" s="242"/>
      <c r="T365" s="243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44" t="s">
        <v>175</v>
      </c>
      <c r="AU365" s="244" t="s">
        <v>85</v>
      </c>
      <c r="AV365" s="14" t="s">
        <v>85</v>
      </c>
      <c r="AW365" s="14" t="s">
        <v>37</v>
      </c>
      <c r="AX365" s="14" t="s">
        <v>83</v>
      </c>
      <c r="AY365" s="244" t="s">
        <v>159</v>
      </c>
    </row>
    <row r="366" spans="1:65" s="2" customFormat="1" ht="24.15" customHeight="1">
      <c r="A366" s="39"/>
      <c r="B366" s="40"/>
      <c r="C366" s="257" t="s">
        <v>446</v>
      </c>
      <c r="D366" s="257" t="s">
        <v>255</v>
      </c>
      <c r="E366" s="258" t="s">
        <v>481</v>
      </c>
      <c r="F366" s="259" t="s">
        <v>482</v>
      </c>
      <c r="G366" s="260" t="s">
        <v>165</v>
      </c>
      <c r="H366" s="261">
        <v>23.451</v>
      </c>
      <c r="I366" s="262"/>
      <c r="J366" s="263">
        <f>ROUND(I366*H366,2)</f>
        <v>0</v>
      </c>
      <c r="K366" s="259" t="s">
        <v>166</v>
      </c>
      <c r="L366" s="264"/>
      <c r="M366" s="265" t="s">
        <v>19</v>
      </c>
      <c r="N366" s="266" t="s">
        <v>46</v>
      </c>
      <c r="O366" s="85"/>
      <c r="P366" s="214">
        <f>O366*H366</f>
        <v>0</v>
      </c>
      <c r="Q366" s="214">
        <v>0.0024</v>
      </c>
      <c r="R366" s="214">
        <f>Q366*H366</f>
        <v>0.056282399999999996</v>
      </c>
      <c r="S366" s="214">
        <v>0</v>
      </c>
      <c r="T366" s="215">
        <f>S366*H366</f>
        <v>0</v>
      </c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R366" s="216" t="s">
        <v>259</v>
      </c>
      <c r="AT366" s="216" t="s">
        <v>255</v>
      </c>
      <c r="AU366" s="216" t="s">
        <v>85</v>
      </c>
      <c r="AY366" s="18" t="s">
        <v>159</v>
      </c>
      <c r="BE366" s="217">
        <f>IF(N366="základní",J366,0)</f>
        <v>0</v>
      </c>
      <c r="BF366" s="217">
        <f>IF(N366="snížená",J366,0)</f>
        <v>0</v>
      </c>
      <c r="BG366" s="217">
        <f>IF(N366="zákl. přenesená",J366,0)</f>
        <v>0</v>
      </c>
      <c r="BH366" s="217">
        <f>IF(N366="sníž. přenesená",J366,0)</f>
        <v>0</v>
      </c>
      <c r="BI366" s="217">
        <f>IF(N366="nulová",J366,0)</f>
        <v>0</v>
      </c>
      <c r="BJ366" s="18" t="s">
        <v>83</v>
      </c>
      <c r="BK366" s="217">
        <f>ROUND(I366*H366,2)</f>
        <v>0</v>
      </c>
      <c r="BL366" s="18" t="s">
        <v>238</v>
      </c>
      <c r="BM366" s="216" t="s">
        <v>2408</v>
      </c>
    </row>
    <row r="367" spans="1:47" s="2" customFormat="1" ht="12">
      <c r="A367" s="39"/>
      <c r="B367" s="40"/>
      <c r="C367" s="41"/>
      <c r="D367" s="225" t="s">
        <v>203</v>
      </c>
      <c r="E367" s="41"/>
      <c r="F367" s="256" t="s">
        <v>484</v>
      </c>
      <c r="G367" s="41"/>
      <c r="H367" s="41"/>
      <c r="I367" s="220"/>
      <c r="J367" s="41"/>
      <c r="K367" s="41"/>
      <c r="L367" s="45"/>
      <c r="M367" s="221"/>
      <c r="N367" s="222"/>
      <c r="O367" s="85"/>
      <c r="P367" s="85"/>
      <c r="Q367" s="85"/>
      <c r="R367" s="85"/>
      <c r="S367" s="85"/>
      <c r="T367" s="86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T367" s="18" t="s">
        <v>203</v>
      </c>
      <c r="AU367" s="18" t="s">
        <v>85</v>
      </c>
    </row>
    <row r="368" spans="1:51" s="14" customFormat="1" ht="12">
      <c r="A368" s="14"/>
      <c r="B368" s="234"/>
      <c r="C368" s="235"/>
      <c r="D368" s="225" t="s">
        <v>175</v>
      </c>
      <c r="E368" s="235"/>
      <c r="F368" s="237" t="s">
        <v>2409</v>
      </c>
      <c r="G368" s="235"/>
      <c r="H368" s="238">
        <v>23.451</v>
      </c>
      <c r="I368" s="239"/>
      <c r="J368" s="235"/>
      <c r="K368" s="235"/>
      <c r="L368" s="240"/>
      <c r="M368" s="241"/>
      <c r="N368" s="242"/>
      <c r="O368" s="242"/>
      <c r="P368" s="242"/>
      <c r="Q368" s="242"/>
      <c r="R368" s="242"/>
      <c r="S368" s="242"/>
      <c r="T368" s="243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44" t="s">
        <v>175</v>
      </c>
      <c r="AU368" s="244" t="s">
        <v>85</v>
      </c>
      <c r="AV368" s="14" t="s">
        <v>85</v>
      </c>
      <c r="AW368" s="14" t="s">
        <v>4</v>
      </c>
      <c r="AX368" s="14" t="s">
        <v>83</v>
      </c>
      <c r="AY368" s="244" t="s">
        <v>159</v>
      </c>
    </row>
    <row r="369" spans="1:65" s="2" customFormat="1" ht="37.8" customHeight="1">
      <c r="A369" s="39"/>
      <c r="B369" s="40"/>
      <c r="C369" s="205" t="s">
        <v>453</v>
      </c>
      <c r="D369" s="205" t="s">
        <v>162</v>
      </c>
      <c r="E369" s="206" t="s">
        <v>474</v>
      </c>
      <c r="F369" s="207" t="s">
        <v>475</v>
      </c>
      <c r="G369" s="208" t="s">
        <v>461</v>
      </c>
      <c r="H369" s="209">
        <v>23.333</v>
      </c>
      <c r="I369" s="210"/>
      <c r="J369" s="211">
        <f>ROUND(I369*H369,2)</f>
        <v>0</v>
      </c>
      <c r="K369" s="207" t="s">
        <v>166</v>
      </c>
      <c r="L369" s="45"/>
      <c r="M369" s="212" t="s">
        <v>19</v>
      </c>
      <c r="N369" s="213" t="s">
        <v>46</v>
      </c>
      <c r="O369" s="85"/>
      <c r="P369" s="214">
        <f>O369*H369</f>
        <v>0</v>
      </c>
      <c r="Q369" s="214">
        <v>0.00016</v>
      </c>
      <c r="R369" s="214">
        <f>Q369*H369</f>
        <v>0.00373328</v>
      </c>
      <c r="S369" s="214">
        <v>0</v>
      </c>
      <c r="T369" s="215">
        <f>S369*H369</f>
        <v>0</v>
      </c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R369" s="216" t="s">
        <v>238</v>
      </c>
      <c r="AT369" s="216" t="s">
        <v>162</v>
      </c>
      <c r="AU369" s="216" t="s">
        <v>85</v>
      </c>
      <c r="AY369" s="18" t="s">
        <v>159</v>
      </c>
      <c r="BE369" s="217">
        <f>IF(N369="základní",J369,0)</f>
        <v>0</v>
      </c>
      <c r="BF369" s="217">
        <f>IF(N369="snížená",J369,0)</f>
        <v>0</v>
      </c>
      <c r="BG369" s="217">
        <f>IF(N369="zákl. přenesená",J369,0)</f>
        <v>0</v>
      </c>
      <c r="BH369" s="217">
        <f>IF(N369="sníž. přenesená",J369,0)</f>
        <v>0</v>
      </c>
      <c r="BI369" s="217">
        <f>IF(N369="nulová",J369,0)</f>
        <v>0</v>
      </c>
      <c r="BJ369" s="18" t="s">
        <v>83</v>
      </c>
      <c r="BK369" s="217">
        <f>ROUND(I369*H369,2)</f>
        <v>0</v>
      </c>
      <c r="BL369" s="18" t="s">
        <v>238</v>
      </c>
      <c r="BM369" s="216" t="s">
        <v>2410</v>
      </c>
    </row>
    <row r="370" spans="1:47" s="2" customFormat="1" ht="12">
      <c r="A370" s="39"/>
      <c r="B370" s="40"/>
      <c r="C370" s="41"/>
      <c r="D370" s="218" t="s">
        <v>169</v>
      </c>
      <c r="E370" s="41"/>
      <c r="F370" s="219" t="s">
        <v>477</v>
      </c>
      <c r="G370" s="41"/>
      <c r="H370" s="41"/>
      <c r="I370" s="220"/>
      <c r="J370" s="41"/>
      <c r="K370" s="41"/>
      <c r="L370" s="45"/>
      <c r="M370" s="221"/>
      <c r="N370" s="222"/>
      <c r="O370" s="85"/>
      <c r="P370" s="85"/>
      <c r="Q370" s="85"/>
      <c r="R370" s="85"/>
      <c r="S370" s="85"/>
      <c r="T370" s="86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T370" s="18" t="s">
        <v>169</v>
      </c>
      <c r="AU370" s="18" t="s">
        <v>85</v>
      </c>
    </row>
    <row r="371" spans="1:51" s="13" customFormat="1" ht="12">
      <c r="A371" s="13"/>
      <c r="B371" s="223"/>
      <c r="C371" s="224"/>
      <c r="D371" s="225" t="s">
        <v>175</v>
      </c>
      <c r="E371" s="226" t="s">
        <v>19</v>
      </c>
      <c r="F371" s="227" t="s">
        <v>362</v>
      </c>
      <c r="G371" s="224"/>
      <c r="H371" s="226" t="s">
        <v>19</v>
      </c>
      <c r="I371" s="228"/>
      <c r="J371" s="224"/>
      <c r="K371" s="224"/>
      <c r="L371" s="229"/>
      <c r="M371" s="230"/>
      <c r="N371" s="231"/>
      <c r="O371" s="231"/>
      <c r="P371" s="231"/>
      <c r="Q371" s="231"/>
      <c r="R371" s="231"/>
      <c r="S371" s="231"/>
      <c r="T371" s="232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33" t="s">
        <v>175</v>
      </c>
      <c r="AU371" s="233" t="s">
        <v>85</v>
      </c>
      <c r="AV371" s="13" t="s">
        <v>83</v>
      </c>
      <c r="AW371" s="13" t="s">
        <v>37</v>
      </c>
      <c r="AX371" s="13" t="s">
        <v>75</v>
      </c>
      <c r="AY371" s="233" t="s">
        <v>159</v>
      </c>
    </row>
    <row r="372" spans="1:51" s="13" customFormat="1" ht="12">
      <c r="A372" s="13"/>
      <c r="B372" s="223"/>
      <c r="C372" s="224"/>
      <c r="D372" s="225" t="s">
        <v>175</v>
      </c>
      <c r="E372" s="226" t="s">
        <v>19</v>
      </c>
      <c r="F372" s="227" t="s">
        <v>2351</v>
      </c>
      <c r="G372" s="224"/>
      <c r="H372" s="226" t="s">
        <v>19</v>
      </c>
      <c r="I372" s="228"/>
      <c r="J372" s="224"/>
      <c r="K372" s="224"/>
      <c r="L372" s="229"/>
      <c r="M372" s="230"/>
      <c r="N372" s="231"/>
      <c r="O372" s="231"/>
      <c r="P372" s="231"/>
      <c r="Q372" s="231"/>
      <c r="R372" s="231"/>
      <c r="S372" s="231"/>
      <c r="T372" s="232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33" t="s">
        <v>175</v>
      </c>
      <c r="AU372" s="233" t="s">
        <v>85</v>
      </c>
      <c r="AV372" s="13" t="s">
        <v>83</v>
      </c>
      <c r="AW372" s="13" t="s">
        <v>37</v>
      </c>
      <c r="AX372" s="13" t="s">
        <v>75</v>
      </c>
      <c r="AY372" s="233" t="s">
        <v>159</v>
      </c>
    </row>
    <row r="373" spans="1:51" s="14" customFormat="1" ht="12">
      <c r="A373" s="14"/>
      <c r="B373" s="234"/>
      <c r="C373" s="235"/>
      <c r="D373" s="225" t="s">
        <v>175</v>
      </c>
      <c r="E373" s="236" t="s">
        <v>19</v>
      </c>
      <c r="F373" s="237" t="s">
        <v>2400</v>
      </c>
      <c r="G373" s="235"/>
      <c r="H373" s="238">
        <v>23.333</v>
      </c>
      <c r="I373" s="239"/>
      <c r="J373" s="235"/>
      <c r="K373" s="235"/>
      <c r="L373" s="240"/>
      <c r="M373" s="241"/>
      <c r="N373" s="242"/>
      <c r="O373" s="242"/>
      <c r="P373" s="242"/>
      <c r="Q373" s="242"/>
      <c r="R373" s="242"/>
      <c r="S373" s="242"/>
      <c r="T373" s="243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44" t="s">
        <v>175</v>
      </c>
      <c r="AU373" s="244" t="s">
        <v>85</v>
      </c>
      <c r="AV373" s="14" t="s">
        <v>85</v>
      </c>
      <c r="AW373" s="14" t="s">
        <v>37</v>
      </c>
      <c r="AX373" s="14" t="s">
        <v>83</v>
      </c>
      <c r="AY373" s="244" t="s">
        <v>159</v>
      </c>
    </row>
    <row r="374" spans="1:65" s="2" customFormat="1" ht="24.15" customHeight="1">
      <c r="A374" s="39"/>
      <c r="B374" s="40"/>
      <c r="C374" s="257" t="s">
        <v>458</v>
      </c>
      <c r="D374" s="257" t="s">
        <v>255</v>
      </c>
      <c r="E374" s="258" t="s">
        <v>481</v>
      </c>
      <c r="F374" s="259" t="s">
        <v>482</v>
      </c>
      <c r="G374" s="260" t="s">
        <v>165</v>
      </c>
      <c r="H374" s="261">
        <v>8.213</v>
      </c>
      <c r="I374" s="262"/>
      <c r="J374" s="263">
        <f>ROUND(I374*H374,2)</f>
        <v>0</v>
      </c>
      <c r="K374" s="259" t="s">
        <v>166</v>
      </c>
      <c r="L374" s="264"/>
      <c r="M374" s="265" t="s">
        <v>19</v>
      </c>
      <c r="N374" s="266" t="s">
        <v>46</v>
      </c>
      <c r="O374" s="85"/>
      <c r="P374" s="214">
        <f>O374*H374</f>
        <v>0</v>
      </c>
      <c r="Q374" s="214">
        <v>0.0024</v>
      </c>
      <c r="R374" s="214">
        <f>Q374*H374</f>
        <v>0.019711199999999995</v>
      </c>
      <c r="S374" s="214">
        <v>0</v>
      </c>
      <c r="T374" s="215">
        <f>S374*H374</f>
        <v>0</v>
      </c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R374" s="216" t="s">
        <v>259</v>
      </c>
      <c r="AT374" s="216" t="s">
        <v>255</v>
      </c>
      <c r="AU374" s="216" t="s">
        <v>85</v>
      </c>
      <c r="AY374" s="18" t="s">
        <v>159</v>
      </c>
      <c r="BE374" s="217">
        <f>IF(N374="základní",J374,0)</f>
        <v>0</v>
      </c>
      <c r="BF374" s="217">
        <f>IF(N374="snížená",J374,0)</f>
        <v>0</v>
      </c>
      <c r="BG374" s="217">
        <f>IF(N374="zákl. přenesená",J374,0)</f>
        <v>0</v>
      </c>
      <c r="BH374" s="217">
        <f>IF(N374="sníž. přenesená",J374,0)</f>
        <v>0</v>
      </c>
      <c r="BI374" s="217">
        <f>IF(N374="nulová",J374,0)</f>
        <v>0</v>
      </c>
      <c r="BJ374" s="18" t="s">
        <v>83</v>
      </c>
      <c r="BK374" s="217">
        <f>ROUND(I374*H374,2)</f>
        <v>0</v>
      </c>
      <c r="BL374" s="18" t="s">
        <v>238</v>
      </c>
      <c r="BM374" s="216" t="s">
        <v>2411</v>
      </c>
    </row>
    <row r="375" spans="1:47" s="2" customFormat="1" ht="12">
      <c r="A375" s="39"/>
      <c r="B375" s="40"/>
      <c r="C375" s="41"/>
      <c r="D375" s="225" t="s">
        <v>203</v>
      </c>
      <c r="E375" s="41"/>
      <c r="F375" s="256" t="s">
        <v>490</v>
      </c>
      <c r="G375" s="41"/>
      <c r="H375" s="41"/>
      <c r="I375" s="220"/>
      <c r="J375" s="41"/>
      <c r="K375" s="41"/>
      <c r="L375" s="45"/>
      <c r="M375" s="221"/>
      <c r="N375" s="222"/>
      <c r="O375" s="85"/>
      <c r="P375" s="85"/>
      <c r="Q375" s="85"/>
      <c r="R375" s="85"/>
      <c r="S375" s="85"/>
      <c r="T375" s="86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T375" s="18" t="s">
        <v>203</v>
      </c>
      <c r="AU375" s="18" t="s">
        <v>85</v>
      </c>
    </row>
    <row r="376" spans="1:51" s="14" customFormat="1" ht="12">
      <c r="A376" s="14"/>
      <c r="B376" s="234"/>
      <c r="C376" s="235"/>
      <c r="D376" s="225" t="s">
        <v>175</v>
      </c>
      <c r="E376" s="235"/>
      <c r="F376" s="237" t="s">
        <v>2412</v>
      </c>
      <c r="G376" s="235"/>
      <c r="H376" s="238">
        <v>8.213</v>
      </c>
      <c r="I376" s="239"/>
      <c r="J376" s="235"/>
      <c r="K376" s="235"/>
      <c r="L376" s="240"/>
      <c r="M376" s="241"/>
      <c r="N376" s="242"/>
      <c r="O376" s="242"/>
      <c r="P376" s="242"/>
      <c r="Q376" s="242"/>
      <c r="R376" s="242"/>
      <c r="S376" s="242"/>
      <c r="T376" s="243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T376" s="244" t="s">
        <v>175</v>
      </c>
      <c r="AU376" s="244" t="s">
        <v>85</v>
      </c>
      <c r="AV376" s="14" t="s">
        <v>85</v>
      </c>
      <c r="AW376" s="14" t="s">
        <v>4</v>
      </c>
      <c r="AX376" s="14" t="s">
        <v>83</v>
      </c>
      <c r="AY376" s="244" t="s">
        <v>159</v>
      </c>
    </row>
    <row r="377" spans="1:65" s="2" customFormat="1" ht="55.5" customHeight="1">
      <c r="A377" s="39"/>
      <c r="B377" s="40"/>
      <c r="C377" s="205" t="s">
        <v>468</v>
      </c>
      <c r="D377" s="205" t="s">
        <v>162</v>
      </c>
      <c r="E377" s="206" t="s">
        <v>493</v>
      </c>
      <c r="F377" s="207" t="s">
        <v>494</v>
      </c>
      <c r="G377" s="208" t="s">
        <v>165</v>
      </c>
      <c r="H377" s="209">
        <v>32.587</v>
      </c>
      <c r="I377" s="210"/>
      <c r="J377" s="211">
        <f>ROUND(I377*H377,2)</f>
        <v>0</v>
      </c>
      <c r="K377" s="207" t="s">
        <v>166</v>
      </c>
      <c r="L377" s="45"/>
      <c r="M377" s="212" t="s">
        <v>19</v>
      </c>
      <c r="N377" s="213" t="s">
        <v>46</v>
      </c>
      <c r="O377" s="85"/>
      <c r="P377" s="214">
        <f>O377*H377</f>
        <v>0</v>
      </c>
      <c r="Q377" s="214">
        <v>0.00019</v>
      </c>
      <c r="R377" s="214">
        <f>Q377*H377</f>
        <v>0.006191530000000001</v>
      </c>
      <c r="S377" s="214">
        <v>0</v>
      </c>
      <c r="T377" s="215">
        <f>S377*H377</f>
        <v>0</v>
      </c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R377" s="216" t="s">
        <v>238</v>
      </c>
      <c r="AT377" s="216" t="s">
        <v>162</v>
      </c>
      <c r="AU377" s="216" t="s">
        <v>85</v>
      </c>
      <c r="AY377" s="18" t="s">
        <v>159</v>
      </c>
      <c r="BE377" s="217">
        <f>IF(N377="základní",J377,0)</f>
        <v>0</v>
      </c>
      <c r="BF377" s="217">
        <f>IF(N377="snížená",J377,0)</f>
        <v>0</v>
      </c>
      <c r="BG377" s="217">
        <f>IF(N377="zákl. přenesená",J377,0)</f>
        <v>0</v>
      </c>
      <c r="BH377" s="217">
        <f>IF(N377="sníž. přenesená",J377,0)</f>
        <v>0</v>
      </c>
      <c r="BI377" s="217">
        <f>IF(N377="nulová",J377,0)</f>
        <v>0</v>
      </c>
      <c r="BJ377" s="18" t="s">
        <v>83</v>
      </c>
      <c r="BK377" s="217">
        <f>ROUND(I377*H377,2)</f>
        <v>0</v>
      </c>
      <c r="BL377" s="18" t="s">
        <v>238</v>
      </c>
      <c r="BM377" s="216" t="s">
        <v>2413</v>
      </c>
    </row>
    <row r="378" spans="1:47" s="2" customFormat="1" ht="12">
      <c r="A378" s="39"/>
      <c r="B378" s="40"/>
      <c r="C378" s="41"/>
      <c r="D378" s="218" t="s">
        <v>169</v>
      </c>
      <c r="E378" s="41"/>
      <c r="F378" s="219" t="s">
        <v>496</v>
      </c>
      <c r="G378" s="41"/>
      <c r="H378" s="41"/>
      <c r="I378" s="220"/>
      <c r="J378" s="41"/>
      <c r="K378" s="41"/>
      <c r="L378" s="45"/>
      <c r="M378" s="221"/>
      <c r="N378" s="222"/>
      <c r="O378" s="85"/>
      <c r="P378" s="85"/>
      <c r="Q378" s="85"/>
      <c r="R378" s="85"/>
      <c r="S378" s="85"/>
      <c r="T378" s="86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T378" s="18" t="s">
        <v>169</v>
      </c>
      <c r="AU378" s="18" t="s">
        <v>85</v>
      </c>
    </row>
    <row r="379" spans="1:51" s="13" customFormat="1" ht="12">
      <c r="A379" s="13"/>
      <c r="B379" s="223"/>
      <c r="C379" s="224"/>
      <c r="D379" s="225" t="s">
        <v>175</v>
      </c>
      <c r="E379" s="226" t="s">
        <v>19</v>
      </c>
      <c r="F379" s="227" t="s">
        <v>358</v>
      </c>
      <c r="G379" s="224"/>
      <c r="H379" s="226" t="s">
        <v>19</v>
      </c>
      <c r="I379" s="228"/>
      <c r="J379" s="224"/>
      <c r="K379" s="224"/>
      <c r="L379" s="229"/>
      <c r="M379" s="230"/>
      <c r="N379" s="231"/>
      <c r="O379" s="231"/>
      <c r="P379" s="231"/>
      <c r="Q379" s="231"/>
      <c r="R379" s="231"/>
      <c r="S379" s="231"/>
      <c r="T379" s="232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33" t="s">
        <v>175</v>
      </c>
      <c r="AU379" s="233" t="s">
        <v>85</v>
      </c>
      <c r="AV379" s="13" t="s">
        <v>83</v>
      </c>
      <c r="AW379" s="13" t="s">
        <v>37</v>
      </c>
      <c r="AX379" s="13" t="s">
        <v>75</v>
      </c>
      <c r="AY379" s="233" t="s">
        <v>159</v>
      </c>
    </row>
    <row r="380" spans="1:51" s="13" customFormat="1" ht="12">
      <c r="A380" s="13"/>
      <c r="B380" s="223"/>
      <c r="C380" s="224"/>
      <c r="D380" s="225" t="s">
        <v>175</v>
      </c>
      <c r="E380" s="226" t="s">
        <v>19</v>
      </c>
      <c r="F380" s="227" t="s">
        <v>359</v>
      </c>
      <c r="G380" s="224"/>
      <c r="H380" s="226" t="s">
        <v>19</v>
      </c>
      <c r="I380" s="228"/>
      <c r="J380" s="224"/>
      <c r="K380" s="224"/>
      <c r="L380" s="229"/>
      <c r="M380" s="230"/>
      <c r="N380" s="231"/>
      <c r="O380" s="231"/>
      <c r="P380" s="231"/>
      <c r="Q380" s="231"/>
      <c r="R380" s="231"/>
      <c r="S380" s="231"/>
      <c r="T380" s="232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33" t="s">
        <v>175</v>
      </c>
      <c r="AU380" s="233" t="s">
        <v>85</v>
      </c>
      <c r="AV380" s="13" t="s">
        <v>83</v>
      </c>
      <c r="AW380" s="13" t="s">
        <v>37</v>
      </c>
      <c r="AX380" s="13" t="s">
        <v>75</v>
      </c>
      <c r="AY380" s="233" t="s">
        <v>159</v>
      </c>
    </row>
    <row r="381" spans="1:51" s="13" customFormat="1" ht="12">
      <c r="A381" s="13"/>
      <c r="B381" s="223"/>
      <c r="C381" s="224"/>
      <c r="D381" s="225" t="s">
        <v>175</v>
      </c>
      <c r="E381" s="226" t="s">
        <v>19</v>
      </c>
      <c r="F381" s="227" t="s">
        <v>2351</v>
      </c>
      <c r="G381" s="224"/>
      <c r="H381" s="226" t="s">
        <v>19</v>
      </c>
      <c r="I381" s="228"/>
      <c r="J381" s="224"/>
      <c r="K381" s="224"/>
      <c r="L381" s="229"/>
      <c r="M381" s="230"/>
      <c r="N381" s="231"/>
      <c r="O381" s="231"/>
      <c r="P381" s="231"/>
      <c r="Q381" s="231"/>
      <c r="R381" s="231"/>
      <c r="S381" s="231"/>
      <c r="T381" s="232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33" t="s">
        <v>175</v>
      </c>
      <c r="AU381" s="233" t="s">
        <v>85</v>
      </c>
      <c r="AV381" s="13" t="s">
        <v>83</v>
      </c>
      <c r="AW381" s="13" t="s">
        <v>37</v>
      </c>
      <c r="AX381" s="13" t="s">
        <v>75</v>
      </c>
      <c r="AY381" s="233" t="s">
        <v>159</v>
      </c>
    </row>
    <row r="382" spans="1:51" s="14" customFormat="1" ht="12">
      <c r="A382" s="14"/>
      <c r="B382" s="234"/>
      <c r="C382" s="235"/>
      <c r="D382" s="225" t="s">
        <v>175</v>
      </c>
      <c r="E382" s="236" t="s">
        <v>19</v>
      </c>
      <c r="F382" s="237" t="s">
        <v>2414</v>
      </c>
      <c r="G382" s="235"/>
      <c r="H382" s="238">
        <v>23.254</v>
      </c>
      <c r="I382" s="239"/>
      <c r="J382" s="235"/>
      <c r="K382" s="235"/>
      <c r="L382" s="240"/>
      <c r="M382" s="241"/>
      <c r="N382" s="242"/>
      <c r="O382" s="242"/>
      <c r="P382" s="242"/>
      <c r="Q382" s="242"/>
      <c r="R382" s="242"/>
      <c r="S382" s="242"/>
      <c r="T382" s="243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44" t="s">
        <v>175</v>
      </c>
      <c r="AU382" s="244" t="s">
        <v>85</v>
      </c>
      <c r="AV382" s="14" t="s">
        <v>85</v>
      </c>
      <c r="AW382" s="14" t="s">
        <v>37</v>
      </c>
      <c r="AX382" s="14" t="s">
        <v>75</v>
      </c>
      <c r="AY382" s="244" t="s">
        <v>159</v>
      </c>
    </row>
    <row r="383" spans="1:51" s="13" customFormat="1" ht="12">
      <c r="A383" s="13"/>
      <c r="B383" s="223"/>
      <c r="C383" s="224"/>
      <c r="D383" s="225" t="s">
        <v>175</v>
      </c>
      <c r="E383" s="226" t="s">
        <v>19</v>
      </c>
      <c r="F383" s="227" t="s">
        <v>362</v>
      </c>
      <c r="G383" s="224"/>
      <c r="H383" s="226" t="s">
        <v>19</v>
      </c>
      <c r="I383" s="228"/>
      <c r="J383" s="224"/>
      <c r="K383" s="224"/>
      <c r="L383" s="229"/>
      <c r="M383" s="230"/>
      <c r="N383" s="231"/>
      <c r="O383" s="231"/>
      <c r="P383" s="231"/>
      <c r="Q383" s="231"/>
      <c r="R383" s="231"/>
      <c r="S383" s="231"/>
      <c r="T383" s="232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33" t="s">
        <v>175</v>
      </c>
      <c r="AU383" s="233" t="s">
        <v>85</v>
      </c>
      <c r="AV383" s="13" t="s">
        <v>83</v>
      </c>
      <c r="AW383" s="13" t="s">
        <v>37</v>
      </c>
      <c r="AX383" s="13" t="s">
        <v>75</v>
      </c>
      <c r="AY383" s="233" t="s">
        <v>159</v>
      </c>
    </row>
    <row r="384" spans="1:51" s="13" customFormat="1" ht="12">
      <c r="A384" s="13"/>
      <c r="B384" s="223"/>
      <c r="C384" s="224"/>
      <c r="D384" s="225" t="s">
        <v>175</v>
      </c>
      <c r="E384" s="226" t="s">
        <v>19</v>
      </c>
      <c r="F384" s="227" t="s">
        <v>2351</v>
      </c>
      <c r="G384" s="224"/>
      <c r="H384" s="226" t="s">
        <v>19</v>
      </c>
      <c r="I384" s="228"/>
      <c r="J384" s="224"/>
      <c r="K384" s="224"/>
      <c r="L384" s="229"/>
      <c r="M384" s="230"/>
      <c r="N384" s="231"/>
      <c r="O384" s="231"/>
      <c r="P384" s="231"/>
      <c r="Q384" s="231"/>
      <c r="R384" s="231"/>
      <c r="S384" s="231"/>
      <c r="T384" s="232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33" t="s">
        <v>175</v>
      </c>
      <c r="AU384" s="233" t="s">
        <v>85</v>
      </c>
      <c r="AV384" s="13" t="s">
        <v>83</v>
      </c>
      <c r="AW384" s="13" t="s">
        <v>37</v>
      </c>
      <c r="AX384" s="13" t="s">
        <v>75</v>
      </c>
      <c r="AY384" s="233" t="s">
        <v>159</v>
      </c>
    </row>
    <row r="385" spans="1:51" s="14" customFormat="1" ht="12">
      <c r="A385" s="14"/>
      <c r="B385" s="234"/>
      <c r="C385" s="235"/>
      <c r="D385" s="225" t="s">
        <v>175</v>
      </c>
      <c r="E385" s="236" t="s">
        <v>19</v>
      </c>
      <c r="F385" s="237" t="s">
        <v>2415</v>
      </c>
      <c r="G385" s="235"/>
      <c r="H385" s="238">
        <v>9.333</v>
      </c>
      <c r="I385" s="239"/>
      <c r="J385" s="235"/>
      <c r="K385" s="235"/>
      <c r="L385" s="240"/>
      <c r="M385" s="241"/>
      <c r="N385" s="242"/>
      <c r="O385" s="242"/>
      <c r="P385" s="242"/>
      <c r="Q385" s="242"/>
      <c r="R385" s="242"/>
      <c r="S385" s="242"/>
      <c r="T385" s="243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44" t="s">
        <v>175</v>
      </c>
      <c r="AU385" s="244" t="s">
        <v>85</v>
      </c>
      <c r="AV385" s="14" t="s">
        <v>85</v>
      </c>
      <c r="AW385" s="14" t="s">
        <v>37</v>
      </c>
      <c r="AX385" s="14" t="s">
        <v>75</v>
      </c>
      <c r="AY385" s="244" t="s">
        <v>159</v>
      </c>
    </row>
    <row r="386" spans="1:51" s="15" customFormat="1" ht="12">
      <c r="A386" s="15"/>
      <c r="B386" s="245"/>
      <c r="C386" s="246"/>
      <c r="D386" s="225" t="s">
        <v>175</v>
      </c>
      <c r="E386" s="247" t="s">
        <v>19</v>
      </c>
      <c r="F386" s="248" t="s">
        <v>179</v>
      </c>
      <c r="G386" s="246"/>
      <c r="H386" s="249">
        <v>32.587</v>
      </c>
      <c r="I386" s="250"/>
      <c r="J386" s="246"/>
      <c r="K386" s="246"/>
      <c r="L386" s="251"/>
      <c r="M386" s="252"/>
      <c r="N386" s="253"/>
      <c r="O386" s="253"/>
      <c r="P386" s="253"/>
      <c r="Q386" s="253"/>
      <c r="R386" s="253"/>
      <c r="S386" s="253"/>
      <c r="T386" s="254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T386" s="255" t="s">
        <v>175</v>
      </c>
      <c r="AU386" s="255" t="s">
        <v>85</v>
      </c>
      <c r="AV386" s="15" t="s">
        <v>167</v>
      </c>
      <c r="AW386" s="15" t="s">
        <v>37</v>
      </c>
      <c r="AX386" s="15" t="s">
        <v>83</v>
      </c>
      <c r="AY386" s="255" t="s">
        <v>159</v>
      </c>
    </row>
    <row r="387" spans="1:65" s="2" customFormat="1" ht="24.15" customHeight="1">
      <c r="A387" s="39"/>
      <c r="B387" s="40"/>
      <c r="C387" s="257" t="s">
        <v>473</v>
      </c>
      <c r="D387" s="257" t="s">
        <v>255</v>
      </c>
      <c r="E387" s="258" t="s">
        <v>500</v>
      </c>
      <c r="F387" s="259" t="s">
        <v>501</v>
      </c>
      <c r="G387" s="260" t="s">
        <v>165</v>
      </c>
      <c r="H387" s="261">
        <v>34.216</v>
      </c>
      <c r="I387" s="262"/>
      <c r="J387" s="263">
        <f>ROUND(I387*H387,2)</f>
        <v>0</v>
      </c>
      <c r="K387" s="259" t="s">
        <v>166</v>
      </c>
      <c r="L387" s="264"/>
      <c r="M387" s="265" t="s">
        <v>19</v>
      </c>
      <c r="N387" s="266" t="s">
        <v>46</v>
      </c>
      <c r="O387" s="85"/>
      <c r="P387" s="214">
        <f>O387*H387</f>
        <v>0</v>
      </c>
      <c r="Q387" s="214">
        <v>0.0025</v>
      </c>
      <c r="R387" s="214">
        <f>Q387*H387</f>
        <v>0.08554</v>
      </c>
      <c r="S387" s="214">
        <v>0</v>
      </c>
      <c r="T387" s="215">
        <f>S387*H387</f>
        <v>0</v>
      </c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R387" s="216" t="s">
        <v>259</v>
      </c>
      <c r="AT387" s="216" t="s">
        <v>255</v>
      </c>
      <c r="AU387" s="216" t="s">
        <v>85</v>
      </c>
      <c r="AY387" s="18" t="s">
        <v>159</v>
      </c>
      <c r="BE387" s="217">
        <f>IF(N387="základní",J387,0)</f>
        <v>0</v>
      </c>
      <c r="BF387" s="217">
        <f>IF(N387="snížená",J387,0)</f>
        <v>0</v>
      </c>
      <c r="BG387" s="217">
        <f>IF(N387="zákl. přenesená",J387,0)</f>
        <v>0</v>
      </c>
      <c r="BH387" s="217">
        <f>IF(N387="sníž. přenesená",J387,0)</f>
        <v>0</v>
      </c>
      <c r="BI387" s="217">
        <f>IF(N387="nulová",J387,0)</f>
        <v>0</v>
      </c>
      <c r="BJ387" s="18" t="s">
        <v>83</v>
      </c>
      <c r="BK387" s="217">
        <f>ROUND(I387*H387,2)</f>
        <v>0</v>
      </c>
      <c r="BL387" s="18" t="s">
        <v>238</v>
      </c>
      <c r="BM387" s="216" t="s">
        <v>2416</v>
      </c>
    </row>
    <row r="388" spans="1:51" s="14" customFormat="1" ht="12">
      <c r="A388" s="14"/>
      <c r="B388" s="234"/>
      <c r="C388" s="235"/>
      <c r="D388" s="225" t="s">
        <v>175</v>
      </c>
      <c r="E388" s="235"/>
      <c r="F388" s="237" t="s">
        <v>2417</v>
      </c>
      <c r="G388" s="235"/>
      <c r="H388" s="238">
        <v>34.216</v>
      </c>
      <c r="I388" s="239"/>
      <c r="J388" s="235"/>
      <c r="K388" s="235"/>
      <c r="L388" s="240"/>
      <c r="M388" s="241"/>
      <c r="N388" s="242"/>
      <c r="O388" s="242"/>
      <c r="P388" s="242"/>
      <c r="Q388" s="242"/>
      <c r="R388" s="242"/>
      <c r="S388" s="242"/>
      <c r="T388" s="243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T388" s="244" t="s">
        <v>175</v>
      </c>
      <c r="AU388" s="244" t="s">
        <v>85</v>
      </c>
      <c r="AV388" s="14" t="s">
        <v>85</v>
      </c>
      <c r="AW388" s="14" t="s">
        <v>4</v>
      </c>
      <c r="AX388" s="14" t="s">
        <v>83</v>
      </c>
      <c r="AY388" s="244" t="s">
        <v>159</v>
      </c>
    </row>
    <row r="389" spans="1:65" s="2" customFormat="1" ht="55.5" customHeight="1">
      <c r="A389" s="39"/>
      <c r="B389" s="40"/>
      <c r="C389" s="205" t="s">
        <v>480</v>
      </c>
      <c r="D389" s="205" t="s">
        <v>162</v>
      </c>
      <c r="E389" s="206" t="s">
        <v>493</v>
      </c>
      <c r="F389" s="207" t="s">
        <v>494</v>
      </c>
      <c r="G389" s="208" t="s">
        <v>165</v>
      </c>
      <c r="H389" s="209">
        <v>10.266</v>
      </c>
      <c r="I389" s="210"/>
      <c r="J389" s="211">
        <f>ROUND(I389*H389,2)</f>
        <v>0</v>
      </c>
      <c r="K389" s="207" t="s">
        <v>166</v>
      </c>
      <c r="L389" s="45"/>
      <c r="M389" s="212" t="s">
        <v>19</v>
      </c>
      <c r="N389" s="213" t="s">
        <v>46</v>
      </c>
      <c r="O389" s="85"/>
      <c r="P389" s="214">
        <f>O389*H389</f>
        <v>0</v>
      </c>
      <c r="Q389" s="214">
        <v>0.00019</v>
      </c>
      <c r="R389" s="214">
        <f>Q389*H389</f>
        <v>0.0019505400000000002</v>
      </c>
      <c r="S389" s="214">
        <v>0</v>
      </c>
      <c r="T389" s="215">
        <f>S389*H389</f>
        <v>0</v>
      </c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R389" s="216" t="s">
        <v>238</v>
      </c>
      <c r="AT389" s="216" t="s">
        <v>162</v>
      </c>
      <c r="AU389" s="216" t="s">
        <v>85</v>
      </c>
      <c r="AY389" s="18" t="s">
        <v>159</v>
      </c>
      <c r="BE389" s="217">
        <f>IF(N389="základní",J389,0)</f>
        <v>0</v>
      </c>
      <c r="BF389" s="217">
        <f>IF(N389="snížená",J389,0)</f>
        <v>0</v>
      </c>
      <c r="BG389" s="217">
        <f>IF(N389="zákl. přenesená",J389,0)</f>
        <v>0</v>
      </c>
      <c r="BH389" s="217">
        <f>IF(N389="sníž. přenesená",J389,0)</f>
        <v>0</v>
      </c>
      <c r="BI389" s="217">
        <f>IF(N389="nulová",J389,0)</f>
        <v>0</v>
      </c>
      <c r="BJ389" s="18" t="s">
        <v>83</v>
      </c>
      <c r="BK389" s="217">
        <f>ROUND(I389*H389,2)</f>
        <v>0</v>
      </c>
      <c r="BL389" s="18" t="s">
        <v>238</v>
      </c>
      <c r="BM389" s="216" t="s">
        <v>2418</v>
      </c>
    </row>
    <row r="390" spans="1:47" s="2" customFormat="1" ht="12">
      <c r="A390" s="39"/>
      <c r="B390" s="40"/>
      <c r="C390" s="41"/>
      <c r="D390" s="218" t="s">
        <v>169</v>
      </c>
      <c r="E390" s="41"/>
      <c r="F390" s="219" t="s">
        <v>496</v>
      </c>
      <c r="G390" s="41"/>
      <c r="H390" s="41"/>
      <c r="I390" s="220"/>
      <c r="J390" s="41"/>
      <c r="K390" s="41"/>
      <c r="L390" s="45"/>
      <c r="M390" s="221"/>
      <c r="N390" s="222"/>
      <c r="O390" s="85"/>
      <c r="P390" s="85"/>
      <c r="Q390" s="85"/>
      <c r="R390" s="85"/>
      <c r="S390" s="85"/>
      <c r="T390" s="86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T390" s="18" t="s">
        <v>169</v>
      </c>
      <c r="AU390" s="18" t="s">
        <v>85</v>
      </c>
    </row>
    <row r="391" spans="1:51" s="13" customFormat="1" ht="12">
      <c r="A391" s="13"/>
      <c r="B391" s="223"/>
      <c r="C391" s="224"/>
      <c r="D391" s="225" t="s">
        <v>175</v>
      </c>
      <c r="E391" s="226" t="s">
        <v>19</v>
      </c>
      <c r="F391" s="227" t="s">
        <v>364</v>
      </c>
      <c r="G391" s="224"/>
      <c r="H391" s="226" t="s">
        <v>19</v>
      </c>
      <c r="I391" s="228"/>
      <c r="J391" s="224"/>
      <c r="K391" s="224"/>
      <c r="L391" s="229"/>
      <c r="M391" s="230"/>
      <c r="N391" s="231"/>
      <c r="O391" s="231"/>
      <c r="P391" s="231"/>
      <c r="Q391" s="231"/>
      <c r="R391" s="231"/>
      <c r="S391" s="231"/>
      <c r="T391" s="232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33" t="s">
        <v>175</v>
      </c>
      <c r="AU391" s="233" t="s">
        <v>85</v>
      </c>
      <c r="AV391" s="13" t="s">
        <v>83</v>
      </c>
      <c r="AW391" s="13" t="s">
        <v>37</v>
      </c>
      <c r="AX391" s="13" t="s">
        <v>75</v>
      </c>
      <c r="AY391" s="233" t="s">
        <v>159</v>
      </c>
    </row>
    <row r="392" spans="1:51" s="13" customFormat="1" ht="12">
      <c r="A392" s="13"/>
      <c r="B392" s="223"/>
      <c r="C392" s="224"/>
      <c r="D392" s="225" t="s">
        <v>175</v>
      </c>
      <c r="E392" s="226" t="s">
        <v>19</v>
      </c>
      <c r="F392" s="227" t="s">
        <v>2351</v>
      </c>
      <c r="G392" s="224"/>
      <c r="H392" s="226" t="s">
        <v>19</v>
      </c>
      <c r="I392" s="228"/>
      <c r="J392" s="224"/>
      <c r="K392" s="224"/>
      <c r="L392" s="229"/>
      <c r="M392" s="230"/>
      <c r="N392" s="231"/>
      <c r="O392" s="231"/>
      <c r="P392" s="231"/>
      <c r="Q392" s="231"/>
      <c r="R392" s="231"/>
      <c r="S392" s="231"/>
      <c r="T392" s="232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33" t="s">
        <v>175</v>
      </c>
      <c r="AU392" s="233" t="s">
        <v>85</v>
      </c>
      <c r="AV392" s="13" t="s">
        <v>83</v>
      </c>
      <c r="AW392" s="13" t="s">
        <v>37</v>
      </c>
      <c r="AX392" s="13" t="s">
        <v>75</v>
      </c>
      <c r="AY392" s="233" t="s">
        <v>159</v>
      </c>
    </row>
    <row r="393" spans="1:51" s="13" customFormat="1" ht="12">
      <c r="A393" s="13"/>
      <c r="B393" s="223"/>
      <c r="C393" s="224"/>
      <c r="D393" s="225" t="s">
        <v>175</v>
      </c>
      <c r="E393" s="226" t="s">
        <v>19</v>
      </c>
      <c r="F393" s="227" t="s">
        <v>1889</v>
      </c>
      <c r="G393" s="224"/>
      <c r="H393" s="226" t="s">
        <v>19</v>
      </c>
      <c r="I393" s="228"/>
      <c r="J393" s="224"/>
      <c r="K393" s="224"/>
      <c r="L393" s="229"/>
      <c r="M393" s="230"/>
      <c r="N393" s="231"/>
      <c r="O393" s="231"/>
      <c r="P393" s="231"/>
      <c r="Q393" s="231"/>
      <c r="R393" s="231"/>
      <c r="S393" s="231"/>
      <c r="T393" s="232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33" t="s">
        <v>175</v>
      </c>
      <c r="AU393" s="233" t="s">
        <v>85</v>
      </c>
      <c r="AV393" s="13" t="s">
        <v>83</v>
      </c>
      <c r="AW393" s="13" t="s">
        <v>37</v>
      </c>
      <c r="AX393" s="13" t="s">
        <v>75</v>
      </c>
      <c r="AY393" s="233" t="s">
        <v>159</v>
      </c>
    </row>
    <row r="394" spans="1:51" s="14" customFormat="1" ht="12">
      <c r="A394" s="14"/>
      <c r="B394" s="234"/>
      <c r="C394" s="235"/>
      <c r="D394" s="225" t="s">
        <v>175</v>
      </c>
      <c r="E394" s="236" t="s">
        <v>19</v>
      </c>
      <c r="F394" s="237" t="s">
        <v>2419</v>
      </c>
      <c r="G394" s="235"/>
      <c r="H394" s="238">
        <v>10.266</v>
      </c>
      <c r="I394" s="239"/>
      <c r="J394" s="235"/>
      <c r="K394" s="235"/>
      <c r="L394" s="240"/>
      <c r="M394" s="241"/>
      <c r="N394" s="242"/>
      <c r="O394" s="242"/>
      <c r="P394" s="242"/>
      <c r="Q394" s="242"/>
      <c r="R394" s="242"/>
      <c r="S394" s="242"/>
      <c r="T394" s="243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T394" s="244" t="s">
        <v>175</v>
      </c>
      <c r="AU394" s="244" t="s">
        <v>85</v>
      </c>
      <c r="AV394" s="14" t="s">
        <v>85</v>
      </c>
      <c r="AW394" s="14" t="s">
        <v>37</v>
      </c>
      <c r="AX394" s="14" t="s">
        <v>83</v>
      </c>
      <c r="AY394" s="244" t="s">
        <v>159</v>
      </c>
    </row>
    <row r="395" spans="1:65" s="2" customFormat="1" ht="24.15" customHeight="1">
      <c r="A395" s="39"/>
      <c r="B395" s="40"/>
      <c r="C395" s="257" t="s">
        <v>486</v>
      </c>
      <c r="D395" s="257" t="s">
        <v>255</v>
      </c>
      <c r="E395" s="258" t="s">
        <v>1945</v>
      </c>
      <c r="F395" s="259" t="s">
        <v>1946</v>
      </c>
      <c r="G395" s="260" t="s">
        <v>165</v>
      </c>
      <c r="H395" s="261">
        <v>10.779</v>
      </c>
      <c r="I395" s="262"/>
      <c r="J395" s="263">
        <f>ROUND(I395*H395,2)</f>
        <v>0</v>
      </c>
      <c r="K395" s="259" t="s">
        <v>166</v>
      </c>
      <c r="L395" s="264"/>
      <c r="M395" s="265" t="s">
        <v>19</v>
      </c>
      <c r="N395" s="266" t="s">
        <v>46</v>
      </c>
      <c r="O395" s="85"/>
      <c r="P395" s="214">
        <f>O395*H395</f>
        <v>0</v>
      </c>
      <c r="Q395" s="214">
        <v>0.0021</v>
      </c>
      <c r="R395" s="214">
        <f>Q395*H395</f>
        <v>0.022635899999999997</v>
      </c>
      <c r="S395" s="214">
        <v>0</v>
      </c>
      <c r="T395" s="215">
        <f>S395*H395</f>
        <v>0</v>
      </c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R395" s="216" t="s">
        <v>259</v>
      </c>
      <c r="AT395" s="216" t="s">
        <v>255</v>
      </c>
      <c r="AU395" s="216" t="s">
        <v>85</v>
      </c>
      <c r="AY395" s="18" t="s">
        <v>159</v>
      </c>
      <c r="BE395" s="217">
        <f>IF(N395="základní",J395,0)</f>
        <v>0</v>
      </c>
      <c r="BF395" s="217">
        <f>IF(N395="snížená",J395,0)</f>
        <v>0</v>
      </c>
      <c r="BG395" s="217">
        <f>IF(N395="zákl. přenesená",J395,0)</f>
        <v>0</v>
      </c>
      <c r="BH395" s="217">
        <f>IF(N395="sníž. přenesená",J395,0)</f>
        <v>0</v>
      </c>
      <c r="BI395" s="217">
        <f>IF(N395="nulová",J395,0)</f>
        <v>0</v>
      </c>
      <c r="BJ395" s="18" t="s">
        <v>83</v>
      </c>
      <c r="BK395" s="217">
        <f>ROUND(I395*H395,2)</f>
        <v>0</v>
      </c>
      <c r="BL395" s="18" t="s">
        <v>238</v>
      </c>
      <c r="BM395" s="216" t="s">
        <v>2420</v>
      </c>
    </row>
    <row r="396" spans="1:51" s="14" customFormat="1" ht="12">
      <c r="A396" s="14"/>
      <c r="B396" s="234"/>
      <c r="C396" s="235"/>
      <c r="D396" s="225" t="s">
        <v>175</v>
      </c>
      <c r="E396" s="235"/>
      <c r="F396" s="237" t="s">
        <v>2421</v>
      </c>
      <c r="G396" s="235"/>
      <c r="H396" s="238">
        <v>10.779</v>
      </c>
      <c r="I396" s="239"/>
      <c r="J396" s="235"/>
      <c r="K396" s="235"/>
      <c r="L396" s="240"/>
      <c r="M396" s="241"/>
      <c r="N396" s="242"/>
      <c r="O396" s="242"/>
      <c r="P396" s="242"/>
      <c r="Q396" s="242"/>
      <c r="R396" s="242"/>
      <c r="S396" s="242"/>
      <c r="T396" s="243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44" t="s">
        <v>175</v>
      </c>
      <c r="AU396" s="244" t="s">
        <v>85</v>
      </c>
      <c r="AV396" s="14" t="s">
        <v>85</v>
      </c>
      <c r="AW396" s="14" t="s">
        <v>4</v>
      </c>
      <c r="AX396" s="14" t="s">
        <v>83</v>
      </c>
      <c r="AY396" s="244" t="s">
        <v>159</v>
      </c>
    </row>
    <row r="397" spans="1:65" s="2" customFormat="1" ht="44.25" customHeight="1">
      <c r="A397" s="39"/>
      <c r="B397" s="40"/>
      <c r="C397" s="205" t="s">
        <v>488</v>
      </c>
      <c r="D397" s="205" t="s">
        <v>162</v>
      </c>
      <c r="E397" s="206" t="s">
        <v>505</v>
      </c>
      <c r="F397" s="207" t="s">
        <v>506</v>
      </c>
      <c r="G397" s="208" t="s">
        <v>191</v>
      </c>
      <c r="H397" s="209">
        <v>6.785</v>
      </c>
      <c r="I397" s="210"/>
      <c r="J397" s="211">
        <f>ROUND(I397*H397,2)</f>
        <v>0</v>
      </c>
      <c r="K397" s="207" t="s">
        <v>166</v>
      </c>
      <c r="L397" s="45"/>
      <c r="M397" s="212" t="s">
        <v>19</v>
      </c>
      <c r="N397" s="213" t="s">
        <v>46</v>
      </c>
      <c r="O397" s="85"/>
      <c r="P397" s="214">
        <f>O397*H397</f>
        <v>0</v>
      </c>
      <c r="Q397" s="214">
        <v>0</v>
      </c>
      <c r="R397" s="214">
        <f>Q397*H397</f>
        <v>0</v>
      </c>
      <c r="S397" s="214">
        <v>0</v>
      </c>
      <c r="T397" s="215">
        <f>S397*H397</f>
        <v>0</v>
      </c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R397" s="216" t="s">
        <v>238</v>
      </c>
      <c r="AT397" s="216" t="s">
        <v>162</v>
      </c>
      <c r="AU397" s="216" t="s">
        <v>85</v>
      </c>
      <c r="AY397" s="18" t="s">
        <v>159</v>
      </c>
      <c r="BE397" s="217">
        <f>IF(N397="základní",J397,0)</f>
        <v>0</v>
      </c>
      <c r="BF397" s="217">
        <f>IF(N397="snížená",J397,0)</f>
        <v>0</v>
      </c>
      <c r="BG397" s="217">
        <f>IF(N397="zákl. přenesená",J397,0)</f>
        <v>0</v>
      </c>
      <c r="BH397" s="217">
        <f>IF(N397="sníž. přenesená",J397,0)</f>
        <v>0</v>
      </c>
      <c r="BI397" s="217">
        <f>IF(N397="nulová",J397,0)</f>
        <v>0</v>
      </c>
      <c r="BJ397" s="18" t="s">
        <v>83</v>
      </c>
      <c r="BK397" s="217">
        <f>ROUND(I397*H397,2)</f>
        <v>0</v>
      </c>
      <c r="BL397" s="18" t="s">
        <v>238</v>
      </c>
      <c r="BM397" s="216" t="s">
        <v>2422</v>
      </c>
    </row>
    <row r="398" spans="1:47" s="2" customFormat="1" ht="12">
      <c r="A398" s="39"/>
      <c r="B398" s="40"/>
      <c r="C398" s="41"/>
      <c r="D398" s="218" t="s">
        <v>169</v>
      </c>
      <c r="E398" s="41"/>
      <c r="F398" s="219" t="s">
        <v>508</v>
      </c>
      <c r="G398" s="41"/>
      <c r="H398" s="41"/>
      <c r="I398" s="220"/>
      <c r="J398" s="41"/>
      <c r="K398" s="41"/>
      <c r="L398" s="45"/>
      <c r="M398" s="221"/>
      <c r="N398" s="222"/>
      <c r="O398" s="85"/>
      <c r="P398" s="85"/>
      <c r="Q398" s="85"/>
      <c r="R398" s="85"/>
      <c r="S398" s="85"/>
      <c r="T398" s="86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T398" s="18" t="s">
        <v>169</v>
      </c>
      <c r="AU398" s="18" t="s">
        <v>85</v>
      </c>
    </row>
    <row r="399" spans="1:63" s="12" customFormat="1" ht="22.8" customHeight="1">
      <c r="A399" s="12"/>
      <c r="B399" s="189"/>
      <c r="C399" s="190"/>
      <c r="D399" s="191" t="s">
        <v>74</v>
      </c>
      <c r="E399" s="203" t="s">
        <v>509</v>
      </c>
      <c r="F399" s="203" t="s">
        <v>510</v>
      </c>
      <c r="G399" s="190"/>
      <c r="H399" s="190"/>
      <c r="I399" s="193"/>
      <c r="J399" s="204">
        <f>BK399</f>
        <v>0</v>
      </c>
      <c r="K399" s="190"/>
      <c r="L399" s="195"/>
      <c r="M399" s="196"/>
      <c r="N399" s="197"/>
      <c r="O399" s="197"/>
      <c r="P399" s="198">
        <f>SUM(P400:P417)</f>
        <v>0</v>
      </c>
      <c r="Q399" s="197"/>
      <c r="R399" s="198">
        <f>SUM(R400:R417)</f>
        <v>0.042502</v>
      </c>
      <c r="S399" s="197"/>
      <c r="T399" s="199">
        <f>SUM(T400:T417)</f>
        <v>0.145508</v>
      </c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R399" s="200" t="s">
        <v>85</v>
      </c>
      <c r="AT399" s="201" t="s">
        <v>74</v>
      </c>
      <c r="AU399" s="201" t="s">
        <v>83</v>
      </c>
      <c r="AY399" s="200" t="s">
        <v>159</v>
      </c>
      <c r="BK399" s="202">
        <f>SUM(BK400:BK417)</f>
        <v>0</v>
      </c>
    </row>
    <row r="400" spans="1:65" s="2" customFormat="1" ht="24.15" customHeight="1">
      <c r="A400" s="39"/>
      <c r="B400" s="40"/>
      <c r="C400" s="205" t="s">
        <v>492</v>
      </c>
      <c r="D400" s="205" t="s">
        <v>162</v>
      </c>
      <c r="E400" s="206" t="s">
        <v>512</v>
      </c>
      <c r="F400" s="207" t="s">
        <v>513</v>
      </c>
      <c r="G400" s="208" t="s">
        <v>237</v>
      </c>
      <c r="H400" s="209">
        <v>6</v>
      </c>
      <c r="I400" s="210"/>
      <c r="J400" s="211">
        <f>ROUND(I400*H400,2)</f>
        <v>0</v>
      </c>
      <c r="K400" s="207" t="s">
        <v>166</v>
      </c>
      <c r="L400" s="45"/>
      <c r="M400" s="212" t="s">
        <v>19</v>
      </c>
      <c r="N400" s="213" t="s">
        <v>46</v>
      </c>
      <c r="O400" s="85"/>
      <c r="P400" s="214">
        <f>O400*H400</f>
        <v>0</v>
      </c>
      <c r="Q400" s="214">
        <v>0</v>
      </c>
      <c r="R400" s="214">
        <f>Q400*H400</f>
        <v>0</v>
      </c>
      <c r="S400" s="214">
        <v>0.01705</v>
      </c>
      <c r="T400" s="215">
        <f>S400*H400</f>
        <v>0.1023</v>
      </c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R400" s="216" t="s">
        <v>238</v>
      </c>
      <c r="AT400" s="216" t="s">
        <v>162</v>
      </c>
      <c r="AU400" s="216" t="s">
        <v>85</v>
      </c>
      <c r="AY400" s="18" t="s">
        <v>159</v>
      </c>
      <c r="BE400" s="217">
        <f>IF(N400="základní",J400,0)</f>
        <v>0</v>
      </c>
      <c r="BF400" s="217">
        <f>IF(N400="snížená",J400,0)</f>
        <v>0</v>
      </c>
      <c r="BG400" s="217">
        <f>IF(N400="zákl. přenesená",J400,0)</f>
        <v>0</v>
      </c>
      <c r="BH400" s="217">
        <f>IF(N400="sníž. přenesená",J400,0)</f>
        <v>0</v>
      </c>
      <c r="BI400" s="217">
        <f>IF(N400="nulová",J400,0)</f>
        <v>0</v>
      </c>
      <c r="BJ400" s="18" t="s">
        <v>83</v>
      </c>
      <c r="BK400" s="217">
        <f>ROUND(I400*H400,2)</f>
        <v>0</v>
      </c>
      <c r="BL400" s="18" t="s">
        <v>238</v>
      </c>
      <c r="BM400" s="216" t="s">
        <v>2423</v>
      </c>
    </row>
    <row r="401" spans="1:47" s="2" customFormat="1" ht="12">
      <c r="A401" s="39"/>
      <c r="B401" s="40"/>
      <c r="C401" s="41"/>
      <c r="D401" s="218" t="s">
        <v>169</v>
      </c>
      <c r="E401" s="41"/>
      <c r="F401" s="219" t="s">
        <v>515</v>
      </c>
      <c r="G401" s="41"/>
      <c r="H401" s="41"/>
      <c r="I401" s="220"/>
      <c r="J401" s="41"/>
      <c r="K401" s="41"/>
      <c r="L401" s="45"/>
      <c r="M401" s="221"/>
      <c r="N401" s="222"/>
      <c r="O401" s="85"/>
      <c r="P401" s="85"/>
      <c r="Q401" s="85"/>
      <c r="R401" s="85"/>
      <c r="S401" s="85"/>
      <c r="T401" s="86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T401" s="18" t="s">
        <v>169</v>
      </c>
      <c r="AU401" s="18" t="s">
        <v>85</v>
      </c>
    </row>
    <row r="402" spans="1:65" s="2" customFormat="1" ht="24.15" customHeight="1">
      <c r="A402" s="39"/>
      <c r="B402" s="40"/>
      <c r="C402" s="205" t="s">
        <v>499</v>
      </c>
      <c r="D402" s="205" t="s">
        <v>162</v>
      </c>
      <c r="E402" s="206" t="s">
        <v>517</v>
      </c>
      <c r="F402" s="207" t="s">
        <v>518</v>
      </c>
      <c r="G402" s="208" t="s">
        <v>237</v>
      </c>
      <c r="H402" s="209">
        <v>6</v>
      </c>
      <c r="I402" s="210"/>
      <c r="J402" s="211">
        <f>ROUND(I402*H402,2)</f>
        <v>0</v>
      </c>
      <c r="K402" s="207" t="s">
        <v>166</v>
      </c>
      <c r="L402" s="45"/>
      <c r="M402" s="212" t="s">
        <v>19</v>
      </c>
      <c r="N402" s="213" t="s">
        <v>46</v>
      </c>
      <c r="O402" s="85"/>
      <c r="P402" s="214">
        <f>O402*H402</f>
        <v>0</v>
      </c>
      <c r="Q402" s="214">
        <v>0.00115</v>
      </c>
      <c r="R402" s="214">
        <f>Q402*H402</f>
        <v>0.0069</v>
      </c>
      <c r="S402" s="214">
        <v>0</v>
      </c>
      <c r="T402" s="215">
        <f>S402*H402</f>
        <v>0</v>
      </c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R402" s="216" t="s">
        <v>238</v>
      </c>
      <c r="AT402" s="216" t="s">
        <v>162</v>
      </c>
      <c r="AU402" s="216" t="s">
        <v>85</v>
      </c>
      <c r="AY402" s="18" t="s">
        <v>159</v>
      </c>
      <c r="BE402" s="217">
        <f>IF(N402="základní",J402,0)</f>
        <v>0</v>
      </c>
      <c r="BF402" s="217">
        <f>IF(N402="snížená",J402,0)</f>
        <v>0</v>
      </c>
      <c r="BG402" s="217">
        <f>IF(N402="zákl. přenesená",J402,0)</f>
        <v>0</v>
      </c>
      <c r="BH402" s="217">
        <f>IF(N402="sníž. přenesená",J402,0)</f>
        <v>0</v>
      </c>
      <c r="BI402" s="217">
        <f>IF(N402="nulová",J402,0)</f>
        <v>0</v>
      </c>
      <c r="BJ402" s="18" t="s">
        <v>83</v>
      </c>
      <c r="BK402" s="217">
        <f>ROUND(I402*H402,2)</f>
        <v>0</v>
      </c>
      <c r="BL402" s="18" t="s">
        <v>238</v>
      </c>
      <c r="BM402" s="216" t="s">
        <v>2424</v>
      </c>
    </row>
    <row r="403" spans="1:47" s="2" customFormat="1" ht="12">
      <c r="A403" s="39"/>
      <c r="B403" s="40"/>
      <c r="C403" s="41"/>
      <c r="D403" s="218" t="s">
        <v>169</v>
      </c>
      <c r="E403" s="41"/>
      <c r="F403" s="219" t="s">
        <v>520</v>
      </c>
      <c r="G403" s="41"/>
      <c r="H403" s="41"/>
      <c r="I403" s="220"/>
      <c r="J403" s="41"/>
      <c r="K403" s="41"/>
      <c r="L403" s="45"/>
      <c r="M403" s="221"/>
      <c r="N403" s="222"/>
      <c r="O403" s="85"/>
      <c r="P403" s="85"/>
      <c r="Q403" s="85"/>
      <c r="R403" s="85"/>
      <c r="S403" s="85"/>
      <c r="T403" s="86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T403" s="18" t="s">
        <v>169</v>
      </c>
      <c r="AU403" s="18" t="s">
        <v>85</v>
      </c>
    </row>
    <row r="404" spans="1:51" s="13" customFormat="1" ht="12">
      <c r="A404" s="13"/>
      <c r="B404" s="223"/>
      <c r="C404" s="224"/>
      <c r="D404" s="225" t="s">
        <v>175</v>
      </c>
      <c r="E404" s="226" t="s">
        <v>19</v>
      </c>
      <c r="F404" s="227" t="s">
        <v>339</v>
      </c>
      <c r="G404" s="224"/>
      <c r="H404" s="226" t="s">
        <v>19</v>
      </c>
      <c r="I404" s="228"/>
      <c r="J404" s="224"/>
      <c r="K404" s="224"/>
      <c r="L404" s="229"/>
      <c r="M404" s="230"/>
      <c r="N404" s="231"/>
      <c r="O404" s="231"/>
      <c r="P404" s="231"/>
      <c r="Q404" s="231"/>
      <c r="R404" s="231"/>
      <c r="S404" s="231"/>
      <c r="T404" s="232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33" t="s">
        <v>175</v>
      </c>
      <c r="AU404" s="233" t="s">
        <v>85</v>
      </c>
      <c r="AV404" s="13" t="s">
        <v>83</v>
      </c>
      <c r="AW404" s="13" t="s">
        <v>37</v>
      </c>
      <c r="AX404" s="13" t="s">
        <v>75</v>
      </c>
      <c r="AY404" s="233" t="s">
        <v>159</v>
      </c>
    </row>
    <row r="405" spans="1:51" s="14" customFormat="1" ht="12">
      <c r="A405" s="14"/>
      <c r="B405" s="234"/>
      <c r="C405" s="235"/>
      <c r="D405" s="225" t="s">
        <v>175</v>
      </c>
      <c r="E405" s="236" t="s">
        <v>19</v>
      </c>
      <c r="F405" s="237" t="s">
        <v>160</v>
      </c>
      <c r="G405" s="235"/>
      <c r="H405" s="238">
        <v>6</v>
      </c>
      <c r="I405" s="239"/>
      <c r="J405" s="235"/>
      <c r="K405" s="235"/>
      <c r="L405" s="240"/>
      <c r="M405" s="241"/>
      <c r="N405" s="242"/>
      <c r="O405" s="242"/>
      <c r="P405" s="242"/>
      <c r="Q405" s="242"/>
      <c r="R405" s="242"/>
      <c r="S405" s="242"/>
      <c r="T405" s="243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T405" s="244" t="s">
        <v>175</v>
      </c>
      <c r="AU405" s="244" t="s">
        <v>85</v>
      </c>
      <c r="AV405" s="14" t="s">
        <v>85</v>
      </c>
      <c r="AW405" s="14" t="s">
        <v>37</v>
      </c>
      <c r="AX405" s="14" t="s">
        <v>83</v>
      </c>
      <c r="AY405" s="244" t="s">
        <v>159</v>
      </c>
    </row>
    <row r="406" spans="1:65" s="2" customFormat="1" ht="37.8" customHeight="1">
      <c r="A406" s="39"/>
      <c r="B406" s="40"/>
      <c r="C406" s="257" t="s">
        <v>504</v>
      </c>
      <c r="D406" s="257" t="s">
        <v>255</v>
      </c>
      <c r="E406" s="258" t="s">
        <v>522</v>
      </c>
      <c r="F406" s="259" t="s">
        <v>523</v>
      </c>
      <c r="G406" s="260" t="s">
        <v>237</v>
      </c>
      <c r="H406" s="261">
        <v>6</v>
      </c>
      <c r="I406" s="262"/>
      <c r="J406" s="263">
        <f>ROUND(I406*H406,2)</f>
        <v>0</v>
      </c>
      <c r="K406" s="259" t="s">
        <v>166</v>
      </c>
      <c r="L406" s="264"/>
      <c r="M406" s="265" t="s">
        <v>19</v>
      </c>
      <c r="N406" s="266" t="s">
        <v>46</v>
      </c>
      <c r="O406" s="85"/>
      <c r="P406" s="214">
        <f>O406*H406</f>
        <v>0</v>
      </c>
      <c r="Q406" s="214">
        <v>0.00208</v>
      </c>
      <c r="R406" s="214">
        <f>Q406*H406</f>
        <v>0.012479999999999998</v>
      </c>
      <c r="S406" s="214">
        <v>0</v>
      </c>
      <c r="T406" s="215">
        <f>S406*H406</f>
        <v>0</v>
      </c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R406" s="216" t="s">
        <v>259</v>
      </c>
      <c r="AT406" s="216" t="s">
        <v>255</v>
      </c>
      <c r="AU406" s="216" t="s">
        <v>85</v>
      </c>
      <c r="AY406" s="18" t="s">
        <v>159</v>
      </c>
      <c r="BE406" s="217">
        <f>IF(N406="základní",J406,0)</f>
        <v>0</v>
      </c>
      <c r="BF406" s="217">
        <f>IF(N406="snížená",J406,0)</f>
        <v>0</v>
      </c>
      <c r="BG406" s="217">
        <f>IF(N406="zákl. přenesená",J406,0)</f>
        <v>0</v>
      </c>
      <c r="BH406" s="217">
        <f>IF(N406="sníž. přenesená",J406,0)</f>
        <v>0</v>
      </c>
      <c r="BI406" s="217">
        <f>IF(N406="nulová",J406,0)</f>
        <v>0</v>
      </c>
      <c r="BJ406" s="18" t="s">
        <v>83</v>
      </c>
      <c r="BK406" s="217">
        <f>ROUND(I406*H406,2)</f>
        <v>0</v>
      </c>
      <c r="BL406" s="18" t="s">
        <v>238</v>
      </c>
      <c r="BM406" s="216" t="s">
        <v>2425</v>
      </c>
    </row>
    <row r="407" spans="1:65" s="2" customFormat="1" ht="24.15" customHeight="1">
      <c r="A407" s="39"/>
      <c r="B407" s="40"/>
      <c r="C407" s="257" t="s">
        <v>511</v>
      </c>
      <c r="D407" s="257" t="s">
        <v>255</v>
      </c>
      <c r="E407" s="258" t="s">
        <v>526</v>
      </c>
      <c r="F407" s="259" t="s">
        <v>527</v>
      </c>
      <c r="G407" s="260" t="s">
        <v>237</v>
      </c>
      <c r="H407" s="261">
        <v>6</v>
      </c>
      <c r="I407" s="262"/>
      <c r="J407" s="263">
        <f>ROUND(I407*H407,2)</f>
        <v>0</v>
      </c>
      <c r="K407" s="259" t="s">
        <v>166</v>
      </c>
      <c r="L407" s="264"/>
      <c r="M407" s="265" t="s">
        <v>19</v>
      </c>
      <c r="N407" s="266" t="s">
        <v>46</v>
      </c>
      <c r="O407" s="85"/>
      <c r="P407" s="214">
        <f>O407*H407</f>
        <v>0</v>
      </c>
      <c r="Q407" s="214">
        <v>0.00247</v>
      </c>
      <c r="R407" s="214">
        <f>Q407*H407</f>
        <v>0.01482</v>
      </c>
      <c r="S407" s="214">
        <v>0</v>
      </c>
      <c r="T407" s="215">
        <f>S407*H407</f>
        <v>0</v>
      </c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R407" s="216" t="s">
        <v>259</v>
      </c>
      <c r="AT407" s="216" t="s">
        <v>255</v>
      </c>
      <c r="AU407" s="216" t="s">
        <v>85</v>
      </c>
      <c r="AY407" s="18" t="s">
        <v>159</v>
      </c>
      <c r="BE407" s="217">
        <f>IF(N407="základní",J407,0)</f>
        <v>0</v>
      </c>
      <c r="BF407" s="217">
        <f>IF(N407="snížená",J407,0)</f>
        <v>0</v>
      </c>
      <c r="BG407" s="217">
        <f>IF(N407="zákl. přenesená",J407,0)</f>
        <v>0</v>
      </c>
      <c r="BH407" s="217">
        <f>IF(N407="sníž. přenesená",J407,0)</f>
        <v>0</v>
      </c>
      <c r="BI407" s="217">
        <f>IF(N407="nulová",J407,0)</f>
        <v>0</v>
      </c>
      <c r="BJ407" s="18" t="s">
        <v>83</v>
      </c>
      <c r="BK407" s="217">
        <f>ROUND(I407*H407,2)</f>
        <v>0</v>
      </c>
      <c r="BL407" s="18" t="s">
        <v>238</v>
      </c>
      <c r="BM407" s="216" t="s">
        <v>2426</v>
      </c>
    </row>
    <row r="408" spans="1:65" s="2" customFormat="1" ht="24.15" customHeight="1">
      <c r="A408" s="39"/>
      <c r="B408" s="40"/>
      <c r="C408" s="205" t="s">
        <v>516</v>
      </c>
      <c r="D408" s="205" t="s">
        <v>162</v>
      </c>
      <c r="E408" s="206" t="s">
        <v>530</v>
      </c>
      <c r="F408" s="207" t="s">
        <v>531</v>
      </c>
      <c r="G408" s="208" t="s">
        <v>461</v>
      </c>
      <c r="H408" s="209">
        <v>4.4</v>
      </c>
      <c r="I408" s="210"/>
      <c r="J408" s="211">
        <f>ROUND(I408*H408,2)</f>
        <v>0</v>
      </c>
      <c r="K408" s="207" t="s">
        <v>166</v>
      </c>
      <c r="L408" s="45"/>
      <c r="M408" s="212" t="s">
        <v>19</v>
      </c>
      <c r="N408" s="213" t="s">
        <v>46</v>
      </c>
      <c r="O408" s="85"/>
      <c r="P408" s="214">
        <f>O408*H408</f>
        <v>0</v>
      </c>
      <c r="Q408" s="214">
        <v>0</v>
      </c>
      <c r="R408" s="214">
        <f>Q408*H408</f>
        <v>0</v>
      </c>
      <c r="S408" s="214">
        <v>0.00982</v>
      </c>
      <c r="T408" s="215">
        <f>S408*H408</f>
        <v>0.043208</v>
      </c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R408" s="216" t="s">
        <v>238</v>
      </c>
      <c r="AT408" s="216" t="s">
        <v>162</v>
      </c>
      <c r="AU408" s="216" t="s">
        <v>85</v>
      </c>
      <c r="AY408" s="18" t="s">
        <v>159</v>
      </c>
      <c r="BE408" s="217">
        <f>IF(N408="základní",J408,0)</f>
        <v>0</v>
      </c>
      <c r="BF408" s="217">
        <f>IF(N408="snížená",J408,0)</f>
        <v>0</v>
      </c>
      <c r="BG408" s="217">
        <f>IF(N408="zákl. přenesená",J408,0)</f>
        <v>0</v>
      </c>
      <c r="BH408" s="217">
        <f>IF(N408="sníž. přenesená",J408,0)</f>
        <v>0</v>
      </c>
      <c r="BI408" s="217">
        <f>IF(N408="nulová",J408,0)</f>
        <v>0</v>
      </c>
      <c r="BJ408" s="18" t="s">
        <v>83</v>
      </c>
      <c r="BK408" s="217">
        <f>ROUND(I408*H408,2)</f>
        <v>0</v>
      </c>
      <c r="BL408" s="18" t="s">
        <v>238</v>
      </c>
      <c r="BM408" s="216" t="s">
        <v>2427</v>
      </c>
    </row>
    <row r="409" spans="1:47" s="2" customFormat="1" ht="12">
      <c r="A409" s="39"/>
      <c r="B409" s="40"/>
      <c r="C409" s="41"/>
      <c r="D409" s="218" t="s">
        <v>169</v>
      </c>
      <c r="E409" s="41"/>
      <c r="F409" s="219" t="s">
        <v>533</v>
      </c>
      <c r="G409" s="41"/>
      <c r="H409" s="41"/>
      <c r="I409" s="220"/>
      <c r="J409" s="41"/>
      <c r="K409" s="41"/>
      <c r="L409" s="45"/>
      <c r="M409" s="221"/>
      <c r="N409" s="222"/>
      <c r="O409" s="85"/>
      <c r="P409" s="85"/>
      <c r="Q409" s="85"/>
      <c r="R409" s="85"/>
      <c r="S409" s="85"/>
      <c r="T409" s="86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T409" s="18" t="s">
        <v>169</v>
      </c>
      <c r="AU409" s="18" t="s">
        <v>85</v>
      </c>
    </row>
    <row r="410" spans="1:65" s="2" customFormat="1" ht="16.5" customHeight="1">
      <c r="A410" s="39"/>
      <c r="B410" s="40"/>
      <c r="C410" s="205" t="s">
        <v>521</v>
      </c>
      <c r="D410" s="205" t="s">
        <v>162</v>
      </c>
      <c r="E410" s="206" t="s">
        <v>535</v>
      </c>
      <c r="F410" s="207" t="s">
        <v>536</v>
      </c>
      <c r="G410" s="208" t="s">
        <v>461</v>
      </c>
      <c r="H410" s="209">
        <v>4.4</v>
      </c>
      <c r="I410" s="210"/>
      <c r="J410" s="211">
        <f>ROUND(I410*H410,2)</f>
        <v>0</v>
      </c>
      <c r="K410" s="207" t="s">
        <v>166</v>
      </c>
      <c r="L410" s="45"/>
      <c r="M410" s="212" t="s">
        <v>19</v>
      </c>
      <c r="N410" s="213" t="s">
        <v>46</v>
      </c>
      <c r="O410" s="85"/>
      <c r="P410" s="214">
        <f>O410*H410</f>
        <v>0</v>
      </c>
      <c r="Q410" s="214">
        <v>0.00168</v>
      </c>
      <c r="R410" s="214">
        <f>Q410*H410</f>
        <v>0.007392000000000001</v>
      </c>
      <c r="S410" s="214">
        <v>0</v>
      </c>
      <c r="T410" s="215">
        <f>S410*H410</f>
        <v>0</v>
      </c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R410" s="216" t="s">
        <v>238</v>
      </c>
      <c r="AT410" s="216" t="s">
        <v>162</v>
      </c>
      <c r="AU410" s="216" t="s">
        <v>85</v>
      </c>
      <c r="AY410" s="18" t="s">
        <v>159</v>
      </c>
      <c r="BE410" s="217">
        <f>IF(N410="základní",J410,0)</f>
        <v>0</v>
      </c>
      <c r="BF410" s="217">
        <f>IF(N410="snížená",J410,0)</f>
        <v>0</v>
      </c>
      <c r="BG410" s="217">
        <f>IF(N410="zákl. přenesená",J410,0)</f>
        <v>0</v>
      </c>
      <c r="BH410" s="217">
        <f>IF(N410="sníž. přenesená",J410,0)</f>
        <v>0</v>
      </c>
      <c r="BI410" s="217">
        <f>IF(N410="nulová",J410,0)</f>
        <v>0</v>
      </c>
      <c r="BJ410" s="18" t="s">
        <v>83</v>
      </c>
      <c r="BK410" s="217">
        <f>ROUND(I410*H410,2)</f>
        <v>0</v>
      </c>
      <c r="BL410" s="18" t="s">
        <v>238</v>
      </c>
      <c r="BM410" s="216" t="s">
        <v>2428</v>
      </c>
    </row>
    <row r="411" spans="1:47" s="2" customFormat="1" ht="12">
      <c r="A411" s="39"/>
      <c r="B411" s="40"/>
      <c r="C411" s="41"/>
      <c r="D411" s="218" t="s">
        <v>169</v>
      </c>
      <c r="E411" s="41"/>
      <c r="F411" s="219" t="s">
        <v>538</v>
      </c>
      <c r="G411" s="41"/>
      <c r="H411" s="41"/>
      <c r="I411" s="220"/>
      <c r="J411" s="41"/>
      <c r="K411" s="41"/>
      <c r="L411" s="45"/>
      <c r="M411" s="221"/>
      <c r="N411" s="222"/>
      <c r="O411" s="85"/>
      <c r="P411" s="85"/>
      <c r="Q411" s="85"/>
      <c r="R411" s="85"/>
      <c r="S411" s="85"/>
      <c r="T411" s="86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T411" s="18" t="s">
        <v>169</v>
      </c>
      <c r="AU411" s="18" t="s">
        <v>85</v>
      </c>
    </row>
    <row r="412" spans="1:51" s="14" customFormat="1" ht="12">
      <c r="A412" s="14"/>
      <c r="B412" s="234"/>
      <c r="C412" s="235"/>
      <c r="D412" s="225" t="s">
        <v>175</v>
      </c>
      <c r="E412" s="236" t="s">
        <v>19</v>
      </c>
      <c r="F412" s="237" t="s">
        <v>2429</v>
      </c>
      <c r="G412" s="235"/>
      <c r="H412" s="238">
        <v>4.4</v>
      </c>
      <c r="I412" s="239"/>
      <c r="J412" s="235"/>
      <c r="K412" s="235"/>
      <c r="L412" s="240"/>
      <c r="M412" s="241"/>
      <c r="N412" s="242"/>
      <c r="O412" s="242"/>
      <c r="P412" s="242"/>
      <c r="Q412" s="242"/>
      <c r="R412" s="242"/>
      <c r="S412" s="242"/>
      <c r="T412" s="243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T412" s="244" t="s">
        <v>175</v>
      </c>
      <c r="AU412" s="244" t="s">
        <v>85</v>
      </c>
      <c r="AV412" s="14" t="s">
        <v>85</v>
      </c>
      <c r="AW412" s="14" t="s">
        <v>37</v>
      </c>
      <c r="AX412" s="14" t="s">
        <v>83</v>
      </c>
      <c r="AY412" s="244" t="s">
        <v>159</v>
      </c>
    </row>
    <row r="413" spans="1:65" s="2" customFormat="1" ht="37.8" customHeight="1">
      <c r="A413" s="39"/>
      <c r="B413" s="40"/>
      <c r="C413" s="205" t="s">
        <v>525</v>
      </c>
      <c r="D413" s="205" t="s">
        <v>162</v>
      </c>
      <c r="E413" s="206" t="s">
        <v>541</v>
      </c>
      <c r="F413" s="207" t="s">
        <v>542</v>
      </c>
      <c r="G413" s="208" t="s">
        <v>237</v>
      </c>
      <c r="H413" s="209">
        <v>1</v>
      </c>
      <c r="I413" s="210"/>
      <c r="J413" s="211">
        <f>ROUND(I413*H413,2)</f>
        <v>0</v>
      </c>
      <c r="K413" s="207" t="s">
        <v>166</v>
      </c>
      <c r="L413" s="45"/>
      <c r="M413" s="212" t="s">
        <v>19</v>
      </c>
      <c r="N413" s="213" t="s">
        <v>46</v>
      </c>
      <c r="O413" s="85"/>
      <c r="P413" s="214">
        <f>O413*H413</f>
        <v>0</v>
      </c>
      <c r="Q413" s="214">
        <v>0</v>
      </c>
      <c r="R413" s="214">
        <f>Q413*H413</f>
        <v>0</v>
      </c>
      <c r="S413" s="214">
        <v>0</v>
      </c>
      <c r="T413" s="215">
        <f>S413*H413</f>
        <v>0</v>
      </c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R413" s="216" t="s">
        <v>238</v>
      </c>
      <c r="AT413" s="216" t="s">
        <v>162</v>
      </c>
      <c r="AU413" s="216" t="s">
        <v>85</v>
      </c>
      <c r="AY413" s="18" t="s">
        <v>159</v>
      </c>
      <c r="BE413" s="217">
        <f>IF(N413="základní",J413,0)</f>
        <v>0</v>
      </c>
      <c r="BF413" s="217">
        <f>IF(N413="snížená",J413,0)</f>
        <v>0</v>
      </c>
      <c r="BG413" s="217">
        <f>IF(N413="zákl. přenesená",J413,0)</f>
        <v>0</v>
      </c>
      <c r="BH413" s="217">
        <f>IF(N413="sníž. přenesená",J413,0)</f>
        <v>0</v>
      </c>
      <c r="BI413" s="217">
        <f>IF(N413="nulová",J413,0)</f>
        <v>0</v>
      </c>
      <c r="BJ413" s="18" t="s">
        <v>83</v>
      </c>
      <c r="BK413" s="217">
        <f>ROUND(I413*H413,2)</f>
        <v>0</v>
      </c>
      <c r="BL413" s="18" t="s">
        <v>238</v>
      </c>
      <c r="BM413" s="216" t="s">
        <v>2430</v>
      </c>
    </row>
    <row r="414" spans="1:47" s="2" customFormat="1" ht="12">
      <c r="A414" s="39"/>
      <c r="B414" s="40"/>
      <c r="C414" s="41"/>
      <c r="D414" s="218" t="s">
        <v>169</v>
      </c>
      <c r="E414" s="41"/>
      <c r="F414" s="219" t="s">
        <v>544</v>
      </c>
      <c r="G414" s="41"/>
      <c r="H414" s="41"/>
      <c r="I414" s="220"/>
      <c r="J414" s="41"/>
      <c r="K414" s="41"/>
      <c r="L414" s="45"/>
      <c r="M414" s="221"/>
      <c r="N414" s="222"/>
      <c r="O414" s="85"/>
      <c r="P414" s="85"/>
      <c r="Q414" s="85"/>
      <c r="R414" s="85"/>
      <c r="S414" s="85"/>
      <c r="T414" s="86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T414" s="18" t="s">
        <v>169</v>
      </c>
      <c r="AU414" s="18" t="s">
        <v>85</v>
      </c>
    </row>
    <row r="415" spans="1:65" s="2" customFormat="1" ht="21.75" customHeight="1">
      <c r="A415" s="39"/>
      <c r="B415" s="40"/>
      <c r="C415" s="257" t="s">
        <v>529</v>
      </c>
      <c r="D415" s="257" t="s">
        <v>255</v>
      </c>
      <c r="E415" s="258" t="s">
        <v>546</v>
      </c>
      <c r="F415" s="259" t="s">
        <v>547</v>
      </c>
      <c r="G415" s="260" t="s">
        <v>237</v>
      </c>
      <c r="H415" s="261">
        <v>1</v>
      </c>
      <c r="I415" s="262"/>
      <c r="J415" s="263">
        <f>ROUND(I415*H415,2)</f>
        <v>0</v>
      </c>
      <c r="K415" s="259" t="s">
        <v>166</v>
      </c>
      <c r="L415" s="264"/>
      <c r="M415" s="265" t="s">
        <v>19</v>
      </c>
      <c r="N415" s="266" t="s">
        <v>46</v>
      </c>
      <c r="O415" s="85"/>
      <c r="P415" s="214">
        <f>O415*H415</f>
        <v>0</v>
      </c>
      <c r="Q415" s="214">
        <v>0.00091</v>
      </c>
      <c r="R415" s="214">
        <f>Q415*H415</f>
        <v>0.00091</v>
      </c>
      <c r="S415" s="214">
        <v>0</v>
      </c>
      <c r="T415" s="215">
        <f>S415*H415</f>
        <v>0</v>
      </c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R415" s="216" t="s">
        <v>259</v>
      </c>
      <c r="AT415" s="216" t="s">
        <v>255</v>
      </c>
      <c r="AU415" s="216" t="s">
        <v>85</v>
      </c>
      <c r="AY415" s="18" t="s">
        <v>159</v>
      </c>
      <c r="BE415" s="217">
        <f>IF(N415="základní",J415,0)</f>
        <v>0</v>
      </c>
      <c r="BF415" s="217">
        <f>IF(N415="snížená",J415,0)</f>
        <v>0</v>
      </c>
      <c r="BG415" s="217">
        <f>IF(N415="zákl. přenesená",J415,0)</f>
        <v>0</v>
      </c>
      <c r="BH415" s="217">
        <f>IF(N415="sníž. přenesená",J415,0)</f>
        <v>0</v>
      </c>
      <c r="BI415" s="217">
        <f>IF(N415="nulová",J415,0)</f>
        <v>0</v>
      </c>
      <c r="BJ415" s="18" t="s">
        <v>83</v>
      </c>
      <c r="BK415" s="217">
        <f>ROUND(I415*H415,2)</f>
        <v>0</v>
      </c>
      <c r="BL415" s="18" t="s">
        <v>238</v>
      </c>
      <c r="BM415" s="216" t="s">
        <v>2431</v>
      </c>
    </row>
    <row r="416" spans="1:65" s="2" customFormat="1" ht="49.05" customHeight="1">
      <c r="A416" s="39"/>
      <c r="B416" s="40"/>
      <c r="C416" s="205" t="s">
        <v>534</v>
      </c>
      <c r="D416" s="205" t="s">
        <v>162</v>
      </c>
      <c r="E416" s="206" t="s">
        <v>550</v>
      </c>
      <c r="F416" s="207" t="s">
        <v>551</v>
      </c>
      <c r="G416" s="208" t="s">
        <v>191</v>
      </c>
      <c r="H416" s="209">
        <v>0.043</v>
      </c>
      <c r="I416" s="210"/>
      <c r="J416" s="211">
        <f>ROUND(I416*H416,2)</f>
        <v>0</v>
      </c>
      <c r="K416" s="207" t="s">
        <v>166</v>
      </c>
      <c r="L416" s="45"/>
      <c r="M416" s="212" t="s">
        <v>19</v>
      </c>
      <c r="N416" s="213" t="s">
        <v>46</v>
      </c>
      <c r="O416" s="85"/>
      <c r="P416" s="214">
        <f>O416*H416</f>
        <v>0</v>
      </c>
      <c r="Q416" s="214">
        <v>0</v>
      </c>
      <c r="R416" s="214">
        <f>Q416*H416</f>
        <v>0</v>
      </c>
      <c r="S416" s="214">
        <v>0</v>
      </c>
      <c r="T416" s="215">
        <f>S416*H416</f>
        <v>0</v>
      </c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R416" s="216" t="s">
        <v>238</v>
      </c>
      <c r="AT416" s="216" t="s">
        <v>162</v>
      </c>
      <c r="AU416" s="216" t="s">
        <v>85</v>
      </c>
      <c r="AY416" s="18" t="s">
        <v>159</v>
      </c>
      <c r="BE416" s="217">
        <f>IF(N416="základní",J416,0)</f>
        <v>0</v>
      </c>
      <c r="BF416" s="217">
        <f>IF(N416="snížená",J416,0)</f>
        <v>0</v>
      </c>
      <c r="BG416" s="217">
        <f>IF(N416="zákl. přenesená",J416,0)</f>
        <v>0</v>
      </c>
      <c r="BH416" s="217">
        <f>IF(N416="sníž. přenesená",J416,0)</f>
        <v>0</v>
      </c>
      <c r="BI416" s="217">
        <f>IF(N416="nulová",J416,0)</f>
        <v>0</v>
      </c>
      <c r="BJ416" s="18" t="s">
        <v>83</v>
      </c>
      <c r="BK416" s="217">
        <f>ROUND(I416*H416,2)</f>
        <v>0</v>
      </c>
      <c r="BL416" s="18" t="s">
        <v>238</v>
      </c>
      <c r="BM416" s="216" t="s">
        <v>2432</v>
      </c>
    </row>
    <row r="417" spans="1:47" s="2" customFormat="1" ht="12">
      <c r="A417" s="39"/>
      <c r="B417" s="40"/>
      <c r="C417" s="41"/>
      <c r="D417" s="218" t="s">
        <v>169</v>
      </c>
      <c r="E417" s="41"/>
      <c r="F417" s="219" t="s">
        <v>553</v>
      </c>
      <c r="G417" s="41"/>
      <c r="H417" s="41"/>
      <c r="I417" s="220"/>
      <c r="J417" s="41"/>
      <c r="K417" s="41"/>
      <c r="L417" s="45"/>
      <c r="M417" s="221"/>
      <c r="N417" s="222"/>
      <c r="O417" s="85"/>
      <c r="P417" s="85"/>
      <c r="Q417" s="85"/>
      <c r="R417" s="85"/>
      <c r="S417" s="85"/>
      <c r="T417" s="86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T417" s="18" t="s">
        <v>169</v>
      </c>
      <c r="AU417" s="18" t="s">
        <v>85</v>
      </c>
    </row>
    <row r="418" spans="1:63" s="12" customFormat="1" ht="22.8" customHeight="1">
      <c r="A418" s="12"/>
      <c r="B418" s="189"/>
      <c r="C418" s="190"/>
      <c r="D418" s="191" t="s">
        <v>74</v>
      </c>
      <c r="E418" s="203" t="s">
        <v>554</v>
      </c>
      <c r="F418" s="203" t="s">
        <v>555</v>
      </c>
      <c r="G418" s="190"/>
      <c r="H418" s="190"/>
      <c r="I418" s="193"/>
      <c r="J418" s="204">
        <f>BK418</f>
        <v>0</v>
      </c>
      <c r="K418" s="190"/>
      <c r="L418" s="195"/>
      <c r="M418" s="196"/>
      <c r="N418" s="197"/>
      <c r="O418" s="197"/>
      <c r="P418" s="198">
        <f>SUM(P419:P452)</f>
        <v>0</v>
      </c>
      <c r="Q418" s="197"/>
      <c r="R418" s="198">
        <f>SUM(R419:R452)</f>
        <v>0.0086</v>
      </c>
      <c r="S418" s="197"/>
      <c r="T418" s="199">
        <f>SUM(T419:T452)</f>
        <v>0.06622</v>
      </c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R418" s="200" t="s">
        <v>85</v>
      </c>
      <c r="AT418" s="201" t="s">
        <v>74</v>
      </c>
      <c r="AU418" s="201" t="s">
        <v>83</v>
      </c>
      <c r="AY418" s="200" t="s">
        <v>159</v>
      </c>
      <c r="BK418" s="202">
        <f>SUM(BK419:BK452)</f>
        <v>0</v>
      </c>
    </row>
    <row r="419" spans="1:65" s="2" customFormat="1" ht="37.8" customHeight="1">
      <c r="A419" s="39"/>
      <c r="B419" s="40"/>
      <c r="C419" s="205" t="s">
        <v>540</v>
      </c>
      <c r="D419" s="205" t="s">
        <v>162</v>
      </c>
      <c r="E419" s="206" t="s">
        <v>557</v>
      </c>
      <c r="F419" s="207" t="s">
        <v>558</v>
      </c>
      <c r="G419" s="208" t="s">
        <v>461</v>
      </c>
      <c r="H419" s="209">
        <v>86</v>
      </c>
      <c r="I419" s="210"/>
      <c r="J419" s="211">
        <f>ROUND(I419*H419,2)</f>
        <v>0</v>
      </c>
      <c r="K419" s="207" t="s">
        <v>166</v>
      </c>
      <c r="L419" s="45"/>
      <c r="M419" s="212" t="s">
        <v>19</v>
      </c>
      <c r="N419" s="213" t="s">
        <v>46</v>
      </c>
      <c r="O419" s="85"/>
      <c r="P419" s="214">
        <f>O419*H419</f>
        <v>0</v>
      </c>
      <c r="Q419" s="214">
        <v>0</v>
      </c>
      <c r="R419" s="214">
        <f>Q419*H419</f>
        <v>0</v>
      </c>
      <c r="S419" s="214">
        <v>0.00062</v>
      </c>
      <c r="T419" s="215">
        <f>S419*H419</f>
        <v>0.05332</v>
      </c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R419" s="216" t="s">
        <v>238</v>
      </c>
      <c r="AT419" s="216" t="s">
        <v>162</v>
      </c>
      <c r="AU419" s="216" t="s">
        <v>85</v>
      </c>
      <c r="AY419" s="18" t="s">
        <v>159</v>
      </c>
      <c r="BE419" s="217">
        <f>IF(N419="základní",J419,0)</f>
        <v>0</v>
      </c>
      <c r="BF419" s="217">
        <f>IF(N419="snížená",J419,0)</f>
        <v>0</v>
      </c>
      <c r="BG419" s="217">
        <f>IF(N419="zákl. přenesená",J419,0)</f>
        <v>0</v>
      </c>
      <c r="BH419" s="217">
        <f>IF(N419="sníž. přenesená",J419,0)</f>
        <v>0</v>
      </c>
      <c r="BI419" s="217">
        <f>IF(N419="nulová",J419,0)</f>
        <v>0</v>
      </c>
      <c r="BJ419" s="18" t="s">
        <v>83</v>
      </c>
      <c r="BK419" s="217">
        <f>ROUND(I419*H419,2)</f>
        <v>0</v>
      </c>
      <c r="BL419" s="18" t="s">
        <v>238</v>
      </c>
      <c r="BM419" s="216" t="s">
        <v>2433</v>
      </c>
    </row>
    <row r="420" spans="1:47" s="2" customFormat="1" ht="12">
      <c r="A420" s="39"/>
      <c r="B420" s="40"/>
      <c r="C420" s="41"/>
      <c r="D420" s="218" t="s">
        <v>169</v>
      </c>
      <c r="E420" s="41"/>
      <c r="F420" s="219" t="s">
        <v>560</v>
      </c>
      <c r="G420" s="41"/>
      <c r="H420" s="41"/>
      <c r="I420" s="220"/>
      <c r="J420" s="41"/>
      <c r="K420" s="41"/>
      <c r="L420" s="45"/>
      <c r="M420" s="221"/>
      <c r="N420" s="222"/>
      <c r="O420" s="85"/>
      <c r="P420" s="85"/>
      <c r="Q420" s="85"/>
      <c r="R420" s="85"/>
      <c r="S420" s="85"/>
      <c r="T420" s="86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T420" s="18" t="s">
        <v>169</v>
      </c>
      <c r="AU420" s="18" t="s">
        <v>85</v>
      </c>
    </row>
    <row r="421" spans="1:51" s="13" customFormat="1" ht="12">
      <c r="A421" s="13"/>
      <c r="B421" s="223"/>
      <c r="C421" s="224"/>
      <c r="D421" s="225" t="s">
        <v>175</v>
      </c>
      <c r="E421" s="226" t="s">
        <v>19</v>
      </c>
      <c r="F421" s="227" t="s">
        <v>561</v>
      </c>
      <c r="G421" s="224"/>
      <c r="H421" s="226" t="s">
        <v>19</v>
      </c>
      <c r="I421" s="228"/>
      <c r="J421" s="224"/>
      <c r="K421" s="224"/>
      <c r="L421" s="229"/>
      <c r="M421" s="230"/>
      <c r="N421" s="231"/>
      <c r="O421" s="231"/>
      <c r="P421" s="231"/>
      <c r="Q421" s="231"/>
      <c r="R421" s="231"/>
      <c r="S421" s="231"/>
      <c r="T421" s="232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33" t="s">
        <v>175</v>
      </c>
      <c r="AU421" s="233" t="s">
        <v>85</v>
      </c>
      <c r="AV421" s="13" t="s">
        <v>83</v>
      </c>
      <c r="AW421" s="13" t="s">
        <v>37</v>
      </c>
      <c r="AX421" s="13" t="s">
        <v>75</v>
      </c>
      <c r="AY421" s="233" t="s">
        <v>159</v>
      </c>
    </row>
    <row r="422" spans="1:51" s="13" customFormat="1" ht="12">
      <c r="A422" s="13"/>
      <c r="B422" s="223"/>
      <c r="C422" s="224"/>
      <c r="D422" s="225" t="s">
        <v>175</v>
      </c>
      <c r="E422" s="226" t="s">
        <v>19</v>
      </c>
      <c r="F422" s="227" t="s">
        <v>562</v>
      </c>
      <c r="G422" s="224"/>
      <c r="H422" s="226" t="s">
        <v>19</v>
      </c>
      <c r="I422" s="228"/>
      <c r="J422" s="224"/>
      <c r="K422" s="224"/>
      <c r="L422" s="229"/>
      <c r="M422" s="230"/>
      <c r="N422" s="231"/>
      <c r="O422" s="231"/>
      <c r="P422" s="231"/>
      <c r="Q422" s="231"/>
      <c r="R422" s="231"/>
      <c r="S422" s="231"/>
      <c r="T422" s="232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33" t="s">
        <v>175</v>
      </c>
      <c r="AU422" s="233" t="s">
        <v>85</v>
      </c>
      <c r="AV422" s="13" t="s">
        <v>83</v>
      </c>
      <c r="AW422" s="13" t="s">
        <v>37</v>
      </c>
      <c r="AX422" s="13" t="s">
        <v>75</v>
      </c>
      <c r="AY422" s="233" t="s">
        <v>159</v>
      </c>
    </row>
    <row r="423" spans="1:51" s="14" customFormat="1" ht="12">
      <c r="A423" s="14"/>
      <c r="B423" s="234"/>
      <c r="C423" s="235"/>
      <c r="D423" s="225" t="s">
        <v>175</v>
      </c>
      <c r="E423" s="236" t="s">
        <v>19</v>
      </c>
      <c r="F423" s="237" t="s">
        <v>641</v>
      </c>
      <c r="G423" s="235"/>
      <c r="H423" s="238">
        <v>86</v>
      </c>
      <c r="I423" s="239"/>
      <c r="J423" s="235"/>
      <c r="K423" s="235"/>
      <c r="L423" s="240"/>
      <c r="M423" s="241"/>
      <c r="N423" s="242"/>
      <c r="O423" s="242"/>
      <c r="P423" s="242"/>
      <c r="Q423" s="242"/>
      <c r="R423" s="242"/>
      <c r="S423" s="242"/>
      <c r="T423" s="243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T423" s="244" t="s">
        <v>175</v>
      </c>
      <c r="AU423" s="244" t="s">
        <v>85</v>
      </c>
      <c r="AV423" s="14" t="s">
        <v>85</v>
      </c>
      <c r="AW423" s="14" t="s">
        <v>37</v>
      </c>
      <c r="AX423" s="14" t="s">
        <v>83</v>
      </c>
      <c r="AY423" s="244" t="s">
        <v>159</v>
      </c>
    </row>
    <row r="424" spans="1:65" s="2" customFormat="1" ht="24.15" customHeight="1">
      <c r="A424" s="39"/>
      <c r="B424" s="40"/>
      <c r="C424" s="205" t="s">
        <v>545</v>
      </c>
      <c r="D424" s="205" t="s">
        <v>162</v>
      </c>
      <c r="E424" s="206" t="s">
        <v>565</v>
      </c>
      <c r="F424" s="207" t="s">
        <v>566</v>
      </c>
      <c r="G424" s="208" t="s">
        <v>237</v>
      </c>
      <c r="H424" s="209">
        <v>86</v>
      </c>
      <c r="I424" s="210"/>
      <c r="J424" s="211">
        <f>ROUND(I424*H424,2)</f>
        <v>0</v>
      </c>
      <c r="K424" s="207" t="s">
        <v>166</v>
      </c>
      <c r="L424" s="45"/>
      <c r="M424" s="212" t="s">
        <v>19</v>
      </c>
      <c r="N424" s="213" t="s">
        <v>46</v>
      </c>
      <c r="O424" s="85"/>
      <c r="P424" s="214">
        <f>O424*H424</f>
        <v>0</v>
      </c>
      <c r="Q424" s="214">
        <v>0</v>
      </c>
      <c r="R424" s="214">
        <f>Q424*H424</f>
        <v>0</v>
      </c>
      <c r="S424" s="214">
        <v>0.00015</v>
      </c>
      <c r="T424" s="215">
        <f>S424*H424</f>
        <v>0.012899999999999998</v>
      </c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R424" s="216" t="s">
        <v>238</v>
      </c>
      <c r="AT424" s="216" t="s">
        <v>162</v>
      </c>
      <c r="AU424" s="216" t="s">
        <v>85</v>
      </c>
      <c r="AY424" s="18" t="s">
        <v>159</v>
      </c>
      <c r="BE424" s="217">
        <f>IF(N424="základní",J424,0)</f>
        <v>0</v>
      </c>
      <c r="BF424" s="217">
        <f>IF(N424="snížená",J424,0)</f>
        <v>0</v>
      </c>
      <c r="BG424" s="217">
        <f>IF(N424="zákl. přenesená",J424,0)</f>
        <v>0</v>
      </c>
      <c r="BH424" s="217">
        <f>IF(N424="sníž. přenesená",J424,0)</f>
        <v>0</v>
      </c>
      <c r="BI424" s="217">
        <f>IF(N424="nulová",J424,0)</f>
        <v>0</v>
      </c>
      <c r="BJ424" s="18" t="s">
        <v>83</v>
      </c>
      <c r="BK424" s="217">
        <f>ROUND(I424*H424,2)</f>
        <v>0</v>
      </c>
      <c r="BL424" s="18" t="s">
        <v>238</v>
      </c>
      <c r="BM424" s="216" t="s">
        <v>2434</v>
      </c>
    </row>
    <row r="425" spans="1:47" s="2" customFormat="1" ht="12">
      <c r="A425" s="39"/>
      <c r="B425" s="40"/>
      <c r="C425" s="41"/>
      <c r="D425" s="218" t="s">
        <v>169</v>
      </c>
      <c r="E425" s="41"/>
      <c r="F425" s="219" t="s">
        <v>568</v>
      </c>
      <c r="G425" s="41"/>
      <c r="H425" s="41"/>
      <c r="I425" s="220"/>
      <c r="J425" s="41"/>
      <c r="K425" s="41"/>
      <c r="L425" s="45"/>
      <c r="M425" s="221"/>
      <c r="N425" s="222"/>
      <c r="O425" s="85"/>
      <c r="P425" s="85"/>
      <c r="Q425" s="85"/>
      <c r="R425" s="85"/>
      <c r="S425" s="85"/>
      <c r="T425" s="86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T425" s="18" t="s">
        <v>169</v>
      </c>
      <c r="AU425" s="18" t="s">
        <v>85</v>
      </c>
    </row>
    <row r="426" spans="1:51" s="13" customFormat="1" ht="12">
      <c r="A426" s="13"/>
      <c r="B426" s="223"/>
      <c r="C426" s="224"/>
      <c r="D426" s="225" t="s">
        <v>175</v>
      </c>
      <c r="E426" s="226" t="s">
        <v>19</v>
      </c>
      <c r="F426" s="227" t="s">
        <v>561</v>
      </c>
      <c r="G426" s="224"/>
      <c r="H426" s="226" t="s">
        <v>19</v>
      </c>
      <c r="I426" s="228"/>
      <c r="J426" s="224"/>
      <c r="K426" s="224"/>
      <c r="L426" s="229"/>
      <c r="M426" s="230"/>
      <c r="N426" s="231"/>
      <c r="O426" s="231"/>
      <c r="P426" s="231"/>
      <c r="Q426" s="231"/>
      <c r="R426" s="231"/>
      <c r="S426" s="231"/>
      <c r="T426" s="232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33" t="s">
        <v>175</v>
      </c>
      <c r="AU426" s="233" t="s">
        <v>85</v>
      </c>
      <c r="AV426" s="13" t="s">
        <v>83</v>
      </c>
      <c r="AW426" s="13" t="s">
        <v>37</v>
      </c>
      <c r="AX426" s="13" t="s">
        <v>75</v>
      </c>
      <c r="AY426" s="233" t="s">
        <v>159</v>
      </c>
    </row>
    <row r="427" spans="1:51" s="13" customFormat="1" ht="12">
      <c r="A427" s="13"/>
      <c r="B427" s="223"/>
      <c r="C427" s="224"/>
      <c r="D427" s="225" t="s">
        <v>175</v>
      </c>
      <c r="E427" s="226" t="s">
        <v>19</v>
      </c>
      <c r="F427" s="227" t="s">
        <v>569</v>
      </c>
      <c r="G427" s="224"/>
      <c r="H427" s="226" t="s">
        <v>19</v>
      </c>
      <c r="I427" s="228"/>
      <c r="J427" s="224"/>
      <c r="K427" s="224"/>
      <c r="L427" s="229"/>
      <c r="M427" s="230"/>
      <c r="N427" s="231"/>
      <c r="O427" s="231"/>
      <c r="P427" s="231"/>
      <c r="Q427" s="231"/>
      <c r="R427" s="231"/>
      <c r="S427" s="231"/>
      <c r="T427" s="232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33" t="s">
        <v>175</v>
      </c>
      <c r="AU427" s="233" t="s">
        <v>85</v>
      </c>
      <c r="AV427" s="13" t="s">
        <v>83</v>
      </c>
      <c r="AW427" s="13" t="s">
        <v>37</v>
      </c>
      <c r="AX427" s="13" t="s">
        <v>75</v>
      </c>
      <c r="AY427" s="233" t="s">
        <v>159</v>
      </c>
    </row>
    <row r="428" spans="1:51" s="13" customFormat="1" ht="12">
      <c r="A428" s="13"/>
      <c r="B428" s="223"/>
      <c r="C428" s="224"/>
      <c r="D428" s="225" t="s">
        <v>175</v>
      </c>
      <c r="E428" s="226" t="s">
        <v>19</v>
      </c>
      <c r="F428" s="227" t="s">
        <v>562</v>
      </c>
      <c r="G428" s="224"/>
      <c r="H428" s="226" t="s">
        <v>19</v>
      </c>
      <c r="I428" s="228"/>
      <c r="J428" s="224"/>
      <c r="K428" s="224"/>
      <c r="L428" s="229"/>
      <c r="M428" s="230"/>
      <c r="N428" s="231"/>
      <c r="O428" s="231"/>
      <c r="P428" s="231"/>
      <c r="Q428" s="231"/>
      <c r="R428" s="231"/>
      <c r="S428" s="231"/>
      <c r="T428" s="232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33" t="s">
        <v>175</v>
      </c>
      <c r="AU428" s="233" t="s">
        <v>85</v>
      </c>
      <c r="AV428" s="13" t="s">
        <v>83</v>
      </c>
      <c r="AW428" s="13" t="s">
        <v>37</v>
      </c>
      <c r="AX428" s="13" t="s">
        <v>75</v>
      </c>
      <c r="AY428" s="233" t="s">
        <v>159</v>
      </c>
    </row>
    <row r="429" spans="1:51" s="14" customFormat="1" ht="12">
      <c r="A429" s="14"/>
      <c r="B429" s="234"/>
      <c r="C429" s="235"/>
      <c r="D429" s="225" t="s">
        <v>175</v>
      </c>
      <c r="E429" s="236" t="s">
        <v>19</v>
      </c>
      <c r="F429" s="237" t="s">
        <v>641</v>
      </c>
      <c r="G429" s="235"/>
      <c r="H429" s="238">
        <v>86</v>
      </c>
      <c r="I429" s="239"/>
      <c r="J429" s="235"/>
      <c r="K429" s="235"/>
      <c r="L429" s="240"/>
      <c r="M429" s="241"/>
      <c r="N429" s="242"/>
      <c r="O429" s="242"/>
      <c r="P429" s="242"/>
      <c r="Q429" s="242"/>
      <c r="R429" s="242"/>
      <c r="S429" s="242"/>
      <c r="T429" s="243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T429" s="244" t="s">
        <v>175</v>
      </c>
      <c r="AU429" s="244" t="s">
        <v>85</v>
      </c>
      <c r="AV429" s="14" t="s">
        <v>85</v>
      </c>
      <c r="AW429" s="14" t="s">
        <v>37</v>
      </c>
      <c r="AX429" s="14" t="s">
        <v>75</v>
      </c>
      <c r="AY429" s="244" t="s">
        <v>159</v>
      </c>
    </row>
    <row r="430" spans="1:51" s="13" customFormat="1" ht="12">
      <c r="A430" s="13"/>
      <c r="B430" s="223"/>
      <c r="C430" s="224"/>
      <c r="D430" s="225" t="s">
        <v>175</v>
      </c>
      <c r="E430" s="226" t="s">
        <v>19</v>
      </c>
      <c r="F430" s="227" t="s">
        <v>243</v>
      </c>
      <c r="G430" s="224"/>
      <c r="H430" s="226" t="s">
        <v>19</v>
      </c>
      <c r="I430" s="228"/>
      <c r="J430" s="224"/>
      <c r="K430" s="224"/>
      <c r="L430" s="229"/>
      <c r="M430" s="230"/>
      <c r="N430" s="231"/>
      <c r="O430" s="231"/>
      <c r="P430" s="231"/>
      <c r="Q430" s="231"/>
      <c r="R430" s="231"/>
      <c r="S430" s="231"/>
      <c r="T430" s="232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33" t="s">
        <v>175</v>
      </c>
      <c r="AU430" s="233" t="s">
        <v>85</v>
      </c>
      <c r="AV430" s="13" t="s">
        <v>83</v>
      </c>
      <c r="AW430" s="13" t="s">
        <v>37</v>
      </c>
      <c r="AX430" s="13" t="s">
        <v>75</v>
      </c>
      <c r="AY430" s="233" t="s">
        <v>159</v>
      </c>
    </row>
    <row r="431" spans="1:51" s="14" customFormat="1" ht="12">
      <c r="A431" s="14"/>
      <c r="B431" s="234"/>
      <c r="C431" s="235"/>
      <c r="D431" s="225" t="s">
        <v>175</v>
      </c>
      <c r="E431" s="236" t="s">
        <v>19</v>
      </c>
      <c r="F431" s="237" t="s">
        <v>75</v>
      </c>
      <c r="G431" s="235"/>
      <c r="H431" s="238">
        <v>0</v>
      </c>
      <c r="I431" s="239"/>
      <c r="J431" s="235"/>
      <c r="K431" s="235"/>
      <c r="L431" s="240"/>
      <c r="M431" s="241"/>
      <c r="N431" s="242"/>
      <c r="O431" s="242"/>
      <c r="P431" s="242"/>
      <c r="Q431" s="242"/>
      <c r="R431" s="242"/>
      <c r="S431" s="242"/>
      <c r="T431" s="243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T431" s="244" t="s">
        <v>175</v>
      </c>
      <c r="AU431" s="244" t="s">
        <v>85</v>
      </c>
      <c r="AV431" s="14" t="s">
        <v>85</v>
      </c>
      <c r="AW431" s="14" t="s">
        <v>37</v>
      </c>
      <c r="AX431" s="14" t="s">
        <v>75</v>
      </c>
      <c r="AY431" s="244" t="s">
        <v>159</v>
      </c>
    </row>
    <row r="432" spans="1:51" s="15" customFormat="1" ht="12">
      <c r="A432" s="15"/>
      <c r="B432" s="245"/>
      <c r="C432" s="246"/>
      <c r="D432" s="225" t="s">
        <v>175</v>
      </c>
      <c r="E432" s="247" t="s">
        <v>19</v>
      </c>
      <c r="F432" s="248" t="s">
        <v>179</v>
      </c>
      <c r="G432" s="246"/>
      <c r="H432" s="249">
        <v>86</v>
      </c>
      <c r="I432" s="250"/>
      <c r="J432" s="246"/>
      <c r="K432" s="246"/>
      <c r="L432" s="251"/>
      <c r="M432" s="252"/>
      <c r="N432" s="253"/>
      <c r="O432" s="253"/>
      <c r="P432" s="253"/>
      <c r="Q432" s="253"/>
      <c r="R432" s="253"/>
      <c r="S432" s="253"/>
      <c r="T432" s="254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T432" s="255" t="s">
        <v>175</v>
      </c>
      <c r="AU432" s="255" t="s">
        <v>85</v>
      </c>
      <c r="AV432" s="15" t="s">
        <v>167</v>
      </c>
      <c r="AW432" s="15" t="s">
        <v>37</v>
      </c>
      <c r="AX432" s="15" t="s">
        <v>83</v>
      </c>
      <c r="AY432" s="255" t="s">
        <v>159</v>
      </c>
    </row>
    <row r="433" spans="1:65" s="2" customFormat="1" ht="24.15" customHeight="1">
      <c r="A433" s="39"/>
      <c r="B433" s="40"/>
      <c r="C433" s="205" t="s">
        <v>549</v>
      </c>
      <c r="D433" s="205" t="s">
        <v>162</v>
      </c>
      <c r="E433" s="206" t="s">
        <v>572</v>
      </c>
      <c r="F433" s="207" t="s">
        <v>573</v>
      </c>
      <c r="G433" s="208" t="s">
        <v>461</v>
      </c>
      <c r="H433" s="209">
        <v>86</v>
      </c>
      <c r="I433" s="210"/>
      <c r="J433" s="211">
        <f>ROUND(I433*H433,2)</f>
        <v>0</v>
      </c>
      <c r="K433" s="207" t="s">
        <v>166</v>
      </c>
      <c r="L433" s="45"/>
      <c r="M433" s="212" t="s">
        <v>19</v>
      </c>
      <c r="N433" s="213" t="s">
        <v>46</v>
      </c>
      <c r="O433" s="85"/>
      <c r="P433" s="214">
        <f>O433*H433</f>
        <v>0</v>
      </c>
      <c r="Q433" s="214">
        <v>0</v>
      </c>
      <c r="R433" s="214">
        <f>Q433*H433</f>
        <v>0</v>
      </c>
      <c r="S433" s="214">
        <v>0</v>
      </c>
      <c r="T433" s="215">
        <f>S433*H433</f>
        <v>0</v>
      </c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R433" s="216" t="s">
        <v>238</v>
      </c>
      <c r="AT433" s="216" t="s">
        <v>162</v>
      </c>
      <c r="AU433" s="216" t="s">
        <v>85</v>
      </c>
      <c r="AY433" s="18" t="s">
        <v>159</v>
      </c>
      <c r="BE433" s="217">
        <f>IF(N433="základní",J433,0)</f>
        <v>0</v>
      </c>
      <c r="BF433" s="217">
        <f>IF(N433="snížená",J433,0)</f>
        <v>0</v>
      </c>
      <c r="BG433" s="217">
        <f>IF(N433="zákl. přenesená",J433,0)</f>
        <v>0</v>
      </c>
      <c r="BH433" s="217">
        <f>IF(N433="sníž. přenesená",J433,0)</f>
        <v>0</v>
      </c>
      <c r="BI433" s="217">
        <f>IF(N433="nulová",J433,0)</f>
        <v>0</v>
      </c>
      <c r="BJ433" s="18" t="s">
        <v>83</v>
      </c>
      <c r="BK433" s="217">
        <f>ROUND(I433*H433,2)</f>
        <v>0</v>
      </c>
      <c r="BL433" s="18" t="s">
        <v>238</v>
      </c>
      <c r="BM433" s="216" t="s">
        <v>2435</v>
      </c>
    </row>
    <row r="434" spans="1:47" s="2" customFormat="1" ht="12">
      <c r="A434" s="39"/>
      <c r="B434" s="40"/>
      <c r="C434" s="41"/>
      <c r="D434" s="218" t="s">
        <v>169</v>
      </c>
      <c r="E434" s="41"/>
      <c r="F434" s="219" t="s">
        <v>575</v>
      </c>
      <c r="G434" s="41"/>
      <c r="H434" s="41"/>
      <c r="I434" s="220"/>
      <c r="J434" s="41"/>
      <c r="K434" s="41"/>
      <c r="L434" s="45"/>
      <c r="M434" s="221"/>
      <c r="N434" s="222"/>
      <c r="O434" s="85"/>
      <c r="P434" s="85"/>
      <c r="Q434" s="85"/>
      <c r="R434" s="85"/>
      <c r="S434" s="85"/>
      <c r="T434" s="86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T434" s="18" t="s">
        <v>169</v>
      </c>
      <c r="AU434" s="18" t="s">
        <v>85</v>
      </c>
    </row>
    <row r="435" spans="1:51" s="13" customFormat="1" ht="12">
      <c r="A435" s="13"/>
      <c r="B435" s="223"/>
      <c r="C435" s="224"/>
      <c r="D435" s="225" t="s">
        <v>175</v>
      </c>
      <c r="E435" s="226" t="s">
        <v>19</v>
      </c>
      <c r="F435" s="227" t="s">
        <v>576</v>
      </c>
      <c r="G435" s="224"/>
      <c r="H435" s="226" t="s">
        <v>19</v>
      </c>
      <c r="I435" s="228"/>
      <c r="J435" s="224"/>
      <c r="K435" s="224"/>
      <c r="L435" s="229"/>
      <c r="M435" s="230"/>
      <c r="N435" s="231"/>
      <c r="O435" s="231"/>
      <c r="P435" s="231"/>
      <c r="Q435" s="231"/>
      <c r="R435" s="231"/>
      <c r="S435" s="231"/>
      <c r="T435" s="232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33" t="s">
        <v>175</v>
      </c>
      <c r="AU435" s="233" t="s">
        <v>85</v>
      </c>
      <c r="AV435" s="13" t="s">
        <v>83</v>
      </c>
      <c r="AW435" s="13" t="s">
        <v>37</v>
      </c>
      <c r="AX435" s="13" t="s">
        <v>75</v>
      </c>
      <c r="AY435" s="233" t="s">
        <v>159</v>
      </c>
    </row>
    <row r="436" spans="1:51" s="13" customFormat="1" ht="12">
      <c r="A436" s="13"/>
      <c r="B436" s="223"/>
      <c r="C436" s="224"/>
      <c r="D436" s="225" t="s">
        <v>175</v>
      </c>
      <c r="E436" s="226" t="s">
        <v>19</v>
      </c>
      <c r="F436" s="227" t="s">
        <v>562</v>
      </c>
      <c r="G436" s="224"/>
      <c r="H436" s="226" t="s">
        <v>19</v>
      </c>
      <c r="I436" s="228"/>
      <c r="J436" s="224"/>
      <c r="K436" s="224"/>
      <c r="L436" s="229"/>
      <c r="M436" s="230"/>
      <c r="N436" s="231"/>
      <c r="O436" s="231"/>
      <c r="P436" s="231"/>
      <c r="Q436" s="231"/>
      <c r="R436" s="231"/>
      <c r="S436" s="231"/>
      <c r="T436" s="232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33" t="s">
        <v>175</v>
      </c>
      <c r="AU436" s="233" t="s">
        <v>85</v>
      </c>
      <c r="AV436" s="13" t="s">
        <v>83</v>
      </c>
      <c r="AW436" s="13" t="s">
        <v>37</v>
      </c>
      <c r="AX436" s="13" t="s">
        <v>75</v>
      </c>
      <c r="AY436" s="233" t="s">
        <v>159</v>
      </c>
    </row>
    <row r="437" spans="1:51" s="14" customFormat="1" ht="12">
      <c r="A437" s="14"/>
      <c r="B437" s="234"/>
      <c r="C437" s="235"/>
      <c r="D437" s="225" t="s">
        <v>175</v>
      </c>
      <c r="E437" s="236" t="s">
        <v>19</v>
      </c>
      <c r="F437" s="237" t="s">
        <v>641</v>
      </c>
      <c r="G437" s="235"/>
      <c r="H437" s="238">
        <v>86</v>
      </c>
      <c r="I437" s="239"/>
      <c r="J437" s="235"/>
      <c r="K437" s="235"/>
      <c r="L437" s="240"/>
      <c r="M437" s="241"/>
      <c r="N437" s="242"/>
      <c r="O437" s="242"/>
      <c r="P437" s="242"/>
      <c r="Q437" s="242"/>
      <c r="R437" s="242"/>
      <c r="S437" s="242"/>
      <c r="T437" s="243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T437" s="244" t="s">
        <v>175</v>
      </c>
      <c r="AU437" s="244" t="s">
        <v>85</v>
      </c>
      <c r="AV437" s="14" t="s">
        <v>85</v>
      </c>
      <c r="AW437" s="14" t="s">
        <v>37</v>
      </c>
      <c r="AX437" s="14" t="s">
        <v>83</v>
      </c>
      <c r="AY437" s="244" t="s">
        <v>159</v>
      </c>
    </row>
    <row r="438" spans="1:65" s="2" customFormat="1" ht="24.15" customHeight="1">
      <c r="A438" s="39"/>
      <c r="B438" s="40"/>
      <c r="C438" s="205" t="s">
        <v>556</v>
      </c>
      <c r="D438" s="205" t="s">
        <v>162</v>
      </c>
      <c r="E438" s="206" t="s">
        <v>578</v>
      </c>
      <c r="F438" s="207" t="s">
        <v>579</v>
      </c>
      <c r="G438" s="208" t="s">
        <v>237</v>
      </c>
      <c r="H438" s="209">
        <v>86</v>
      </c>
      <c r="I438" s="210"/>
      <c r="J438" s="211">
        <f>ROUND(I438*H438,2)</f>
        <v>0</v>
      </c>
      <c r="K438" s="207" t="s">
        <v>166</v>
      </c>
      <c r="L438" s="45"/>
      <c r="M438" s="212" t="s">
        <v>19</v>
      </c>
      <c r="N438" s="213" t="s">
        <v>46</v>
      </c>
      <c r="O438" s="85"/>
      <c r="P438" s="214">
        <f>O438*H438</f>
        <v>0</v>
      </c>
      <c r="Q438" s="214">
        <v>0</v>
      </c>
      <c r="R438" s="214">
        <f>Q438*H438</f>
        <v>0</v>
      </c>
      <c r="S438" s="214">
        <v>0</v>
      </c>
      <c r="T438" s="215">
        <f>S438*H438</f>
        <v>0</v>
      </c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R438" s="216" t="s">
        <v>238</v>
      </c>
      <c r="AT438" s="216" t="s">
        <v>162</v>
      </c>
      <c r="AU438" s="216" t="s">
        <v>85</v>
      </c>
      <c r="AY438" s="18" t="s">
        <v>159</v>
      </c>
      <c r="BE438" s="217">
        <f>IF(N438="základní",J438,0)</f>
        <v>0</v>
      </c>
      <c r="BF438" s="217">
        <f>IF(N438="snížená",J438,0)</f>
        <v>0</v>
      </c>
      <c r="BG438" s="217">
        <f>IF(N438="zákl. přenesená",J438,0)</f>
        <v>0</v>
      </c>
      <c r="BH438" s="217">
        <f>IF(N438="sníž. přenesená",J438,0)</f>
        <v>0</v>
      </c>
      <c r="BI438" s="217">
        <f>IF(N438="nulová",J438,0)</f>
        <v>0</v>
      </c>
      <c r="BJ438" s="18" t="s">
        <v>83</v>
      </c>
      <c r="BK438" s="217">
        <f>ROUND(I438*H438,2)</f>
        <v>0</v>
      </c>
      <c r="BL438" s="18" t="s">
        <v>238</v>
      </c>
      <c r="BM438" s="216" t="s">
        <v>2436</v>
      </c>
    </row>
    <row r="439" spans="1:47" s="2" customFormat="1" ht="12">
      <c r="A439" s="39"/>
      <c r="B439" s="40"/>
      <c r="C439" s="41"/>
      <c r="D439" s="218" t="s">
        <v>169</v>
      </c>
      <c r="E439" s="41"/>
      <c r="F439" s="219" t="s">
        <v>581</v>
      </c>
      <c r="G439" s="41"/>
      <c r="H439" s="41"/>
      <c r="I439" s="220"/>
      <c r="J439" s="41"/>
      <c r="K439" s="41"/>
      <c r="L439" s="45"/>
      <c r="M439" s="221"/>
      <c r="N439" s="222"/>
      <c r="O439" s="85"/>
      <c r="P439" s="85"/>
      <c r="Q439" s="85"/>
      <c r="R439" s="85"/>
      <c r="S439" s="85"/>
      <c r="T439" s="86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T439" s="18" t="s">
        <v>169</v>
      </c>
      <c r="AU439" s="18" t="s">
        <v>85</v>
      </c>
    </row>
    <row r="440" spans="1:51" s="13" customFormat="1" ht="12">
      <c r="A440" s="13"/>
      <c r="B440" s="223"/>
      <c r="C440" s="224"/>
      <c r="D440" s="225" t="s">
        <v>175</v>
      </c>
      <c r="E440" s="226" t="s">
        <v>19</v>
      </c>
      <c r="F440" s="227" t="s">
        <v>576</v>
      </c>
      <c r="G440" s="224"/>
      <c r="H440" s="226" t="s">
        <v>19</v>
      </c>
      <c r="I440" s="228"/>
      <c r="J440" s="224"/>
      <c r="K440" s="224"/>
      <c r="L440" s="229"/>
      <c r="M440" s="230"/>
      <c r="N440" s="231"/>
      <c r="O440" s="231"/>
      <c r="P440" s="231"/>
      <c r="Q440" s="231"/>
      <c r="R440" s="231"/>
      <c r="S440" s="231"/>
      <c r="T440" s="232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33" t="s">
        <v>175</v>
      </c>
      <c r="AU440" s="233" t="s">
        <v>85</v>
      </c>
      <c r="AV440" s="13" t="s">
        <v>83</v>
      </c>
      <c r="AW440" s="13" t="s">
        <v>37</v>
      </c>
      <c r="AX440" s="13" t="s">
        <v>75</v>
      </c>
      <c r="AY440" s="233" t="s">
        <v>159</v>
      </c>
    </row>
    <row r="441" spans="1:51" s="13" customFormat="1" ht="12">
      <c r="A441" s="13"/>
      <c r="B441" s="223"/>
      <c r="C441" s="224"/>
      <c r="D441" s="225" t="s">
        <v>175</v>
      </c>
      <c r="E441" s="226" t="s">
        <v>19</v>
      </c>
      <c r="F441" s="227" t="s">
        <v>569</v>
      </c>
      <c r="G441" s="224"/>
      <c r="H441" s="226" t="s">
        <v>19</v>
      </c>
      <c r="I441" s="228"/>
      <c r="J441" s="224"/>
      <c r="K441" s="224"/>
      <c r="L441" s="229"/>
      <c r="M441" s="230"/>
      <c r="N441" s="231"/>
      <c r="O441" s="231"/>
      <c r="P441" s="231"/>
      <c r="Q441" s="231"/>
      <c r="R441" s="231"/>
      <c r="S441" s="231"/>
      <c r="T441" s="232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33" t="s">
        <v>175</v>
      </c>
      <c r="AU441" s="233" t="s">
        <v>85</v>
      </c>
      <c r="AV441" s="13" t="s">
        <v>83</v>
      </c>
      <c r="AW441" s="13" t="s">
        <v>37</v>
      </c>
      <c r="AX441" s="13" t="s">
        <v>75</v>
      </c>
      <c r="AY441" s="233" t="s">
        <v>159</v>
      </c>
    </row>
    <row r="442" spans="1:51" s="13" customFormat="1" ht="12">
      <c r="A442" s="13"/>
      <c r="B442" s="223"/>
      <c r="C442" s="224"/>
      <c r="D442" s="225" t="s">
        <v>175</v>
      </c>
      <c r="E442" s="226" t="s">
        <v>19</v>
      </c>
      <c r="F442" s="227" t="s">
        <v>562</v>
      </c>
      <c r="G442" s="224"/>
      <c r="H442" s="226" t="s">
        <v>19</v>
      </c>
      <c r="I442" s="228"/>
      <c r="J442" s="224"/>
      <c r="K442" s="224"/>
      <c r="L442" s="229"/>
      <c r="M442" s="230"/>
      <c r="N442" s="231"/>
      <c r="O442" s="231"/>
      <c r="P442" s="231"/>
      <c r="Q442" s="231"/>
      <c r="R442" s="231"/>
      <c r="S442" s="231"/>
      <c r="T442" s="232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33" t="s">
        <v>175</v>
      </c>
      <c r="AU442" s="233" t="s">
        <v>85</v>
      </c>
      <c r="AV442" s="13" t="s">
        <v>83</v>
      </c>
      <c r="AW442" s="13" t="s">
        <v>37</v>
      </c>
      <c r="AX442" s="13" t="s">
        <v>75</v>
      </c>
      <c r="AY442" s="233" t="s">
        <v>159</v>
      </c>
    </row>
    <row r="443" spans="1:51" s="14" customFormat="1" ht="12">
      <c r="A443" s="14"/>
      <c r="B443" s="234"/>
      <c r="C443" s="235"/>
      <c r="D443" s="225" t="s">
        <v>175</v>
      </c>
      <c r="E443" s="236" t="s">
        <v>19</v>
      </c>
      <c r="F443" s="237" t="s">
        <v>641</v>
      </c>
      <c r="G443" s="235"/>
      <c r="H443" s="238">
        <v>86</v>
      </c>
      <c r="I443" s="239"/>
      <c r="J443" s="235"/>
      <c r="K443" s="235"/>
      <c r="L443" s="240"/>
      <c r="M443" s="241"/>
      <c r="N443" s="242"/>
      <c r="O443" s="242"/>
      <c r="P443" s="242"/>
      <c r="Q443" s="242"/>
      <c r="R443" s="242"/>
      <c r="S443" s="242"/>
      <c r="T443" s="243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T443" s="244" t="s">
        <v>175</v>
      </c>
      <c r="AU443" s="244" t="s">
        <v>85</v>
      </c>
      <c r="AV443" s="14" t="s">
        <v>85</v>
      </c>
      <c r="AW443" s="14" t="s">
        <v>37</v>
      </c>
      <c r="AX443" s="14" t="s">
        <v>75</v>
      </c>
      <c r="AY443" s="244" t="s">
        <v>159</v>
      </c>
    </row>
    <row r="444" spans="1:51" s="13" customFormat="1" ht="12">
      <c r="A444" s="13"/>
      <c r="B444" s="223"/>
      <c r="C444" s="224"/>
      <c r="D444" s="225" t="s">
        <v>175</v>
      </c>
      <c r="E444" s="226" t="s">
        <v>19</v>
      </c>
      <c r="F444" s="227" t="s">
        <v>243</v>
      </c>
      <c r="G444" s="224"/>
      <c r="H444" s="226" t="s">
        <v>19</v>
      </c>
      <c r="I444" s="228"/>
      <c r="J444" s="224"/>
      <c r="K444" s="224"/>
      <c r="L444" s="229"/>
      <c r="M444" s="230"/>
      <c r="N444" s="231"/>
      <c r="O444" s="231"/>
      <c r="P444" s="231"/>
      <c r="Q444" s="231"/>
      <c r="R444" s="231"/>
      <c r="S444" s="231"/>
      <c r="T444" s="232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33" t="s">
        <v>175</v>
      </c>
      <c r="AU444" s="233" t="s">
        <v>85</v>
      </c>
      <c r="AV444" s="13" t="s">
        <v>83</v>
      </c>
      <c r="AW444" s="13" t="s">
        <v>37</v>
      </c>
      <c r="AX444" s="13" t="s">
        <v>75</v>
      </c>
      <c r="AY444" s="233" t="s">
        <v>159</v>
      </c>
    </row>
    <row r="445" spans="1:51" s="14" customFormat="1" ht="12">
      <c r="A445" s="14"/>
      <c r="B445" s="234"/>
      <c r="C445" s="235"/>
      <c r="D445" s="225" t="s">
        <v>175</v>
      </c>
      <c r="E445" s="236" t="s">
        <v>19</v>
      </c>
      <c r="F445" s="237" t="s">
        <v>75</v>
      </c>
      <c r="G445" s="235"/>
      <c r="H445" s="238">
        <v>0</v>
      </c>
      <c r="I445" s="239"/>
      <c r="J445" s="235"/>
      <c r="K445" s="235"/>
      <c r="L445" s="240"/>
      <c r="M445" s="241"/>
      <c r="N445" s="242"/>
      <c r="O445" s="242"/>
      <c r="P445" s="242"/>
      <c r="Q445" s="242"/>
      <c r="R445" s="242"/>
      <c r="S445" s="242"/>
      <c r="T445" s="243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T445" s="244" t="s">
        <v>175</v>
      </c>
      <c r="AU445" s="244" t="s">
        <v>85</v>
      </c>
      <c r="AV445" s="14" t="s">
        <v>85</v>
      </c>
      <c r="AW445" s="14" t="s">
        <v>37</v>
      </c>
      <c r="AX445" s="14" t="s">
        <v>75</v>
      </c>
      <c r="AY445" s="244" t="s">
        <v>159</v>
      </c>
    </row>
    <row r="446" spans="1:51" s="15" customFormat="1" ht="12">
      <c r="A446" s="15"/>
      <c r="B446" s="245"/>
      <c r="C446" s="246"/>
      <c r="D446" s="225" t="s">
        <v>175</v>
      </c>
      <c r="E446" s="247" t="s">
        <v>19</v>
      </c>
      <c r="F446" s="248" t="s">
        <v>179</v>
      </c>
      <c r="G446" s="246"/>
      <c r="H446" s="249">
        <v>86</v>
      </c>
      <c r="I446" s="250"/>
      <c r="J446" s="246"/>
      <c r="K446" s="246"/>
      <c r="L446" s="251"/>
      <c r="M446" s="252"/>
      <c r="N446" s="253"/>
      <c r="O446" s="253"/>
      <c r="P446" s="253"/>
      <c r="Q446" s="253"/>
      <c r="R446" s="253"/>
      <c r="S446" s="253"/>
      <c r="T446" s="254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T446" s="255" t="s">
        <v>175</v>
      </c>
      <c r="AU446" s="255" t="s">
        <v>85</v>
      </c>
      <c r="AV446" s="15" t="s">
        <v>167</v>
      </c>
      <c r="AW446" s="15" t="s">
        <v>37</v>
      </c>
      <c r="AX446" s="15" t="s">
        <v>83</v>
      </c>
      <c r="AY446" s="255" t="s">
        <v>159</v>
      </c>
    </row>
    <row r="447" spans="1:65" s="2" customFormat="1" ht="16.5" customHeight="1">
      <c r="A447" s="39"/>
      <c r="B447" s="40"/>
      <c r="C447" s="257" t="s">
        <v>564</v>
      </c>
      <c r="D447" s="257" t="s">
        <v>255</v>
      </c>
      <c r="E447" s="258" t="s">
        <v>583</v>
      </c>
      <c r="F447" s="259" t="s">
        <v>584</v>
      </c>
      <c r="G447" s="260" t="s">
        <v>237</v>
      </c>
      <c r="H447" s="261">
        <v>86</v>
      </c>
      <c r="I447" s="262"/>
      <c r="J447" s="263">
        <f>ROUND(I447*H447,2)</f>
        <v>0</v>
      </c>
      <c r="K447" s="259" t="s">
        <v>166</v>
      </c>
      <c r="L447" s="264"/>
      <c r="M447" s="265" t="s">
        <v>19</v>
      </c>
      <c r="N447" s="266" t="s">
        <v>46</v>
      </c>
      <c r="O447" s="85"/>
      <c r="P447" s="214">
        <f>O447*H447</f>
        <v>0</v>
      </c>
      <c r="Q447" s="214">
        <v>0.0001</v>
      </c>
      <c r="R447" s="214">
        <f>Q447*H447</f>
        <v>0.0086</v>
      </c>
      <c r="S447" s="214">
        <v>0</v>
      </c>
      <c r="T447" s="215">
        <f>S447*H447</f>
        <v>0</v>
      </c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R447" s="216" t="s">
        <v>259</v>
      </c>
      <c r="AT447" s="216" t="s">
        <v>255</v>
      </c>
      <c r="AU447" s="216" t="s">
        <v>85</v>
      </c>
      <c r="AY447" s="18" t="s">
        <v>159</v>
      </c>
      <c r="BE447" s="217">
        <f>IF(N447="základní",J447,0)</f>
        <v>0</v>
      </c>
      <c r="BF447" s="217">
        <f>IF(N447="snížená",J447,0)</f>
        <v>0</v>
      </c>
      <c r="BG447" s="217">
        <f>IF(N447="zákl. přenesená",J447,0)</f>
        <v>0</v>
      </c>
      <c r="BH447" s="217">
        <f>IF(N447="sníž. přenesená",J447,0)</f>
        <v>0</v>
      </c>
      <c r="BI447" s="217">
        <f>IF(N447="nulová",J447,0)</f>
        <v>0</v>
      </c>
      <c r="BJ447" s="18" t="s">
        <v>83</v>
      </c>
      <c r="BK447" s="217">
        <f>ROUND(I447*H447,2)</f>
        <v>0</v>
      </c>
      <c r="BL447" s="18" t="s">
        <v>238</v>
      </c>
      <c r="BM447" s="216" t="s">
        <v>2437</v>
      </c>
    </row>
    <row r="448" spans="1:65" s="2" customFormat="1" ht="44.25" customHeight="1">
      <c r="A448" s="39"/>
      <c r="B448" s="40"/>
      <c r="C448" s="205" t="s">
        <v>571</v>
      </c>
      <c r="D448" s="205" t="s">
        <v>162</v>
      </c>
      <c r="E448" s="206" t="s">
        <v>587</v>
      </c>
      <c r="F448" s="207" t="s">
        <v>588</v>
      </c>
      <c r="G448" s="208" t="s">
        <v>237</v>
      </c>
      <c r="H448" s="209">
        <v>1</v>
      </c>
      <c r="I448" s="210"/>
      <c r="J448" s="211">
        <f>ROUND(I448*H448,2)</f>
        <v>0</v>
      </c>
      <c r="K448" s="207" t="s">
        <v>166</v>
      </c>
      <c r="L448" s="45"/>
      <c r="M448" s="212" t="s">
        <v>19</v>
      </c>
      <c r="N448" s="213" t="s">
        <v>46</v>
      </c>
      <c r="O448" s="85"/>
      <c r="P448" s="214">
        <f>O448*H448</f>
        <v>0</v>
      </c>
      <c r="Q448" s="214">
        <v>0</v>
      </c>
      <c r="R448" s="214">
        <f>Q448*H448</f>
        <v>0</v>
      </c>
      <c r="S448" s="214">
        <v>0</v>
      </c>
      <c r="T448" s="215">
        <f>S448*H448</f>
        <v>0</v>
      </c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R448" s="216" t="s">
        <v>238</v>
      </c>
      <c r="AT448" s="216" t="s">
        <v>162</v>
      </c>
      <c r="AU448" s="216" t="s">
        <v>85</v>
      </c>
      <c r="AY448" s="18" t="s">
        <v>159</v>
      </c>
      <c r="BE448" s="217">
        <f>IF(N448="základní",J448,0)</f>
        <v>0</v>
      </c>
      <c r="BF448" s="217">
        <f>IF(N448="snížená",J448,0)</f>
        <v>0</v>
      </c>
      <c r="BG448" s="217">
        <f>IF(N448="zákl. přenesená",J448,0)</f>
        <v>0</v>
      </c>
      <c r="BH448" s="217">
        <f>IF(N448="sníž. přenesená",J448,0)</f>
        <v>0</v>
      </c>
      <c r="BI448" s="217">
        <f>IF(N448="nulová",J448,0)</f>
        <v>0</v>
      </c>
      <c r="BJ448" s="18" t="s">
        <v>83</v>
      </c>
      <c r="BK448" s="217">
        <f>ROUND(I448*H448,2)</f>
        <v>0</v>
      </c>
      <c r="BL448" s="18" t="s">
        <v>238</v>
      </c>
      <c r="BM448" s="216" t="s">
        <v>2438</v>
      </c>
    </row>
    <row r="449" spans="1:47" s="2" customFormat="1" ht="12">
      <c r="A449" s="39"/>
      <c r="B449" s="40"/>
      <c r="C449" s="41"/>
      <c r="D449" s="218" t="s">
        <v>169</v>
      </c>
      <c r="E449" s="41"/>
      <c r="F449" s="219" t="s">
        <v>590</v>
      </c>
      <c r="G449" s="41"/>
      <c r="H449" s="41"/>
      <c r="I449" s="220"/>
      <c r="J449" s="41"/>
      <c r="K449" s="41"/>
      <c r="L449" s="45"/>
      <c r="M449" s="221"/>
      <c r="N449" s="222"/>
      <c r="O449" s="85"/>
      <c r="P449" s="85"/>
      <c r="Q449" s="85"/>
      <c r="R449" s="85"/>
      <c r="S449" s="85"/>
      <c r="T449" s="86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T449" s="18" t="s">
        <v>169</v>
      </c>
      <c r="AU449" s="18" t="s">
        <v>85</v>
      </c>
    </row>
    <row r="450" spans="1:47" s="2" customFormat="1" ht="12">
      <c r="A450" s="39"/>
      <c r="B450" s="40"/>
      <c r="C450" s="41"/>
      <c r="D450" s="225" t="s">
        <v>203</v>
      </c>
      <c r="E450" s="41"/>
      <c r="F450" s="256" t="s">
        <v>591</v>
      </c>
      <c r="G450" s="41"/>
      <c r="H450" s="41"/>
      <c r="I450" s="220"/>
      <c r="J450" s="41"/>
      <c r="K450" s="41"/>
      <c r="L450" s="45"/>
      <c r="M450" s="221"/>
      <c r="N450" s="222"/>
      <c r="O450" s="85"/>
      <c r="P450" s="85"/>
      <c r="Q450" s="85"/>
      <c r="R450" s="85"/>
      <c r="S450" s="85"/>
      <c r="T450" s="86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T450" s="18" t="s">
        <v>203</v>
      </c>
      <c r="AU450" s="18" t="s">
        <v>85</v>
      </c>
    </row>
    <row r="451" spans="1:65" s="2" customFormat="1" ht="44.25" customHeight="1">
      <c r="A451" s="39"/>
      <c r="B451" s="40"/>
      <c r="C451" s="205" t="s">
        <v>577</v>
      </c>
      <c r="D451" s="205" t="s">
        <v>162</v>
      </c>
      <c r="E451" s="206" t="s">
        <v>593</v>
      </c>
      <c r="F451" s="207" t="s">
        <v>594</v>
      </c>
      <c r="G451" s="208" t="s">
        <v>595</v>
      </c>
      <c r="H451" s="267"/>
      <c r="I451" s="210"/>
      <c r="J451" s="211">
        <f>ROUND(I451*H451,2)</f>
        <v>0</v>
      </c>
      <c r="K451" s="207" t="s">
        <v>166</v>
      </c>
      <c r="L451" s="45"/>
      <c r="M451" s="212" t="s">
        <v>19</v>
      </c>
      <c r="N451" s="213" t="s">
        <v>46</v>
      </c>
      <c r="O451" s="85"/>
      <c r="P451" s="214">
        <f>O451*H451</f>
        <v>0</v>
      </c>
      <c r="Q451" s="214">
        <v>0</v>
      </c>
      <c r="R451" s="214">
        <f>Q451*H451</f>
        <v>0</v>
      </c>
      <c r="S451" s="214">
        <v>0</v>
      </c>
      <c r="T451" s="215">
        <f>S451*H451</f>
        <v>0</v>
      </c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R451" s="216" t="s">
        <v>238</v>
      </c>
      <c r="AT451" s="216" t="s">
        <v>162</v>
      </c>
      <c r="AU451" s="216" t="s">
        <v>85</v>
      </c>
      <c r="AY451" s="18" t="s">
        <v>159</v>
      </c>
      <c r="BE451" s="217">
        <f>IF(N451="základní",J451,0)</f>
        <v>0</v>
      </c>
      <c r="BF451" s="217">
        <f>IF(N451="snížená",J451,0)</f>
        <v>0</v>
      </c>
      <c r="BG451" s="217">
        <f>IF(N451="zákl. přenesená",J451,0)</f>
        <v>0</v>
      </c>
      <c r="BH451" s="217">
        <f>IF(N451="sníž. přenesená",J451,0)</f>
        <v>0</v>
      </c>
      <c r="BI451" s="217">
        <f>IF(N451="nulová",J451,0)</f>
        <v>0</v>
      </c>
      <c r="BJ451" s="18" t="s">
        <v>83</v>
      </c>
      <c r="BK451" s="217">
        <f>ROUND(I451*H451,2)</f>
        <v>0</v>
      </c>
      <c r="BL451" s="18" t="s">
        <v>238</v>
      </c>
      <c r="BM451" s="216" t="s">
        <v>2439</v>
      </c>
    </row>
    <row r="452" spans="1:47" s="2" customFormat="1" ht="12">
      <c r="A452" s="39"/>
      <c r="B452" s="40"/>
      <c r="C452" s="41"/>
      <c r="D452" s="218" t="s">
        <v>169</v>
      </c>
      <c r="E452" s="41"/>
      <c r="F452" s="219" t="s">
        <v>597</v>
      </c>
      <c r="G452" s="41"/>
      <c r="H452" s="41"/>
      <c r="I452" s="220"/>
      <c r="J452" s="41"/>
      <c r="K452" s="41"/>
      <c r="L452" s="45"/>
      <c r="M452" s="221"/>
      <c r="N452" s="222"/>
      <c r="O452" s="85"/>
      <c r="P452" s="85"/>
      <c r="Q452" s="85"/>
      <c r="R452" s="85"/>
      <c r="S452" s="85"/>
      <c r="T452" s="86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T452" s="18" t="s">
        <v>169</v>
      </c>
      <c r="AU452" s="18" t="s">
        <v>85</v>
      </c>
    </row>
    <row r="453" spans="1:63" s="12" customFormat="1" ht="22.8" customHeight="1">
      <c r="A453" s="12"/>
      <c r="B453" s="189"/>
      <c r="C453" s="190"/>
      <c r="D453" s="191" t="s">
        <v>74</v>
      </c>
      <c r="E453" s="203" t="s">
        <v>598</v>
      </c>
      <c r="F453" s="203" t="s">
        <v>599</v>
      </c>
      <c r="G453" s="190"/>
      <c r="H453" s="190"/>
      <c r="I453" s="193"/>
      <c r="J453" s="204">
        <f>BK453</f>
        <v>0</v>
      </c>
      <c r="K453" s="190"/>
      <c r="L453" s="195"/>
      <c r="M453" s="196"/>
      <c r="N453" s="197"/>
      <c r="O453" s="197"/>
      <c r="P453" s="198">
        <f>SUM(P454:P471)</f>
        <v>0</v>
      </c>
      <c r="Q453" s="197"/>
      <c r="R453" s="198">
        <f>SUM(R454:R471)</f>
        <v>0.7768203</v>
      </c>
      <c r="S453" s="197"/>
      <c r="T453" s="199">
        <f>SUM(T454:T471)</f>
        <v>0</v>
      </c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R453" s="200" t="s">
        <v>85</v>
      </c>
      <c r="AT453" s="201" t="s">
        <v>74</v>
      </c>
      <c r="AU453" s="201" t="s">
        <v>83</v>
      </c>
      <c r="AY453" s="200" t="s">
        <v>159</v>
      </c>
      <c r="BK453" s="202">
        <f>SUM(BK454:BK471)</f>
        <v>0</v>
      </c>
    </row>
    <row r="454" spans="1:65" s="2" customFormat="1" ht="49.05" customHeight="1">
      <c r="A454" s="39"/>
      <c r="B454" s="40"/>
      <c r="C454" s="205" t="s">
        <v>582</v>
      </c>
      <c r="D454" s="205" t="s">
        <v>162</v>
      </c>
      <c r="E454" s="206" t="s">
        <v>601</v>
      </c>
      <c r="F454" s="207" t="s">
        <v>602</v>
      </c>
      <c r="G454" s="208" t="s">
        <v>165</v>
      </c>
      <c r="H454" s="209">
        <v>46.023</v>
      </c>
      <c r="I454" s="210"/>
      <c r="J454" s="211">
        <f>ROUND(I454*H454,2)</f>
        <v>0</v>
      </c>
      <c r="K454" s="207" t="s">
        <v>166</v>
      </c>
      <c r="L454" s="45"/>
      <c r="M454" s="212" t="s">
        <v>19</v>
      </c>
      <c r="N454" s="213" t="s">
        <v>46</v>
      </c>
      <c r="O454" s="85"/>
      <c r="P454" s="214">
        <f>O454*H454</f>
        <v>0</v>
      </c>
      <c r="Q454" s="214">
        <v>0</v>
      </c>
      <c r="R454" s="214">
        <f>Q454*H454</f>
        <v>0</v>
      </c>
      <c r="S454" s="214">
        <v>0</v>
      </c>
      <c r="T454" s="215">
        <f>S454*H454</f>
        <v>0</v>
      </c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R454" s="216" t="s">
        <v>238</v>
      </c>
      <c r="AT454" s="216" t="s">
        <v>162</v>
      </c>
      <c r="AU454" s="216" t="s">
        <v>85</v>
      </c>
      <c r="AY454" s="18" t="s">
        <v>159</v>
      </c>
      <c r="BE454" s="217">
        <f>IF(N454="základní",J454,0)</f>
        <v>0</v>
      </c>
      <c r="BF454" s="217">
        <f>IF(N454="snížená",J454,0)</f>
        <v>0</v>
      </c>
      <c r="BG454" s="217">
        <f>IF(N454="zákl. přenesená",J454,0)</f>
        <v>0</v>
      </c>
      <c r="BH454" s="217">
        <f>IF(N454="sníž. přenesená",J454,0)</f>
        <v>0</v>
      </c>
      <c r="BI454" s="217">
        <f>IF(N454="nulová",J454,0)</f>
        <v>0</v>
      </c>
      <c r="BJ454" s="18" t="s">
        <v>83</v>
      </c>
      <c r="BK454" s="217">
        <f>ROUND(I454*H454,2)</f>
        <v>0</v>
      </c>
      <c r="BL454" s="18" t="s">
        <v>238</v>
      </c>
      <c r="BM454" s="216" t="s">
        <v>2440</v>
      </c>
    </row>
    <row r="455" spans="1:47" s="2" customFormat="1" ht="12">
      <c r="A455" s="39"/>
      <c r="B455" s="40"/>
      <c r="C455" s="41"/>
      <c r="D455" s="218" t="s">
        <v>169</v>
      </c>
      <c r="E455" s="41"/>
      <c r="F455" s="219" t="s">
        <v>604</v>
      </c>
      <c r="G455" s="41"/>
      <c r="H455" s="41"/>
      <c r="I455" s="220"/>
      <c r="J455" s="41"/>
      <c r="K455" s="41"/>
      <c r="L455" s="45"/>
      <c r="M455" s="221"/>
      <c r="N455" s="222"/>
      <c r="O455" s="85"/>
      <c r="P455" s="85"/>
      <c r="Q455" s="85"/>
      <c r="R455" s="85"/>
      <c r="S455" s="85"/>
      <c r="T455" s="86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T455" s="18" t="s">
        <v>169</v>
      </c>
      <c r="AU455" s="18" t="s">
        <v>85</v>
      </c>
    </row>
    <row r="456" spans="1:51" s="13" customFormat="1" ht="12">
      <c r="A456" s="13"/>
      <c r="B456" s="223"/>
      <c r="C456" s="224"/>
      <c r="D456" s="225" t="s">
        <v>175</v>
      </c>
      <c r="E456" s="226" t="s">
        <v>19</v>
      </c>
      <c r="F456" s="227" t="s">
        <v>358</v>
      </c>
      <c r="G456" s="224"/>
      <c r="H456" s="226" t="s">
        <v>19</v>
      </c>
      <c r="I456" s="228"/>
      <c r="J456" s="224"/>
      <c r="K456" s="224"/>
      <c r="L456" s="229"/>
      <c r="M456" s="230"/>
      <c r="N456" s="231"/>
      <c r="O456" s="231"/>
      <c r="P456" s="231"/>
      <c r="Q456" s="231"/>
      <c r="R456" s="231"/>
      <c r="S456" s="231"/>
      <c r="T456" s="232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33" t="s">
        <v>175</v>
      </c>
      <c r="AU456" s="233" t="s">
        <v>85</v>
      </c>
      <c r="AV456" s="13" t="s">
        <v>83</v>
      </c>
      <c r="AW456" s="13" t="s">
        <v>37</v>
      </c>
      <c r="AX456" s="13" t="s">
        <v>75</v>
      </c>
      <c r="AY456" s="233" t="s">
        <v>159</v>
      </c>
    </row>
    <row r="457" spans="1:51" s="13" customFormat="1" ht="12">
      <c r="A457" s="13"/>
      <c r="B457" s="223"/>
      <c r="C457" s="224"/>
      <c r="D457" s="225" t="s">
        <v>175</v>
      </c>
      <c r="E457" s="226" t="s">
        <v>19</v>
      </c>
      <c r="F457" s="227" t="s">
        <v>478</v>
      </c>
      <c r="G457" s="224"/>
      <c r="H457" s="226" t="s">
        <v>19</v>
      </c>
      <c r="I457" s="228"/>
      <c r="J457" s="224"/>
      <c r="K457" s="224"/>
      <c r="L457" s="229"/>
      <c r="M457" s="230"/>
      <c r="N457" s="231"/>
      <c r="O457" s="231"/>
      <c r="P457" s="231"/>
      <c r="Q457" s="231"/>
      <c r="R457" s="231"/>
      <c r="S457" s="231"/>
      <c r="T457" s="232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T457" s="233" t="s">
        <v>175</v>
      </c>
      <c r="AU457" s="233" t="s">
        <v>85</v>
      </c>
      <c r="AV457" s="13" t="s">
        <v>83</v>
      </c>
      <c r="AW457" s="13" t="s">
        <v>37</v>
      </c>
      <c r="AX457" s="13" t="s">
        <v>75</v>
      </c>
      <c r="AY457" s="233" t="s">
        <v>159</v>
      </c>
    </row>
    <row r="458" spans="1:51" s="13" customFormat="1" ht="12">
      <c r="A458" s="13"/>
      <c r="B458" s="223"/>
      <c r="C458" s="224"/>
      <c r="D458" s="225" t="s">
        <v>175</v>
      </c>
      <c r="E458" s="226" t="s">
        <v>19</v>
      </c>
      <c r="F458" s="227" t="s">
        <v>2351</v>
      </c>
      <c r="G458" s="224"/>
      <c r="H458" s="226" t="s">
        <v>19</v>
      </c>
      <c r="I458" s="228"/>
      <c r="J458" s="224"/>
      <c r="K458" s="224"/>
      <c r="L458" s="229"/>
      <c r="M458" s="230"/>
      <c r="N458" s="231"/>
      <c r="O458" s="231"/>
      <c r="P458" s="231"/>
      <c r="Q458" s="231"/>
      <c r="R458" s="231"/>
      <c r="S458" s="231"/>
      <c r="T458" s="232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33" t="s">
        <v>175</v>
      </c>
      <c r="AU458" s="233" t="s">
        <v>85</v>
      </c>
      <c r="AV458" s="13" t="s">
        <v>83</v>
      </c>
      <c r="AW458" s="13" t="s">
        <v>37</v>
      </c>
      <c r="AX458" s="13" t="s">
        <v>75</v>
      </c>
      <c r="AY458" s="233" t="s">
        <v>159</v>
      </c>
    </row>
    <row r="459" spans="1:51" s="14" customFormat="1" ht="12">
      <c r="A459" s="14"/>
      <c r="B459" s="234"/>
      <c r="C459" s="235"/>
      <c r="D459" s="225" t="s">
        <v>175</v>
      </c>
      <c r="E459" s="236" t="s">
        <v>19</v>
      </c>
      <c r="F459" s="237" t="s">
        <v>2441</v>
      </c>
      <c r="G459" s="235"/>
      <c r="H459" s="238">
        <v>38.556</v>
      </c>
      <c r="I459" s="239"/>
      <c r="J459" s="235"/>
      <c r="K459" s="235"/>
      <c r="L459" s="240"/>
      <c r="M459" s="241"/>
      <c r="N459" s="242"/>
      <c r="O459" s="242"/>
      <c r="P459" s="242"/>
      <c r="Q459" s="242"/>
      <c r="R459" s="242"/>
      <c r="S459" s="242"/>
      <c r="T459" s="243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244" t="s">
        <v>175</v>
      </c>
      <c r="AU459" s="244" t="s">
        <v>85</v>
      </c>
      <c r="AV459" s="14" t="s">
        <v>85</v>
      </c>
      <c r="AW459" s="14" t="s">
        <v>37</v>
      </c>
      <c r="AX459" s="14" t="s">
        <v>75</v>
      </c>
      <c r="AY459" s="244" t="s">
        <v>159</v>
      </c>
    </row>
    <row r="460" spans="1:51" s="13" customFormat="1" ht="12">
      <c r="A460" s="13"/>
      <c r="B460" s="223"/>
      <c r="C460" s="224"/>
      <c r="D460" s="225" t="s">
        <v>175</v>
      </c>
      <c r="E460" s="226" t="s">
        <v>19</v>
      </c>
      <c r="F460" s="227" t="s">
        <v>362</v>
      </c>
      <c r="G460" s="224"/>
      <c r="H460" s="226" t="s">
        <v>19</v>
      </c>
      <c r="I460" s="228"/>
      <c r="J460" s="224"/>
      <c r="K460" s="224"/>
      <c r="L460" s="229"/>
      <c r="M460" s="230"/>
      <c r="N460" s="231"/>
      <c r="O460" s="231"/>
      <c r="P460" s="231"/>
      <c r="Q460" s="231"/>
      <c r="R460" s="231"/>
      <c r="S460" s="231"/>
      <c r="T460" s="232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33" t="s">
        <v>175</v>
      </c>
      <c r="AU460" s="233" t="s">
        <v>85</v>
      </c>
      <c r="AV460" s="13" t="s">
        <v>83</v>
      </c>
      <c r="AW460" s="13" t="s">
        <v>37</v>
      </c>
      <c r="AX460" s="13" t="s">
        <v>75</v>
      </c>
      <c r="AY460" s="233" t="s">
        <v>159</v>
      </c>
    </row>
    <row r="461" spans="1:51" s="13" customFormat="1" ht="12">
      <c r="A461" s="13"/>
      <c r="B461" s="223"/>
      <c r="C461" s="224"/>
      <c r="D461" s="225" t="s">
        <v>175</v>
      </c>
      <c r="E461" s="226" t="s">
        <v>19</v>
      </c>
      <c r="F461" s="227" t="s">
        <v>2351</v>
      </c>
      <c r="G461" s="224"/>
      <c r="H461" s="226" t="s">
        <v>19</v>
      </c>
      <c r="I461" s="228"/>
      <c r="J461" s="224"/>
      <c r="K461" s="224"/>
      <c r="L461" s="229"/>
      <c r="M461" s="230"/>
      <c r="N461" s="231"/>
      <c r="O461" s="231"/>
      <c r="P461" s="231"/>
      <c r="Q461" s="231"/>
      <c r="R461" s="231"/>
      <c r="S461" s="231"/>
      <c r="T461" s="232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33" t="s">
        <v>175</v>
      </c>
      <c r="AU461" s="233" t="s">
        <v>85</v>
      </c>
      <c r="AV461" s="13" t="s">
        <v>83</v>
      </c>
      <c r="AW461" s="13" t="s">
        <v>37</v>
      </c>
      <c r="AX461" s="13" t="s">
        <v>75</v>
      </c>
      <c r="AY461" s="233" t="s">
        <v>159</v>
      </c>
    </row>
    <row r="462" spans="1:51" s="14" customFormat="1" ht="12">
      <c r="A462" s="14"/>
      <c r="B462" s="234"/>
      <c r="C462" s="235"/>
      <c r="D462" s="225" t="s">
        <v>175</v>
      </c>
      <c r="E462" s="236" t="s">
        <v>19</v>
      </c>
      <c r="F462" s="237" t="s">
        <v>2442</v>
      </c>
      <c r="G462" s="235"/>
      <c r="H462" s="238">
        <v>7.467</v>
      </c>
      <c r="I462" s="239"/>
      <c r="J462" s="235"/>
      <c r="K462" s="235"/>
      <c r="L462" s="240"/>
      <c r="M462" s="241"/>
      <c r="N462" s="242"/>
      <c r="O462" s="242"/>
      <c r="P462" s="242"/>
      <c r="Q462" s="242"/>
      <c r="R462" s="242"/>
      <c r="S462" s="242"/>
      <c r="T462" s="243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T462" s="244" t="s">
        <v>175</v>
      </c>
      <c r="AU462" s="244" t="s">
        <v>85</v>
      </c>
      <c r="AV462" s="14" t="s">
        <v>85</v>
      </c>
      <c r="AW462" s="14" t="s">
        <v>37</v>
      </c>
      <c r="AX462" s="14" t="s">
        <v>75</v>
      </c>
      <c r="AY462" s="244" t="s">
        <v>159</v>
      </c>
    </row>
    <row r="463" spans="1:51" s="15" customFormat="1" ht="12">
      <c r="A463" s="15"/>
      <c r="B463" s="245"/>
      <c r="C463" s="246"/>
      <c r="D463" s="225" t="s">
        <v>175</v>
      </c>
      <c r="E463" s="247" t="s">
        <v>19</v>
      </c>
      <c r="F463" s="248" t="s">
        <v>179</v>
      </c>
      <c r="G463" s="246"/>
      <c r="H463" s="249">
        <v>46.022999999999996</v>
      </c>
      <c r="I463" s="250"/>
      <c r="J463" s="246"/>
      <c r="K463" s="246"/>
      <c r="L463" s="251"/>
      <c r="M463" s="252"/>
      <c r="N463" s="253"/>
      <c r="O463" s="253"/>
      <c r="P463" s="253"/>
      <c r="Q463" s="253"/>
      <c r="R463" s="253"/>
      <c r="S463" s="253"/>
      <c r="T463" s="254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T463" s="255" t="s">
        <v>175</v>
      </c>
      <c r="AU463" s="255" t="s">
        <v>85</v>
      </c>
      <c r="AV463" s="15" t="s">
        <v>167</v>
      </c>
      <c r="AW463" s="15" t="s">
        <v>37</v>
      </c>
      <c r="AX463" s="15" t="s">
        <v>83</v>
      </c>
      <c r="AY463" s="255" t="s">
        <v>159</v>
      </c>
    </row>
    <row r="464" spans="1:65" s="2" customFormat="1" ht="21.75" customHeight="1">
      <c r="A464" s="39"/>
      <c r="B464" s="40"/>
      <c r="C464" s="257" t="s">
        <v>586</v>
      </c>
      <c r="D464" s="257" t="s">
        <v>255</v>
      </c>
      <c r="E464" s="258" t="s">
        <v>608</v>
      </c>
      <c r="F464" s="259" t="s">
        <v>609</v>
      </c>
      <c r="G464" s="260" t="s">
        <v>165</v>
      </c>
      <c r="H464" s="261">
        <v>50.625</v>
      </c>
      <c r="I464" s="262"/>
      <c r="J464" s="263">
        <f>ROUND(I464*H464,2)</f>
        <v>0</v>
      </c>
      <c r="K464" s="259" t="s">
        <v>166</v>
      </c>
      <c r="L464" s="264"/>
      <c r="M464" s="265" t="s">
        <v>19</v>
      </c>
      <c r="N464" s="266" t="s">
        <v>46</v>
      </c>
      <c r="O464" s="85"/>
      <c r="P464" s="214">
        <f>O464*H464</f>
        <v>0</v>
      </c>
      <c r="Q464" s="214">
        <v>0.0149</v>
      </c>
      <c r="R464" s="214">
        <f>Q464*H464</f>
        <v>0.7543125</v>
      </c>
      <c r="S464" s="214">
        <v>0</v>
      </c>
      <c r="T464" s="215">
        <f>S464*H464</f>
        <v>0</v>
      </c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R464" s="216" t="s">
        <v>259</v>
      </c>
      <c r="AT464" s="216" t="s">
        <v>255</v>
      </c>
      <c r="AU464" s="216" t="s">
        <v>85</v>
      </c>
      <c r="AY464" s="18" t="s">
        <v>159</v>
      </c>
      <c r="BE464" s="217">
        <f>IF(N464="základní",J464,0)</f>
        <v>0</v>
      </c>
      <c r="BF464" s="217">
        <f>IF(N464="snížená",J464,0)</f>
        <v>0</v>
      </c>
      <c r="BG464" s="217">
        <f>IF(N464="zákl. přenesená",J464,0)</f>
        <v>0</v>
      </c>
      <c r="BH464" s="217">
        <f>IF(N464="sníž. přenesená",J464,0)</f>
        <v>0</v>
      </c>
      <c r="BI464" s="217">
        <f>IF(N464="nulová",J464,0)</f>
        <v>0</v>
      </c>
      <c r="BJ464" s="18" t="s">
        <v>83</v>
      </c>
      <c r="BK464" s="217">
        <f>ROUND(I464*H464,2)</f>
        <v>0</v>
      </c>
      <c r="BL464" s="18" t="s">
        <v>238</v>
      </c>
      <c r="BM464" s="216" t="s">
        <v>2443</v>
      </c>
    </row>
    <row r="465" spans="1:51" s="14" customFormat="1" ht="12">
      <c r="A465" s="14"/>
      <c r="B465" s="234"/>
      <c r="C465" s="235"/>
      <c r="D465" s="225" t="s">
        <v>175</v>
      </c>
      <c r="E465" s="235"/>
      <c r="F465" s="237" t="s">
        <v>2444</v>
      </c>
      <c r="G465" s="235"/>
      <c r="H465" s="238">
        <v>50.625</v>
      </c>
      <c r="I465" s="239"/>
      <c r="J465" s="235"/>
      <c r="K465" s="235"/>
      <c r="L465" s="240"/>
      <c r="M465" s="241"/>
      <c r="N465" s="242"/>
      <c r="O465" s="242"/>
      <c r="P465" s="242"/>
      <c r="Q465" s="242"/>
      <c r="R465" s="242"/>
      <c r="S465" s="242"/>
      <c r="T465" s="243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T465" s="244" t="s">
        <v>175</v>
      </c>
      <c r="AU465" s="244" t="s">
        <v>85</v>
      </c>
      <c r="AV465" s="14" t="s">
        <v>85</v>
      </c>
      <c r="AW465" s="14" t="s">
        <v>4</v>
      </c>
      <c r="AX465" s="14" t="s">
        <v>83</v>
      </c>
      <c r="AY465" s="244" t="s">
        <v>159</v>
      </c>
    </row>
    <row r="466" spans="1:65" s="2" customFormat="1" ht="37.8" customHeight="1">
      <c r="A466" s="39"/>
      <c r="B466" s="40"/>
      <c r="C466" s="205" t="s">
        <v>592</v>
      </c>
      <c r="D466" s="205" t="s">
        <v>162</v>
      </c>
      <c r="E466" s="206" t="s">
        <v>613</v>
      </c>
      <c r="F466" s="207" t="s">
        <v>614</v>
      </c>
      <c r="G466" s="208" t="s">
        <v>438</v>
      </c>
      <c r="H466" s="209">
        <v>0.966</v>
      </c>
      <c r="I466" s="210"/>
      <c r="J466" s="211">
        <f>ROUND(I466*H466,2)</f>
        <v>0</v>
      </c>
      <c r="K466" s="207" t="s">
        <v>166</v>
      </c>
      <c r="L466" s="45"/>
      <c r="M466" s="212" t="s">
        <v>19</v>
      </c>
      <c r="N466" s="213" t="s">
        <v>46</v>
      </c>
      <c r="O466" s="85"/>
      <c r="P466" s="214">
        <f>O466*H466</f>
        <v>0</v>
      </c>
      <c r="Q466" s="214">
        <v>0.0233</v>
      </c>
      <c r="R466" s="214">
        <f>Q466*H466</f>
        <v>0.0225078</v>
      </c>
      <c r="S466" s="214">
        <v>0</v>
      </c>
      <c r="T466" s="215">
        <f>S466*H466</f>
        <v>0</v>
      </c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R466" s="216" t="s">
        <v>238</v>
      </c>
      <c r="AT466" s="216" t="s">
        <v>162</v>
      </c>
      <c r="AU466" s="216" t="s">
        <v>85</v>
      </c>
      <c r="AY466" s="18" t="s">
        <v>159</v>
      </c>
      <c r="BE466" s="217">
        <f>IF(N466="základní",J466,0)</f>
        <v>0</v>
      </c>
      <c r="BF466" s="217">
        <f>IF(N466="snížená",J466,0)</f>
        <v>0</v>
      </c>
      <c r="BG466" s="217">
        <f>IF(N466="zákl. přenesená",J466,0)</f>
        <v>0</v>
      </c>
      <c r="BH466" s="217">
        <f>IF(N466="sníž. přenesená",J466,0)</f>
        <v>0</v>
      </c>
      <c r="BI466" s="217">
        <f>IF(N466="nulová",J466,0)</f>
        <v>0</v>
      </c>
      <c r="BJ466" s="18" t="s">
        <v>83</v>
      </c>
      <c r="BK466" s="217">
        <f>ROUND(I466*H466,2)</f>
        <v>0</v>
      </c>
      <c r="BL466" s="18" t="s">
        <v>238</v>
      </c>
      <c r="BM466" s="216" t="s">
        <v>2445</v>
      </c>
    </row>
    <row r="467" spans="1:47" s="2" customFormat="1" ht="12">
      <c r="A467" s="39"/>
      <c r="B467" s="40"/>
      <c r="C467" s="41"/>
      <c r="D467" s="218" t="s">
        <v>169</v>
      </c>
      <c r="E467" s="41"/>
      <c r="F467" s="219" t="s">
        <v>616</v>
      </c>
      <c r="G467" s="41"/>
      <c r="H467" s="41"/>
      <c r="I467" s="220"/>
      <c r="J467" s="41"/>
      <c r="K467" s="41"/>
      <c r="L467" s="45"/>
      <c r="M467" s="221"/>
      <c r="N467" s="222"/>
      <c r="O467" s="85"/>
      <c r="P467" s="85"/>
      <c r="Q467" s="85"/>
      <c r="R467" s="85"/>
      <c r="S467" s="85"/>
      <c r="T467" s="86"/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T467" s="18" t="s">
        <v>169</v>
      </c>
      <c r="AU467" s="18" t="s">
        <v>85</v>
      </c>
    </row>
    <row r="468" spans="1:51" s="14" customFormat="1" ht="12">
      <c r="A468" s="14"/>
      <c r="B468" s="234"/>
      <c r="C468" s="235"/>
      <c r="D468" s="225" t="s">
        <v>175</v>
      </c>
      <c r="E468" s="236" t="s">
        <v>19</v>
      </c>
      <c r="F468" s="237" t="s">
        <v>2446</v>
      </c>
      <c r="G468" s="235"/>
      <c r="H468" s="238">
        <v>46.023</v>
      </c>
      <c r="I468" s="239"/>
      <c r="J468" s="235"/>
      <c r="K468" s="235"/>
      <c r="L468" s="240"/>
      <c r="M468" s="241"/>
      <c r="N468" s="242"/>
      <c r="O468" s="242"/>
      <c r="P468" s="242"/>
      <c r="Q468" s="242"/>
      <c r="R468" s="242"/>
      <c r="S468" s="242"/>
      <c r="T468" s="243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T468" s="244" t="s">
        <v>175</v>
      </c>
      <c r="AU468" s="244" t="s">
        <v>85</v>
      </c>
      <c r="AV468" s="14" t="s">
        <v>85</v>
      </c>
      <c r="AW468" s="14" t="s">
        <v>37</v>
      </c>
      <c r="AX468" s="14" t="s">
        <v>83</v>
      </c>
      <c r="AY468" s="244" t="s">
        <v>159</v>
      </c>
    </row>
    <row r="469" spans="1:51" s="14" customFormat="1" ht="12">
      <c r="A469" s="14"/>
      <c r="B469" s="234"/>
      <c r="C469" s="235"/>
      <c r="D469" s="225" t="s">
        <v>175</v>
      </c>
      <c r="E469" s="235"/>
      <c r="F469" s="237" t="s">
        <v>2447</v>
      </c>
      <c r="G469" s="235"/>
      <c r="H469" s="238">
        <v>0.966</v>
      </c>
      <c r="I469" s="239"/>
      <c r="J469" s="235"/>
      <c r="K469" s="235"/>
      <c r="L469" s="240"/>
      <c r="M469" s="241"/>
      <c r="N469" s="242"/>
      <c r="O469" s="242"/>
      <c r="P469" s="242"/>
      <c r="Q469" s="242"/>
      <c r="R469" s="242"/>
      <c r="S469" s="242"/>
      <c r="T469" s="243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T469" s="244" t="s">
        <v>175</v>
      </c>
      <c r="AU469" s="244" t="s">
        <v>85</v>
      </c>
      <c r="AV469" s="14" t="s">
        <v>85</v>
      </c>
      <c r="AW469" s="14" t="s">
        <v>4</v>
      </c>
      <c r="AX469" s="14" t="s">
        <v>83</v>
      </c>
      <c r="AY469" s="244" t="s">
        <v>159</v>
      </c>
    </row>
    <row r="470" spans="1:65" s="2" customFormat="1" ht="49.05" customHeight="1">
      <c r="A470" s="39"/>
      <c r="B470" s="40"/>
      <c r="C470" s="205" t="s">
        <v>600</v>
      </c>
      <c r="D470" s="205" t="s">
        <v>162</v>
      </c>
      <c r="E470" s="206" t="s">
        <v>620</v>
      </c>
      <c r="F470" s="207" t="s">
        <v>621</v>
      </c>
      <c r="G470" s="208" t="s">
        <v>191</v>
      </c>
      <c r="H470" s="209">
        <v>0.777</v>
      </c>
      <c r="I470" s="210"/>
      <c r="J470" s="211">
        <f>ROUND(I470*H470,2)</f>
        <v>0</v>
      </c>
      <c r="K470" s="207" t="s">
        <v>166</v>
      </c>
      <c r="L470" s="45"/>
      <c r="M470" s="212" t="s">
        <v>19</v>
      </c>
      <c r="N470" s="213" t="s">
        <v>46</v>
      </c>
      <c r="O470" s="85"/>
      <c r="P470" s="214">
        <f>O470*H470</f>
        <v>0</v>
      </c>
      <c r="Q470" s="214">
        <v>0</v>
      </c>
      <c r="R470" s="214">
        <f>Q470*H470</f>
        <v>0</v>
      </c>
      <c r="S470" s="214">
        <v>0</v>
      </c>
      <c r="T470" s="215">
        <f>S470*H470</f>
        <v>0</v>
      </c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R470" s="216" t="s">
        <v>238</v>
      </c>
      <c r="AT470" s="216" t="s">
        <v>162</v>
      </c>
      <c r="AU470" s="216" t="s">
        <v>85</v>
      </c>
      <c r="AY470" s="18" t="s">
        <v>159</v>
      </c>
      <c r="BE470" s="217">
        <f>IF(N470="základní",J470,0)</f>
        <v>0</v>
      </c>
      <c r="BF470" s="217">
        <f>IF(N470="snížená",J470,0)</f>
        <v>0</v>
      </c>
      <c r="BG470" s="217">
        <f>IF(N470="zákl. přenesená",J470,0)</f>
        <v>0</v>
      </c>
      <c r="BH470" s="217">
        <f>IF(N470="sníž. přenesená",J470,0)</f>
        <v>0</v>
      </c>
      <c r="BI470" s="217">
        <f>IF(N470="nulová",J470,0)</f>
        <v>0</v>
      </c>
      <c r="BJ470" s="18" t="s">
        <v>83</v>
      </c>
      <c r="BK470" s="217">
        <f>ROUND(I470*H470,2)</f>
        <v>0</v>
      </c>
      <c r="BL470" s="18" t="s">
        <v>238</v>
      </c>
      <c r="BM470" s="216" t="s">
        <v>2448</v>
      </c>
    </row>
    <row r="471" spans="1:47" s="2" customFormat="1" ht="12">
      <c r="A471" s="39"/>
      <c r="B471" s="40"/>
      <c r="C471" s="41"/>
      <c r="D471" s="218" t="s">
        <v>169</v>
      </c>
      <c r="E471" s="41"/>
      <c r="F471" s="219" t="s">
        <v>623</v>
      </c>
      <c r="G471" s="41"/>
      <c r="H471" s="41"/>
      <c r="I471" s="220"/>
      <c r="J471" s="41"/>
      <c r="K471" s="41"/>
      <c r="L471" s="45"/>
      <c r="M471" s="221"/>
      <c r="N471" s="222"/>
      <c r="O471" s="85"/>
      <c r="P471" s="85"/>
      <c r="Q471" s="85"/>
      <c r="R471" s="85"/>
      <c r="S471" s="85"/>
      <c r="T471" s="86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T471" s="18" t="s">
        <v>169</v>
      </c>
      <c r="AU471" s="18" t="s">
        <v>85</v>
      </c>
    </row>
    <row r="472" spans="1:63" s="12" customFormat="1" ht="22.8" customHeight="1">
      <c r="A472" s="12"/>
      <c r="B472" s="189"/>
      <c r="C472" s="190"/>
      <c r="D472" s="191" t="s">
        <v>74</v>
      </c>
      <c r="E472" s="203" t="s">
        <v>624</v>
      </c>
      <c r="F472" s="203" t="s">
        <v>625</v>
      </c>
      <c r="G472" s="190"/>
      <c r="H472" s="190"/>
      <c r="I472" s="193"/>
      <c r="J472" s="204">
        <f>BK472</f>
        <v>0</v>
      </c>
      <c r="K472" s="190"/>
      <c r="L472" s="195"/>
      <c r="M472" s="196"/>
      <c r="N472" s="197"/>
      <c r="O472" s="197"/>
      <c r="P472" s="198">
        <f>SUM(P473:P545)</f>
        <v>0</v>
      </c>
      <c r="Q472" s="197"/>
      <c r="R472" s="198">
        <f>SUM(R473:R545)</f>
        <v>0.84110674</v>
      </c>
      <c r="S472" s="197"/>
      <c r="T472" s="199">
        <f>SUM(T473:T545)</f>
        <v>0.5670061200000001</v>
      </c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R472" s="200" t="s">
        <v>85</v>
      </c>
      <c r="AT472" s="201" t="s">
        <v>74</v>
      </c>
      <c r="AU472" s="201" t="s">
        <v>83</v>
      </c>
      <c r="AY472" s="200" t="s">
        <v>159</v>
      </c>
      <c r="BK472" s="202">
        <f>SUM(BK473:BK545)</f>
        <v>0</v>
      </c>
    </row>
    <row r="473" spans="1:65" s="2" customFormat="1" ht="24.15" customHeight="1">
      <c r="A473" s="39"/>
      <c r="B473" s="40"/>
      <c r="C473" s="205" t="s">
        <v>607</v>
      </c>
      <c r="D473" s="205" t="s">
        <v>162</v>
      </c>
      <c r="E473" s="206" t="s">
        <v>627</v>
      </c>
      <c r="F473" s="207" t="s">
        <v>628</v>
      </c>
      <c r="G473" s="208" t="s">
        <v>461</v>
      </c>
      <c r="H473" s="209">
        <v>45.36</v>
      </c>
      <c r="I473" s="210"/>
      <c r="J473" s="211">
        <f>ROUND(I473*H473,2)</f>
        <v>0</v>
      </c>
      <c r="K473" s="207" t="s">
        <v>166</v>
      </c>
      <c r="L473" s="45"/>
      <c r="M473" s="212" t="s">
        <v>19</v>
      </c>
      <c r="N473" s="213" t="s">
        <v>46</v>
      </c>
      <c r="O473" s="85"/>
      <c r="P473" s="214">
        <f>O473*H473</f>
        <v>0</v>
      </c>
      <c r="Q473" s="214">
        <v>0</v>
      </c>
      <c r="R473" s="214">
        <f>Q473*H473</f>
        <v>0</v>
      </c>
      <c r="S473" s="214">
        <v>0.00191</v>
      </c>
      <c r="T473" s="215">
        <f>S473*H473</f>
        <v>0.0866376</v>
      </c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R473" s="216" t="s">
        <v>238</v>
      </c>
      <c r="AT473" s="216" t="s">
        <v>162</v>
      </c>
      <c r="AU473" s="216" t="s">
        <v>85</v>
      </c>
      <c r="AY473" s="18" t="s">
        <v>159</v>
      </c>
      <c r="BE473" s="217">
        <f>IF(N473="základní",J473,0)</f>
        <v>0</v>
      </c>
      <c r="BF473" s="217">
        <f>IF(N473="snížená",J473,0)</f>
        <v>0</v>
      </c>
      <c r="BG473" s="217">
        <f>IF(N473="zákl. přenesená",J473,0)</f>
        <v>0</v>
      </c>
      <c r="BH473" s="217">
        <f>IF(N473="sníž. přenesená",J473,0)</f>
        <v>0</v>
      </c>
      <c r="BI473" s="217">
        <f>IF(N473="nulová",J473,0)</f>
        <v>0</v>
      </c>
      <c r="BJ473" s="18" t="s">
        <v>83</v>
      </c>
      <c r="BK473" s="217">
        <f>ROUND(I473*H473,2)</f>
        <v>0</v>
      </c>
      <c r="BL473" s="18" t="s">
        <v>238</v>
      </c>
      <c r="BM473" s="216" t="s">
        <v>2449</v>
      </c>
    </row>
    <row r="474" spans="1:47" s="2" customFormat="1" ht="12">
      <c r="A474" s="39"/>
      <c r="B474" s="40"/>
      <c r="C474" s="41"/>
      <c r="D474" s="218" t="s">
        <v>169</v>
      </c>
      <c r="E474" s="41"/>
      <c r="F474" s="219" t="s">
        <v>630</v>
      </c>
      <c r="G474" s="41"/>
      <c r="H474" s="41"/>
      <c r="I474" s="220"/>
      <c r="J474" s="41"/>
      <c r="K474" s="41"/>
      <c r="L474" s="45"/>
      <c r="M474" s="221"/>
      <c r="N474" s="222"/>
      <c r="O474" s="85"/>
      <c r="P474" s="85"/>
      <c r="Q474" s="85"/>
      <c r="R474" s="85"/>
      <c r="S474" s="85"/>
      <c r="T474" s="86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T474" s="18" t="s">
        <v>169</v>
      </c>
      <c r="AU474" s="18" t="s">
        <v>85</v>
      </c>
    </row>
    <row r="475" spans="1:51" s="13" customFormat="1" ht="12">
      <c r="A475" s="13"/>
      <c r="B475" s="223"/>
      <c r="C475" s="224"/>
      <c r="D475" s="225" t="s">
        <v>175</v>
      </c>
      <c r="E475" s="226" t="s">
        <v>19</v>
      </c>
      <c r="F475" s="227" t="s">
        <v>478</v>
      </c>
      <c r="G475" s="224"/>
      <c r="H475" s="226" t="s">
        <v>19</v>
      </c>
      <c r="I475" s="228"/>
      <c r="J475" s="224"/>
      <c r="K475" s="224"/>
      <c r="L475" s="229"/>
      <c r="M475" s="230"/>
      <c r="N475" s="231"/>
      <c r="O475" s="231"/>
      <c r="P475" s="231"/>
      <c r="Q475" s="231"/>
      <c r="R475" s="231"/>
      <c r="S475" s="231"/>
      <c r="T475" s="232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233" t="s">
        <v>175</v>
      </c>
      <c r="AU475" s="233" t="s">
        <v>85</v>
      </c>
      <c r="AV475" s="13" t="s">
        <v>83</v>
      </c>
      <c r="AW475" s="13" t="s">
        <v>37</v>
      </c>
      <c r="AX475" s="13" t="s">
        <v>75</v>
      </c>
      <c r="AY475" s="233" t="s">
        <v>159</v>
      </c>
    </row>
    <row r="476" spans="1:51" s="13" customFormat="1" ht="12">
      <c r="A476" s="13"/>
      <c r="B476" s="223"/>
      <c r="C476" s="224"/>
      <c r="D476" s="225" t="s">
        <v>175</v>
      </c>
      <c r="E476" s="226" t="s">
        <v>19</v>
      </c>
      <c r="F476" s="227" t="s">
        <v>2351</v>
      </c>
      <c r="G476" s="224"/>
      <c r="H476" s="226" t="s">
        <v>19</v>
      </c>
      <c r="I476" s="228"/>
      <c r="J476" s="224"/>
      <c r="K476" s="224"/>
      <c r="L476" s="229"/>
      <c r="M476" s="230"/>
      <c r="N476" s="231"/>
      <c r="O476" s="231"/>
      <c r="P476" s="231"/>
      <c r="Q476" s="231"/>
      <c r="R476" s="231"/>
      <c r="S476" s="231"/>
      <c r="T476" s="232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33" t="s">
        <v>175</v>
      </c>
      <c r="AU476" s="233" t="s">
        <v>85</v>
      </c>
      <c r="AV476" s="13" t="s">
        <v>83</v>
      </c>
      <c r="AW476" s="13" t="s">
        <v>37</v>
      </c>
      <c r="AX476" s="13" t="s">
        <v>75</v>
      </c>
      <c r="AY476" s="233" t="s">
        <v>159</v>
      </c>
    </row>
    <row r="477" spans="1:51" s="14" customFormat="1" ht="12">
      <c r="A477" s="14"/>
      <c r="B477" s="234"/>
      <c r="C477" s="235"/>
      <c r="D477" s="225" t="s">
        <v>175</v>
      </c>
      <c r="E477" s="236" t="s">
        <v>19</v>
      </c>
      <c r="F477" s="237" t="s">
        <v>2450</v>
      </c>
      <c r="G477" s="235"/>
      <c r="H477" s="238">
        <v>45.36</v>
      </c>
      <c r="I477" s="239"/>
      <c r="J477" s="235"/>
      <c r="K477" s="235"/>
      <c r="L477" s="240"/>
      <c r="M477" s="241"/>
      <c r="N477" s="242"/>
      <c r="O477" s="242"/>
      <c r="P477" s="242"/>
      <c r="Q477" s="242"/>
      <c r="R477" s="242"/>
      <c r="S477" s="242"/>
      <c r="T477" s="243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T477" s="244" t="s">
        <v>175</v>
      </c>
      <c r="AU477" s="244" t="s">
        <v>85</v>
      </c>
      <c r="AV477" s="14" t="s">
        <v>85</v>
      </c>
      <c r="AW477" s="14" t="s">
        <v>37</v>
      </c>
      <c r="AX477" s="14" t="s">
        <v>83</v>
      </c>
      <c r="AY477" s="244" t="s">
        <v>159</v>
      </c>
    </row>
    <row r="478" spans="1:65" s="2" customFormat="1" ht="24.15" customHeight="1">
      <c r="A478" s="39"/>
      <c r="B478" s="40"/>
      <c r="C478" s="205" t="s">
        <v>612</v>
      </c>
      <c r="D478" s="205" t="s">
        <v>162</v>
      </c>
      <c r="E478" s="206" t="s">
        <v>633</v>
      </c>
      <c r="F478" s="207" t="s">
        <v>634</v>
      </c>
      <c r="G478" s="208" t="s">
        <v>461</v>
      </c>
      <c r="H478" s="209">
        <v>45.36</v>
      </c>
      <c r="I478" s="210"/>
      <c r="J478" s="211">
        <f>ROUND(I478*H478,2)</f>
        <v>0</v>
      </c>
      <c r="K478" s="207" t="s">
        <v>166</v>
      </c>
      <c r="L478" s="45"/>
      <c r="M478" s="212" t="s">
        <v>19</v>
      </c>
      <c r="N478" s="213" t="s">
        <v>46</v>
      </c>
      <c r="O478" s="85"/>
      <c r="P478" s="214">
        <f>O478*H478</f>
        <v>0</v>
      </c>
      <c r="Q478" s="214">
        <v>0</v>
      </c>
      <c r="R478" s="214">
        <f>Q478*H478</f>
        <v>0</v>
      </c>
      <c r="S478" s="214">
        <v>0.00223</v>
      </c>
      <c r="T478" s="215">
        <f>S478*H478</f>
        <v>0.10115280000000001</v>
      </c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R478" s="216" t="s">
        <v>238</v>
      </c>
      <c r="AT478" s="216" t="s">
        <v>162</v>
      </c>
      <c r="AU478" s="216" t="s">
        <v>85</v>
      </c>
      <c r="AY478" s="18" t="s">
        <v>159</v>
      </c>
      <c r="BE478" s="217">
        <f>IF(N478="základní",J478,0)</f>
        <v>0</v>
      </c>
      <c r="BF478" s="217">
        <f>IF(N478="snížená",J478,0)</f>
        <v>0</v>
      </c>
      <c r="BG478" s="217">
        <f>IF(N478="zákl. přenesená",J478,0)</f>
        <v>0</v>
      </c>
      <c r="BH478" s="217">
        <f>IF(N478="sníž. přenesená",J478,0)</f>
        <v>0</v>
      </c>
      <c r="BI478" s="217">
        <f>IF(N478="nulová",J478,0)</f>
        <v>0</v>
      </c>
      <c r="BJ478" s="18" t="s">
        <v>83</v>
      </c>
      <c r="BK478" s="217">
        <f>ROUND(I478*H478,2)</f>
        <v>0</v>
      </c>
      <c r="BL478" s="18" t="s">
        <v>238</v>
      </c>
      <c r="BM478" s="216" t="s">
        <v>2451</v>
      </c>
    </row>
    <row r="479" spans="1:47" s="2" customFormat="1" ht="12">
      <c r="A479" s="39"/>
      <c r="B479" s="40"/>
      <c r="C479" s="41"/>
      <c r="D479" s="218" t="s">
        <v>169</v>
      </c>
      <c r="E479" s="41"/>
      <c r="F479" s="219" t="s">
        <v>636</v>
      </c>
      <c r="G479" s="41"/>
      <c r="H479" s="41"/>
      <c r="I479" s="220"/>
      <c r="J479" s="41"/>
      <c r="K479" s="41"/>
      <c r="L479" s="45"/>
      <c r="M479" s="221"/>
      <c r="N479" s="222"/>
      <c r="O479" s="85"/>
      <c r="P479" s="85"/>
      <c r="Q479" s="85"/>
      <c r="R479" s="85"/>
      <c r="S479" s="85"/>
      <c r="T479" s="86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T479" s="18" t="s">
        <v>169</v>
      </c>
      <c r="AU479" s="18" t="s">
        <v>85</v>
      </c>
    </row>
    <row r="480" spans="1:51" s="13" customFormat="1" ht="12">
      <c r="A480" s="13"/>
      <c r="B480" s="223"/>
      <c r="C480" s="224"/>
      <c r="D480" s="225" t="s">
        <v>175</v>
      </c>
      <c r="E480" s="226" t="s">
        <v>19</v>
      </c>
      <c r="F480" s="227" t="s">
        <v>478</v>
      </c>
      <c r="G480" s="224"/>
      <c r="H480" s="226" t="s">
        <v>19</v>
      </c>
      <c r="I480" s="228"/>
      <c r="J480" s="224"/>
      <c r="K480" s="224"/>
      <c r="L480" s="229"/>
      <c r="M480" s="230"/>
      <c r="N480" s="231"/>
      <c r="O480" s="231"/>
      <c r="P480" s="231"/>
      <c r="Q480" s="231"/>
      <c r="R480" s="231"/>
      <c r="S480" s="231"/>
      <c r="T480" s="232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33" t="s">
        <v>175</v>
      </c>
      <c r="AU480" s="233" t="s">
        <v>85</v>
      </c>
      <c r="AV480" s="13" t="s">
        <v>83</v>
      </c>
      <c r="AW480" s="13" t="s">
        <v>37</v>
      </c>
      <c r="AX480" s="13" t="s">
        <v>75</v>
      </c>
      <c r="AY480" s="233" t="s">
        <v>159</v>
      </c>
    </row>
    <row r="481" spans="1:51" s="13" customFormat="1" ht="12">
      <c r="A481" s="13"/>
      <c r="B481" s="223"/>
      <c r="C481" s="224"/>
      <c r="D481" s="225" t="s">
        <v>175</v>
      </c>
      <c r="E481" s="226" t="s">
        <v>19</v>
      </c>
      <c r="F481" s="227" t="s">
        <v>2351</v>
      </c>
      <c r="G481" s="224"/>
      <c r="H481" s="226" t="s">
        <v>19</v>
      </c>
      <c r="I481" s="228"/>
      <c r="J481" s="224"/>
      <c r="K481" s="224"/>
      <c r="L481" s="229"/>
      <c r="M481" s="230"/>
      <c r="N481" s="231"/>
      <c r="O481" s="231"/>
      <c r="P481" s="231"/>
      <c r="Q481" s="231"/>
      <c r="R481" s="231"/>
      <c r="S481" s="231"/>
      <c r="T481" s="232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233" t="s">
        <v>175</v>
      </c>
      <c r="AU481" s="233" t="s">
        <v>85</v>
      </c>
      <c r="AV481" s="13" t="s">
        <v>83</v>
      </c>
      <c r="AW481" s="13" t="s">
        <v>37</v>
      </c>
      <c r="AX481" s="13" t="s">
        <v>75</v>
      </c>
      <c r="AY481" s="233" t="s">
        <v>159</v>
      </c>
    </row>
    <row r="482" spans="1:51" s="14" customFormat="1" ht="12">
      <c r="A482" s="14"/>
      <c r="B482" s="234"/>
      <c r="C482" s="235"/>
      <c r="D482" s="225" t="s">
        <v>175</v>
      </c>
      <c r="E482" s="236" t="s">
        <v>19</v>
      </c>
      <c r="F482" s="237" t="s">
        <v>2450</v>
      </c>
      <c r="G482" s="235"/>
      <c r="H482" s="238">
        <v>45.36</v>
      </c>
      <c r="I482" s="239"/>
      <c r="J482" s="235"/>
      <c r="K482" s="235"/>
      <c r="L482" s="240"/>
      <c r="M482" s="241"/>
      <c r="N482" s="242"/>
      <c r="O482" s="242"/>
      <c r="P482" s="242"/>
      <c r="Q482" s="242"/>
      <c r="R482" s="242"/>
      <c r="S482" s="242"/>
      <c r="T482" s="243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T482" s="244" t="s">
        <v>175</v>
      </c>
      <c r="AU482" s="244" t="s">
        <v>85</v>
      </c>
      <c r="AV482" s="14" t="s">
        <v>85</v>
      </c>
      <c r="AW482" s="14" t="s">
        <v>37</v>
      </c>
      <c r="AX482" s="14" t="s">
        <v>83</v>
      </c>
      <c r="AY482" s="244" t="s">
        <v>159</v>
      </c>
    </row>
    <row r="483" spans="1:65" s="2" customFormat="1" ht="33" customHeight="1">
      <c r="A483" s="39"/>
      <c r="B483" s="40"/>
      <c r="C483" s="205" t="s">
        <v>619</v>
      </c>
      <c r="D483" s="205" t="s">
        <v>162</v>
      </c>
      <c r="E483" s="206" t="s">
        <v>638</v>
      </c>
      <c r="F483" s="207" t="s">
        <v>639</v>
      </c>
      <c r="G483" s="208" t="s">
        <v>461</v>
      </c>
      <c r="H483" s="209">
        <v>45.36</v>
      </c>
      <c r="I483" s="210"/>
      <c r="J483" s="211">
        <f>ROUND(I483*H483,2)</f>
        <v>0</v>
      </c>
      <c r="K483" s="207" t="s">
        <v>19</v>
      </c>
      <c r="L483" s="45"/>
      <c r="M483" s="212" t="s">
        <v>19</v>
      </c>
      <c r="N483" s="213" t="s">
        <v>46</v>
      </c>
      <c r="O483" s="85"/>
      <c r="P483" s="214">
        <f>O483*H483</f>
        <v>0</v>
      </c>
      <c r="Q483" s="214">
        <v>0.00278</v>
      </c>
      <c r="R483" s="214">
        <f>Q483*H483</f>
        <v>0.12610079999999999</v>
      </c>
      <c r="S483" s="214">
        <v>0</v>
      </c>
      <c r="T483" s="215">
        <f>S483*H483</f>
        <v>0</v>
      </c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R483" s="216" t="s">
        <v>238</v>
      </c>
      <c r="AT483" s="216" t="s">
        <v>162</v>
      </c>
      <c r="AU483" s="216" t="s">
        <v>85</v>
      </c>
      <c r="AY483" s="18" t="s">
        <v>159</v>
      </c>
      <c r="BE483" s="217">
        <f>IF(N483="základní",J483,0)</f>
        <v>0</v>
      </c>
      <c r="BF483" s="217">
        <f>IF(N483="snížená",J483,0)</f>
        <v>0</v>
      </c>
      <c r="BG483" s="217">
        <f>IF(N483="zákl. přenesená",J483,0)</f>
        <v>0</v>
      </c>
      <c r="BH483" s="217">
        <f>IF(N483="sníž. přenesená",J483,0)</f>
        <v>0</v>
      </c>
      <c r="BI483" s="217">
        <f>IF(N483="nulová",J483,0)</f>
        <v>0</v>
      </c>
      <c r="BJ483" s="18" t="s">
        <v>83</v>
      </c>
      <c r="BK483" s="217">
        <f>ROUND(I483*H483,2)</f>
        <v>0</v>
      </c>
      <c r="BL483" s="18" t="s">
        <v>238</v>
      </c>
      <c r="BM483" s="216" t="s">
        <v>2452</v>
      </c>
    </row>
    <row r="484" spans="1:51" s="13" customFormat="1" ht="12">
      <c r="A484" s="13"/>
      <c r="B484" s="223"/>
      <c r="C484" s="224"/>
      <c r="D484" s="225" t="s">
        <v>175</v>
      </c>
      <c r="E484" s="226" t="s">
        <v>19</v>
      </c>
      <c r="F484" s="227" t="s">
        <v>358</v>
      </c>
      <c r="G484" s="224"/>
      <c r="H484" s="226" t="s">
        <v>19</v>
      </c>
      <c r="I484" s="228"/>
      <c r="J484" s="224"/>
      <c r="K484" s="224"/>
      <c r="L484" s="229"/>
      <c r="M484" s="230"/>
      <c r="N484" s="231"/>
      <c r="O484" s="231"/>
      <c r="P484" s="231"/>
      <c r="Q484" s="231"/>
      <c r="R484" s="231"/>
      <c r="S484" s="231"/>
      <c r="T484" s="232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33" t="s">
        <v>175</v>
      </c>
      <c r="AU484" s="233" t="s">
        <v>85</v>
      </c>
      <c r="AV484" s="13" t="s">
        <v>83</v>
      </c>
      <c r="AW484" s="13" t="s">
        <v>37</v>
      </c>
      <c r="AX484" s="13" t="s">
        <v>75</v>
      </c>
      <c r="AY484" s="233" t="s">
        <v>159</v>
      </c>
    </row>
    <row r="485" spans="1:51" s="13" customFormat="1" ht="12">
      <c r="A485" s="13"/>
      <c r="B485" s="223"/>
      <c r="C485" s="224"/>
      <c r="D485" s="225" t="s">
        <v>175</v>
      </c>
      <c r="E485" s="226" t="s">
        <v>19</v>
      </c>
      <c r="F485" s="227" t="s">
        <v>478</v>
      </c>
      <c r="G485" s="224"/>
      <c r="H485" s="226" t="s">
        <v>19</v>
      </c>
      <c r="I485" s="228"/>
      <c r="J485" s="224"/>
      <c r="K485" s="224"/>
      <c r="L485" s="229"/>
      <c r="M485" s="230"/>
      <c r="N485" s="231"/>
      <c r="O485" s="231"/>
      <c r="P485" s="231"/>
      <c r="Q485" s="231"/>
      <c r="R485" s="231"/>
      <c r="S485" s="231"/>
      <c r="T485" s="232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T485" s="233" t="s">
        <v>175</v>
      </c>
      <c r="AU485" s="233" t="s">
        <v>85</v>
      </c>
      <c r="AV485" s="13" t="s">
        <v>83</v>
      </c>
      <c r="AW485" s="13" t="s">
        <v>37</v>
      </c>
      <c r="AX485" s="13" t="s">
        <v>75</v>
      </c>
      <c r="AY485" s="233" t="s">
        <v>159</v>
      </c>
    </row>
    <row r="486" spans="1:51" s="13" customFormat="1" ht="12">
      <c r="A486" s="13"/>
      <c r="B486" s="223"/>
      <c r="C486" s="224"/>
      <c r="D486" s="225" t="s">
        <v>175</v>
      </c>
      <c r="E486" s="226" t="s">
        <v>19</v>
      </c>
      <c r="F486" s="227" t="s">
        <v>2351</v>
      </c>
      <c r="G486" s="224"/>
      <c r="H486" s="226" t="s">
        <v>19</v>
      </c>
      <c r="I486" s="228"/>
      <c r="J486" s="224"/>
      <c r="K486" s="224"/>
      <c r="L486" s="229"/>
      <c r="M486" s="230"/>
      <c r="N486" s="231"/>
      <c r="O486" s="231"/>
      <c r="P486" s="231"/>
      <c r="Q486" s="231"/>
      <c r="R486" s="231"/>
      <c r="S486" s="231"/>
      <c r="T486" s="232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33" t="s">
        <v>175</v>
      </c>
      <c r="AU486" s="233" t="s">
        <v>85</v>
      </c>
      <c r="AV486" s="13" t="s">
        <v>83</v>
      </c>
      <c r="AW486" s="13" t="s">
        <v>37</v>
      </c>
      <c r="AX486" s="13" t="s">
        <v>75</v>
      </c>
      <c r="AY486" s="233" t="s">
        <v>159</v>
      </c>
    </row>
    <row r="487" spans="1:51" s="14" customFormat="1" ht="12">
      <c r="A487" s="14"/>
      <c r="B487" s="234"/>
      <c r="C487" s="235"/>
      <c r="D487" s="225" t="s">
        <v>175</v>
      </c>
      <c r="E487" s="236" t="s">
        <v>19</v>
      </c>
      <c r="F487" s="237" t="s">
        <v>2450</v>
      </c>
      <c r="G487" s="235"/>
      <c r="H487" s="238">
        <v>45.36</v>
      </c>
      <c r="I487" s="239"/>
      <c r="J487" s="235"/>
      <c r="K487" s="235"/>
      <c r="L487" s="240"/>
      <c r="M487" s="241"/>
      <c r="N487" s="242"/>
      <c r="O487" s="242"/>
      <c r="P487" s="242"/>
      <c r="Q487" s="242"/>
      <c r="R487" s="242"/>
      <c r="S487" s="242"/>
      <c r="T487" s="243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T487" s="244" t="s">
        <v>175</v>
      </c>
      <c r="AU487" s="244" t="s">
        <v>85</v>
      </c>
      <c r="AV487" s="14" t="s">
        <v>85</v>
      </c>
      <c r="AW487" s="14" t="s">
        <v>37</v>
      </c>
      <c r="AX487" s="14" t="s">
        <v>83</v>
      </c>
      <c r="AY487" s="244" t="s">
        <v>159</v>
      </c>
    </row>
    <row r="488" spans="1:65" s="2" customFormat="1" ht="37.8" customHeight="1">
      <c r="A488" s="39"/>
      <c r="B488" s="40"/>
      <c r="C488" s="205" t="s">
        <v>626</v>
      </c>
      <c r="D488" s="205" t="s">
        <v>162</v>
      </c>
      <c r="E488" s="206" t="s">
        <v>642</v>
      </c>
      <c r="F488" s="207" t="s">
        <v>643</v>
      </c>
      <c r="G488" s="208" t="s">
        <v>461</v>
      </c>
      <c r="H488" s="209">
        <v>45.36</v>
      </c>
      <c r="I488" s="210"/>
      <c r="J488" s="211">
        <f>ROUND(I488*H488,2)</f>
        <v>0</v>
      </c>
      <c r="K488" s="207" t="s">
        <v>19</v>
      </c>
      <c r="L488" s="45"/>
      <c r="M488" s="212" t="s">
        <v>19</v>
      </c>
      <c r="N488" s="213" t="s">
        <v>46</v>
      </c>
      <c r="O488" s="85"/>
      <c r="P488" s="214">
        <f>O488*H488</f>
        <v>0</v>
      </c>
      <c r="Q488" s="214">
        <v>0.00117</v>
      </c>
      <c r="R488" s="214">
        <f>Q488*H488</f>
        <v>0.0530712</v>
      </c>
      <c r="S488" s="214">
        <v>0</v>
      </c>
      <c r="T488" s="215">
        <f>S488*H488</f>
        <v>0</v>
      </c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R488" s="216" t="s">
        <v>238</v>
      </c>
      <c r="AT488" s="216" t="s">
        <v>162</v>
      </c>
      <c r="AU488" s="216" t="s">
        <v>85</v>
      </c>
      <c r="AY488" s="18" t="s">
        <v>159</v>
      </c>
      <c r="BE488" s="217">
        <f>IF(N488="základní",J488,0)</f>
        <v>0</v>
      </c>
      <c r="BF488" s="217">
        <f>IF(N488="snížená",J488,0)</f>
        <v>0</v>
      </c>
      <c r="BG488" s="217">
        <f>IF(N488="zákl. přenesená",J488,0)</f>
        <v>0</v>
      </c>
      <c r="BH488" s="217">
        <f>IF(N488="sníž. přenesená",J488,0)</f>
        <v>0</v>
      </c>
      <c r="BI488" s="217">
        <f>IF(N488="nulová",J488,0)</f>
        <v>0</v>
      </c>
      <c r="BJ488" s="18" t="s">
        <v>83</v>
      </c>
      <c r="BK488" s="217">
        <f>ROUND(I488*H488,2)</f>
        <v>0</v>
      </c>
      <c r="BL488" s="18" t="s">
        <v>238</v>
      </c>
      <c r="BM488" s="216" t="s">
        <v>2453</v>
      </c>
    </row>
    <row r="489" spans="1:51" s="13" customFormat="1" ht="12">
      <c r="A489" s="13"/>
      <c r="B489" s="223"/>
      <c r="C489" s="224"/>
      <c r="D489" s="225" t="s">
        <v>175</v>
      </c>
      <c r="E489" s="226" t="s">
        <v>19</v>
      </c>
      <c r="F489" s="227" t="s">
        <v>358</v>
      </c>
      <c r="G489" s="224"/>
      <c r="H489" s="226" t="s">
        <v>19</v>
      </c>
      <c r="I489" s="228"/>
      <c r="J489" s="224"/>
      <c r="K489" s="224"/>
      <c r="L489" s="229"/>
      <c r="M489" s="230"/>
      <c r="N489" s="231"/>
      <c r="O489" s="231"/>
      <c r="P489" s="231"/>
      <c r="Q489" s="231"/>
      <c r="R489" s="231"/>
      <c r="S489" s="231"/>
      <c r="T489" s="232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T489" s="233" t="s">
        <v>175</v>
      </c>
      <c r="AU489" s="233" t="s">
        <v>85</v>
      </c>
      <c r="AV489" s="13" t="s">
        <v>83</v>
      </c>
      <c r="AW489" s="13" t="s">
        <v>37</v>
      </c>
      <c r="AX489" s="13" t="s">
        <v>75</v>
      </c>
      <c r="AY489" s="233" t="s">
        <v>159</v>
      </c>
    </row>
    <row r="490" spans="1:51" s="13" customFormat="1" ht="12">
      <c r="A490" s="13"/>
      <c r="B490" s="223"/>
      <c r="C490" s="224"/>
      <c r="D490" s="225" t="s">
        <v>175</v>
      </c>
      <c r="E490" s="226" t="s">
        <v>19</v>
      </c>
      <c r="F490" s="227" t="s">
        <v>478</v>
      </c>
      <c r="G490" s="224"/>
      <c r="H490" s="226" t="s">
        <v>19</v>
      </c>
      <c r="I490" s="228"/>
      <c r="J490" s="224"/>
      <c r="K490" s="224"/>
      <c r="L490" s="229"/>
      <c r="M490" s="230"/>
      <c r="N490" s="231"/>
      <c r="O490" s="231"/>
      <c r="P490" s="231"/>
      <c r="Q490" s="231"/>
      <c r="R490" s="231"/>
      <c r="S490" s="231"/>
      <c r="T490" s="232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233" t="s">
        <v>175</v>
      </c>
      <c r="AU490" s="233" t="s">
        <v>85</v>
      </c>
      <c r="AV490" s="13" t="s">
        <v>83</v>
      </c>
      <c r="AW490" s="13" t="s">
        <v>37</v>
      </c>
      <c r="AX490" s="13" t="s">
        <v>75</v>
      </c>
      <c r="AY490" s="233" t="s">
        <v>159</v>
      </c>
    </row>
    <row r="491" spans="1:51" s="13" customFormat="1" ht="12">
      <c r="A491" s="13"/>
      <c r="B491" s="223"/>
      <c r="C491" s="224"/>
      <c r="D491" s="225" t="s">
        <v>175</v>
      </c>
      <c r="E491" s="226" t="s">
        <v>19</v>
      </c>
      <c r="F491" s="227" t="s">
        <v>2351</v>
      </c>
      <c r="G491" s="224"/>
      <c r="H491" s="226" t="s">
        <v>19</v>
      </c>
      <c r="I491" s="228"/>
      <c r="J491" s="224"/>
      <c r="K491" s="224"/>
      <c r="L491" s="229"/>
      <c r="M491" s="230"/>
      <c r="N491" s="231"/>
      <c r="O491" s="231"/>
      <c r="P491" s="231"/>
      <c r="Q491" s="231"/>
      <c r="R491" s="231"/>
      <c r="S491" s="231"/>
      <c r="T491" s="232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233" t="s">
        <v>175</v>
      </c>
      <c r="AU491" s="233" t="s">
        <v>85</v>
      </c>
      <c r="AV491" s="13" t="s">
        <v>83</v>
      </c>
      <c r="AW491" s="13" t="s">
        <v>37</v>
      </c>
      <c r="AX491" s="13" t="s">
        <v>75</v>
      </c>
      <c r="AY491" s="233" t="s">
        <v>159</v>
      </c>
    </row>
    <row r="492" spans="1:51" s="14" customFormat="1" ht="12">
      <c r="A492" s="14"/>
      <c r="B492" s="234"/>
      <c r="C492" s="235"/>
      <c r="D492" s="225" t="s">
        <v>175</v>
      </c>
      <c r="E492" s="236" t="s">
        <v>19</v>
      </c>
      <c r="F492" s="237" t="s">
        <v>2450</v>
      </c>
      <c r="G492" s="235"/>
      <c r="H492" s="238">
        <v>45.36</v>
      </c>
      <c r="I492" s="239"/>
      <c r="J492" s="235"/>
      <c r="K492" s="235"/>
      <c r="L492" s="240"/>
      <c r="M492" s="241"/>
      <c r="N492" s="242"/>
      <c r="O492" s="242"/>
      <c r="P492" s="242"/>
      <c r="Q492" s="242"/>
      <c r="R492" s="242"/>
      <c r="S492" s="242"/>
      <c r="T492" s="243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T492" s="244" t="s">
        <v>175</v>
      </c>
      <c r="AU492" s="244" t="s">
        <v>85</v>
      </c>
      <c r="AV492" s="14" t="s">
        <v>85</v>
      </c>
      <c r="AW492" s="14" t="s">
        <v>37</v>
      </c>
      <c r="AX492" s="14" t="s">
        <v>83</v>
      </c>
      <c r="AY492" s="244" t="s">
        <v>159</v>
      </c>
    </row>
    <row r="493" spans="1:65" s="2" customFormat="1" ht="37.8" customHeight="1">
      <c r="A493" s="39"/>
      <c r="B493" s="40"/>
      <c r="C493" s="205" t="s">
        <v>632</v>
      </c>
      <c r="D493" s="205" t="s">
        <v>162</v>
      </c>
      <c r="E493" s="206" t="s">
        <v>646</v>
      </c>
      <c r="F493" s="207" t="s">
        <v>647</v>
      </c>
      <c r="G493" s="208" t="s">
        <v>461</v>
      </c>
      <c r="H493" s="209">
        <v>46.507</v>
      </c>
      <c r="I493" s="210"/>
      <c r="J493" s="211">
        <f>ROUND(I493*H493,2)</f>
        <v>0</v>
      </c>
      <c r="K493" s="207" t="s">
        <v>166</v>
      </c>
      <c r="L493" s="45"/>
      <c r="M493" s="212" t="s">
        <v>19</v>
      </c>
      <c r="N493" s="213" t="s">
        <v>46</v>
      </c>
      <c r="O493" s="85"/>
      <c r="P493" s="214">
        <f>O493*H493</f>
        <v>0</v>
      </c>
      <c r="Q493" s="214">
        <v>0.00117</v>
      </c>
      <c r="R493" s="214">
        <f>Q493*H493</f>
        <v>0.05441319</v>
      </c>
      <c r="S493" s="214">
        <v>0</v>
      </c>
      <c r="T493" s="215">
        <f>S493*H493</f>
        <v>0</v>
      </c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R493" s="216" t="s">
        <v>238</v>
      </c>
      <c r="AT493" s="216" t="s">
        <v>162</v>
      </c>
      <c r="AU493" s="216" t="s">
        <v>85</v>
      </c>
      <c r="AY493" s="18" t="s">
        <v>159</v>
      </c>
      <c r="BE493" s="217">
        <f>IF(N493="základní",J493,0)</f>
        <v>0</v>
      </c>
      <c r="BF493" s="217">
        <f>IF(N493="snížená",J493,0)</f>
        <v>0</v>
      </c>
      <c r="BG493" s="217">
        <f>IF(N493="zákl. přenesená",J493,0)</f>
        <v>0</v>
      </c>
      <c r="BH493" s="217">
        <f>IF(N493="sníž. přenesená",J493,0)</f>
        <v>0</v>
      </c>
      <c r="BI493" s="217">
        <f>IF(N493="nulová",J493,0)</f>
        <v>0</v>
      </c>
      <c r="BJ493" s="18" t="s">
        <v>83</v>
      </c>
      <c r="BK493" s="217">
        <f>ROUND(I493*H493,2)</f>
        <v>0</v>
      </c>
      <c r="BL493" s="18" t="s">
        <v>238</v>
      </c>
      <c r="BM493" s="216" t="s">
        <v>2454</v>
      </c>
    </row>
    <row r="494" spans="1:47" s="2" customFormat="1" ht="12">
      <c r="A494" s="39"/>
      <c r="B494" s="40"/>
      <c r="C494" s="41"/>
      <c r="D494" s="218" t="s">
        <v>169</v>
      </c>
      <c r="E494" s="41"/>
      <c r="F494" s="219" t="s">
        <v>649</v>
      </c>
      <c r="G494" s="41"/>
      <c r="H494" s="41"/>
      <c r="I494" s="220"/>
      <c r="J494" s="41"/>
      <c r="K494" s="41"/>
      <c r="L494" s="45"/>
      <c r="M494" s="221"/>
      <c r="N494" s="222"/>
      <c r="O494" s="85"/>
      <c r="P494" s="85"/>
      <c r="Q494" s="85"/>
      <c r="R494" s="85"/>
      <c r="S494" s="85"/>
      <c r="T494" s="86"/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T494" s="18" t="s">
        <v>169</v>
      </c>
      <c r="AU494" s="18" t="s">
        <v>85</v>
      </c>
    </row>
    <row r="495" spans="1:51" s="13" customFormat="1" ht="12">
      <c r="A495" s="13"/>
      <c r="B495" s="223"/>
      <c r="C495" s="224"/>
      <c r="D495" s="225" t="s">
        <v>175</v>
      </c>
      <c r="E495" s="226" t="s">
        <v>19</v>
      </c>
      <c r="F495" s="227" t="s">
        <v>358</v>
      </c>
      <c r="G495" s="224"/>
      <c r="H495" s="226" t="s">
        <v>19</v>
      </c>
      <c r="I495" s="228"/>
      <c r="J495" s="224"/>
      <c r="K495" s="224"/>
      <c r="L495" s="229"/>
      <c r="M495" s="230"/>
      <c r="N495" s="231"/>
      <c r="O495" s="231"/>
      <c r="P495" s="231"/>
      <c r="Q495" s="231"/>
      <c r="R495" s="231"/>
      <c r="S495" s="231"/>
      <c r="T495" s="232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T495" s="233" t="s">
        <v>175</v>
      </c>
      <c r="AU495" s="233" t="s">
        <v>85</v>
      </c>
      <c r="AV495" s="13" t="s">
        <v>83</v>
      </c>
      <c r="AW495" s="13" t="s">
        <v>37</v>
      </c>
      <c r="AX495" s="13" t="s">
        <v>75</v>
      </c>
      <c r="AY495" s="233" t="s">
        <v>159</v>
      </c>
    </row>
    <row r="496" spans="1:51" s="13" customFormat="1" ht="12">
      <c r="A496" s="13"/>
      <c r="B496" s="223"/>
      <c r="C496" s="224"/>
      <c r="D496" s="225" t="s">
        <v>175</v>
      </c>
      <c r="E496" s="226" t="s">
        <v>19</v>
      </c>
      <c r="F496" s="227" t="s">
        <v>359</v>
      </c>
      <c r="G496" s="224"/>
      <c r="H496" s="226" t="s">
        <v>19</v>
      </c>
      <c r="I496" s="228"/>
      <c r="J496" s="224"/>
      <c r="K496" s="224"/>
      <c r="L496" s="229"/>
      <c r="M496" s="230"/>
      <c r="N496" s="231"/>
      <c r="O496" s="231"/>
      <c r="P496" s="231"/>
      <c r="Q496" s="231"/>
      <c r="R496" s="231"/>
      <c r="S496" s="231"/>
      <c r="T496" s="232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233" t="s">
        <v>175</v>
      </c>
      <c r="AU496" s="233" t="s">
        <v>85</v>
      </c>
      <c r="AV496" s="13" t="s">
        <v>83</v>
      </c>
      <c r="AW496" s="13" t="s">
        <v>37</v>
      </c>
      <c r="AX496" s="13" t="s">
        <v>75</v>
      </c>
      <c r="AY496" s="233" t="s">
        <v>159</v>
      </c>
    </row>
    <row r="497" spans="1:51" s="13" customFormat="1" ht="12">
      <c r="A497" s="13"/>
      <c r="B497" s="223"/>
      <c r="C497" s="224"/>
      <c r="D497" s="225" t="s">
        <v>175</v>
      </c>
      <c r="E497" s="226" t="s">
        <v>19</v>
      </c>
      <c r="F497" s="227" t="s">
        <v>2351</v>
      </c>
      <c r="G497" s="224"/>
      <c r="H497" s="226" t="s">
        <v>19</v>
      </c>
      <c r="I497" s="228"/>
      <c r="J497" s="224"/>
      <c r="K497" s="224"/>
      <c r="L497" s="229"/>
      <c r="M497" s="230"/>
      <c r="N497" s="231"/>
      <c r="O497" s="231"/>
      <c r="P497" s="231"/>
      <c r="Q497" s="231"/>
      <c r="R497" s="231"/>
      <c r="S497" s="231"/>
      <c r="T497" s="232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233" t="s">
        <v>175</v>
      </c>
      <c r="AU497" s="233" t="s">
        <v>85</v>
      </c>
      <c r="AV497" s="13" t="s">
        <v>83</v>
      </c>
      <c r="AW497" s="13" t="s">
        <v>37</v>
      </c>
      <c r="AX497" s="13" t="s">
        <v>75</v>
      </c>
      <c r="AY497" s="233" t="s">
        <v>159</v>
      </c>
    </row>
    <row r="498" spans="1:51" s="14" customFormat="1" ht="12">
      <c r="A498" s="14"/>
      <c r="B498" s="234"/>
      <c r="C498" s="235"/>
      <c r="D498" s="225" t="s">
        <v>175</v>
      </c>
      <c r="E498" s="236" t="s">
        <v>19</v>
      </c>
      <c r="F498" s="237" t="s">
        <v>2399</v>
      </c>
      <c r="G498" s="235"/>
      <c r="H498" s="238">
        <v>46.507</v>
      </c>
      <c r="I498" s="239"/>
      <c r="J498" s="235"/>
      <c r="K498" s="235"/>
      <c r="L498" s="240"/>
      <c r="M498" s="241"/>
      <c r="N498" s="242"/>
      <c r="O498" s="242"/>
      <c r="P498" s="242"/>
      <c r="Q498" s="242"/>
      <c r="R498" s="242"/>
      <c r="S498" s="242"/>
      <c r="T498" s="243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T498" s="244" t="s">
        <v>175</v>
      </c>
      <c r="AU498" s="244" t="s">
        <v>85</v>
      </c>
      <c r="AV498" s="14" t="s">
        <v>85</v>
      </c>
      <c r="AW498" s="14" t="s">
        <v>37</v>
      </c>
      <c r="AX498" s="14" t="s">
        <v>83</v>
      </c>
      <c r="AY498" s="244" t="s">
        <v>159</v>
      </c>
    </row>
    <row r="499" spans="1:65" s="2" customFormat="1" ht="37.8" customHeight="1">
      <c r="A499" s="39"/>
      <c r="B499" s="40"/>
      <c r="C499" s="205" t="s">
        <v>637</v>
      </c>
      <c r="D499" s="205" t="s">
        <v>162</v>
      </c>
      <c r="E499" s="206" t="s">
        <v>651</v>
      </c>
      <c r="F499" s="207" t="s">
        <v>652</v>
      </c>
      <c r="G499" s="208" t="s">
        <v>461</v>
      </c>
      <c r="H499" s="209">
        <v>45.36</v>
      </c>
      <c r="I499" s="210"/>
      <c r="J499" s="211">
        <f>ROUND(I499*H499,2)</f>
        <v>0</v>
      </c>
      <c r="K499" s="207" t="s">
        <v>19</v>
      </c>
      <c r="L499" s="45"/>
      <c r="M499" s="212" t="s">
        <v>19</v>
      </c>
      <c r="N499" s="213" t="s">
        <v>46</v>
      </c>
      <c r="O499" s="85"/>
      <c r="P499" s="214">
        <f>O499*H499</f>
        <v>0</v>
      </c>
      <c r="Q499" s="214">
        <v>0.00117</v>
      </c>
      <c r="R499" s="214">
        <f>Q499*H499</f>
        <v>0.0530712</v>
      </c>
      <c r="S499" s="214">
        <v>0</v>
      </c>
      <c r="T499" s="215">
        <f>S499*H499</f>
        <v>0</v>
      </c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R499" s="216" t="s">
        <v>238</v>
      </c>
      <c r="AT499" s="216" t="s">
        <v>162</v>
      </c>
      <c r="AU499" s="216" t="s">
        <v>85</v>
      </c>
      <c r="AY499" s="18" t="s">
        <v>159</v>
      </c>
      <c r="BE499" s="217">
        <f>IF(N499="základní",J499,0)</f>
        <v>0</v>
      </c>
      <c r="BF499" s="217">
        <f>IF(N499="snížená",J499,0)</f>
        <v>0</v>
      </c>
      <c r="BG499" s="217">
        <f>IF(N499="zákl. přenesená",J499,0)</f>
        <v>0</v>
      </c>
      <c r="BH499" s="217">
        <f>IF(N499="sníž. přenesená",J499,0)</f>
        <v>0</v>
      </c>
      <c r="BI499" s="217">
        <f>IF(N499="nulová",J499,0)</f>
        <v>0</v>
      </c>
      <c r="BJ499" s="18" t="s">
        <v>83</v>
      </c>
      <c r="BK499" s="217">
        <f>ROUND(I499*H499,2)</f>
        <v>0</v>
      </c>
      <c r="BL499" s="18" t="s">
        <v>238</v>
      </c>
      <c r="BM499" s="216" t="s">
        <v>2455</v>
      </c>
    </row>
    <row r="500" spans="1:51" s="13" customFormat="1" ht="12">
      <c r="A500" s="13"/>
      <c r="B500" s="223"/>
      <c r="C500" s="224"/>
      <c r="D500" s="225" t="s">
        <v>175</v>
      </c>
      <c r="E500" s="226" t="s">
        <v>19</v>
      </c>
      <c r="F500" s="227" t="s">
        <v>358</v>
      </c>
      <c r="G500" s="224"/>
      <c r="H500" s="226" t="s">
        <v>19</v>
      </c>
      <c r="I500" s="228"/>
      <c r="J500" s="224"/>
      <c r="K500" s="224"/>
      <c r="L500" s="229"/>
      <c r="M500" s="230"/>
      <c r="N500" s="231"/>
      <c r="O500" s="231"/>
      <c r="P500" s="231"/>
      <c r="Q500" s="231"/>
      <c r="R500" s="231"/>
      <c r="S500" s="231"/>
      <c r="T500" s="232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33" t="s">
        <v>175</v>
      </c>
      <c r="AU500" s="233" t="s">
        <v>85</v>
      </c>
      <c r="AV500" s="13" t="s">
        <v>83</v>
      </c>
      <c r="AW500" s="13" t="s">
        <v>37</v>
      </c>
      <c r="AX500" s="13" t="s">
        <v>75</v>
      </c>
      <c r="AY500" s="233" t="s">
        <v>159</v>
      </c>
    </row>
    <row r="501" spans="1:51" s="13" customFormat="1" ht="12">
      <c r="A501" s="13"/>
      <c r="B501" s="223"/>
      <c r="C501" s="224"/>
      <c r="D501" s="225" t="s">
        <v>175</v>
      </c>
      <c r="E501" s="226" t="s">
        <v>19</v>
      </c>
      <c r="F501" s="227" t="s">
        <v>478</v>
      </c>
      <c r="G501" s="224"/>
      <c r="H501" s="226" t="s">
        <v>19</v>
      </c>
      <c r="I501" s="228"/>
      <c r="J501" s="224"/>
      <c r="K501" s="224"/>
      <c r="L501" s="229"/>
      <c r="M501" s="230"/>
      <c r="N501" s="231"/>
      <c r="O501" s="231"/>
      <c r="P501" s="231"/>
      <c r="Q501" s="231"/>
      <c r="R501" s="231"/>
      <c r="S501" s="231"/>
      <c r="T501" s="232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T501" s="233" t="s">
        <v>175</v>
      </c>
      <c r="AU501" s="233" t="s">
        <v>85</v>
      </c>
      <c r="AV501" s="13" t="s">
        <v>83</v>
      </c>
      <c r="AW501" s="13" t="s">
        <v>37</v>
      </c>
      <c r="AX501" s="13" t="s">
        <v>75</v>
      </c>
      <c r="AY501" s="233" t="s">
        <v>159</v>
      </c>
    </row>
    <row r="502" spans="1:51" s="13" customFormat="1" ht="12">
      <c r="A502" s="13"/>
      <c r="B502" s="223"/>
      <c r="C502" s="224"/>
      <c r="D502" s="225" t="s">
        <v>175</v>
      </c>
      <c r="E502" s="226" t="s">
        <v>19</v>
      </c>
      <c r="F502" s="227" t="s">
        <v>2351</v>
      </c>
      <c r="G502" s="224"/>
      <c r="H502" s="226" t="s">
        <v>19</v>
      </c>
      <c r="I502" s="228"/>
      <c r="J502" s="224"/>
      <c r="K502" s="224"/>
      <c r="L502" s="229"/>
      <c r="M502" s="230"/>
      <c r="N502" s="231"/>
      <c r="O502" s="231"/>
      <c r="P502" s="231"/>
      <c r="Q502" s="231"/>
      <c r="R502" s="231"/>
      <c r="S502" s="231"/>
      <c r="T502" s="232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33" t="s">
        <v>175</v>
      </c>
      <c r="AU502" s="233" t="s">
        <v>85</v>
      </c>
      <c r="AV502" s="13" t="s">
        <v>83</v>
      </c>
      <c r="AW502" s="13" t="s">
        <v>37</v>
      </c>
      <c r="AX502" s="13" t="s">
        <v>75</v>
      </c>
      <c r="AY502" s="233" t="s">
        <v>159</v>
      </c>
    </row>
    <row r="503" spans="1:51" s="14" customFormat="1" ht="12">
      <c r="A503" s="14"/>
      <c r="B503" s="234"/>
      <c r="C503" s="235"/>
      <c r="D503" s="225" t="s">
        <v>175</v>
      </c>
      <c r="E503" s="236" t="s">
        <v>19</v>
      </c>
      <c r="F503" s="237" t="s">
        <v>2450</v>
      </c>
      <c r="G503" s="235"/>
      <c r="H503" s="238">
        <v>45.36</v>
      </c>
      <c r="I503" s="239"/>
      <c r="J503" s="235"/>
      <c r="K503" s="235"/>
      <c r="L503" s="240"/>
      <c r="M503" s="241"/>
      <c r="N503" s="242"/>
      <c r="O503" s="242"/>
      <c r="P503" s="242"/>
      <c r="Q503" s="242"/>
      <c r="R503" s="242"/>
      <c r="S503" s="242"/>
      <c r="T503" s="243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T503" s="244" t="s">
        <v>175</v>
      </c>
      <c r="AU503" s="244" t="s">
        <v>85</v>
      </c>
      <c r="AV503" s="14" t="s">
        <v>85</v>
      </c>
      <c r="AW503" s="14" t="s">
        <v>37</v>
      </c>
      <c r="AX503" s="14" t="s">
        <v>83</v>
      </c>
      <c r="AY503" s="244" t="s">
        <v>159</v>
      </c>
    </row>
    <row r="504" spans="1:65" s="2" customFormat="1" ht="24.15" customHeight="1">
      <c r="A504" s="39"/>
      <c r="B504" s="40"/>
      <c r="C504" s="205" t="s">
        <v>641</v>
      </c>
      <c r="D504" s="205" t="s">
        <v>162</v>
      </c>
      <c r="E504" s="206" t="s">
        <v>627</v>
      </c>
      <c r="F504" s="207" t="s">
        <v>628</v>
      </c>
      <c r="G504" s="208" t="s">
        <v>461</v>
      </c>
      <c r="H504" s="209">
        <v>11.667</v>
      </c>
      <c r="I504" s="210"/>
      <c r="J504" s="211">
        <f>ROUND(I504*H504,2)</f>
        <v>0</v>
      </c>
      <c r="K504" s="207" t="s">
        <v>166</v>
      </c>
      <c r="L504" s="45"/>
      <c r="M504" s="212" t="s">
        <v>19</v>
      </c>
      <c r="N504" s="213" t="s">
        <v>46</v>
      </c>
      <c r="O504" s="85"/>
      <c r="P504" s="214">
        <f>O504*H504</f>
        <v>0</v>
      </c>
      <c r="Q504" s="214">
        <v>0</v>
      </c>
      <c r="R504" s="214">
        <f>Q504*H504</f>
        <v>0</v>
      </c>
      <c r="S504" s="214">
        <v>0.00191</v>
      </c>
      <c r="T504" s="215">
        <f>S504*H504</f>
        <v>0.02228397</v>
      </c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R504" s="216" t="s">
        <v>238</v>
      </c>
      <c r="AT504" s="216" t="s">
        <v>162</v>
      </c>
      <c r="AU504" s="216" t="s">
        <v>85</v>
      </c>
      <c r="AY504" s="18" t="s">
        <v>159</v>
      </c>
      <c r="BE504" s="217">
        <f>IF(N504="základní",J504,0)</f>
        <v>0</v>
      </c>
      <c r="BF504" s="217">
        <f>IF(N504="snížená",J504,0)</f>
        <v>0</v>
      </c>
      <c r="BG504" s="217">
        <f>IF(N504="zákl. přenesená",J504,0)</f>
        <v>0</v>
      </c>
      <c r="BH504" s="217">
        <f>IF(N504="sníž. přenesená",J504,0)</f>
        <v>0</v>
      </c>
      <c r="BI504" s="217">
        <f>IF(N504="nulová",J504,0)</f>
        <v>0</v>
      </c>
      <c r="BJ504" s="18" t="s">
        <v>83</v>
      </c>
      <c r="BK504" s="217">
        <f>ROUND(I504*H504,2)</f>
        <v>0</v>
      </c>
      <c r="BL504" s="18" t="s">
        <v>238</v>
      </c>
      <c r="BM504" s="216" t="s">
        <v>2456</v>
      </c>
    </row>
    <row r="505" spans="1:47" s="2" customFormat="1" ht="12">
      <c r="A505" s="39"/>
      <c r="B505" s="40"/>
      <c r="C505" s="41"/>
      <c r="D505" s="218" t="s">
        <v>169</v>
      </c>
      <c r="E505" s="41"/>
      <c r="F505" s="219" t="s">
        <v>630</v>
      </c>
      <c r="G505" s="41"/>
      <c r="H505" s="41"/>
      <c r="I505" s="220"/>
      <c r="J505" s="41"/>
      <c r="K505" s="41"/>
      <c r="L505" s="45"/>
      <c r="M505" s="221"/>
      <c r="N505" s="222"/>
      <c r="O505" s="85"/>
      <c r="P505" s="85"/>
      <c r="Q505" s="85"/>
      <c r="R505" s="85"/>
      <c r="S505" s="85"/>
      <c r="T505" s="86"/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T505" s="18" t="s">
        <v>169</v>
      </c>
      <c r="AU505" s="18" t="s">
        <v>85</v>
      </c>
    </row>
    <row r="506" spans="1:51" s="13" customFormat="1" ht="12">
      <c r="A506" s="13"/>
      <c r="B506" s="223"/>
      <c r="C506" s="224"/>
      <c r="D506" s="225" t="s">
        <v>175</v>
      </c>
      <c r="E506" s="226" t="s">
        <v>19</v>
      </c>
      <c r="F506" s="227" t="s">
        <v>656</v>
      </c>
      <c r="G506" s="224"/>
      <c r="H506" s="226" t="s">
        <v>19</v>
      </c>
      <c r="I506" s="228"/>
      <c r="J506" s="224"/>
      <c r="K506" s="224"/>
      <c r="L506" s="229"/>
      <c r="M506" s="230"/>
      <c r="N506" s="231"/>
      <c r="O506" s="231"/>
      <c r="P506" s="231"/>
      <c r="Q506" s="231"/>
      <c r="R506" s="231"/>
      <c r="S506" s="231"/>
      <c r="T506" s="232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33" t="s">
        <v>175</v>
      </c>
      <c r="AU506" s="233" t="s">
        <v>85</v>
      </c>
      <c r="AV506" s="13" t="s">
        <v>83</v>
      </c>
      <c r="AW506" s="13" t="s">
        <v>37</v>
      </c>
      <c r="AX506" s="13" t="s">
        <v>75</v>
      </c>
      <c r="AY506" s="233" t="s">
        <v>159</v>
      </c>
    </row>
    <row r="507" spans="1:51" s="13" customFormat="1" ht="12">
      <c r="A507" s="13"/>
      <c r="B507" s="223"/>
      <c r="C507" s="224"/>
      <c r="D507" s="225" t="s">
        <v>175</v>
      </c>
      <c r="E507" s="226" t="s">
        <v>19</v>
      </c>
      <c r="F507" s="227" t="s">
        <v>657</v>
      </c>
      <c r="G507" s="224"/>
      <c r="H507" s="226" t="s">
        <v>19</v>
      </c>
      <c r="I507" s="228"/>
      <c r="J507" s="224"/>
      <c r="K507" s="224"/>
      <c r="L507" s="229"/>
      <c r="M507" s="230"/>
      <c r="N507" s="231"/>
      <c r="O507" s="231"/>
      <c r="P507" s="231"/>
      <c r="Q507" s="231"/>
      <c r="R507" s="231"/>
      <c r="S507" s="231"/>
      <c r="T507" s="232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233" t="s">
        <v>175</v>
      </c>
      <c r="AU507" s="233" t="s">
        <v>85</v>
      </c>
      <c r="AV507" s="13" t="s">
        <v>83</v>
      </c>
      <c r="AW507" s="13" t="s">
        <v>37</v>
      </c>
      <c r="AX507" s="13" t="s">
        <v>75</v>
      </c>
      <c r="AY507" s="233" t="s">
        <v>159</v>
      </c>
    </row>
    <row r="508" spans="1:51" s="13" customFormat="1" ht="12">
      <c r="A508" s="13"/>
      <c r="B508" s="223"/>
      <c r="C508" s="224"/>
      <c r="D508" s="225" t="s">
        <v>175</v>
      </c>
      <c r="E508" s="226" t="s">
        <v>19</v>
      </c>
      <c r="F508" s="227" t="s">
        <v>2351</v>
      </c>
      <c r="G508" s="224"/>
      <c r="H508" s="226" t="s">
        <v>19</v>
      </c>
      <c r="I508" s="228"/>
      <c r="J508" s="224"/>
      <c r="K508" s="224"/>
      <c r="L508" s="229"/>
      <c r="M508" s="230"/>
      <c r="N508" s="231"/>
      <c r="O508" s="231"/>
      <c r="P508" s="231"/>
      <c r="Q508" s="231"/>
      <c r="R508" s="231"/>
      <c r="S508" s="231"/>
      <c r="T508" s="232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33" t="s">
        <v>175</v>
      </c>
      <c r="AU508" s="233" t="s">
        <v>85</v>
      </c>
      <c r="AV508" s="13" t="s">
        <v>83</v>
      </c>
      <c r="AW508" s="13" t="s">
        <v>37</v>
      </c>
      <c r="AX508" s="13" t="s">
        <v>75</v>
      </c>
      <c r="AY508" s="233" t="s">
        <v>159</v>
      </c>
    </row>
    <row r="509" spans="1:51" s="14" customFormat="1" ht="12">
      <c r="A509" s="14"/>
      <c r="B509" s="234"/>
      <c r="C509" s="235"/>
      <c r="D509" s="225" t="s">
        <v>175</v>
      </c>
      <c r="E509" s="236" t="s">
        <v>19</v>
      </c>
      <c r="F509" s="237" t="s">
        <v>2457</v>
      </c>
      <c r="G509" s="235"/>
      <c r="H509" s="238">
        <v>11.667</v>
      </c>
      <c r="I509" s="239"/>
      <c r="J509" s="235"/>
      <c r="K509" s="235"/>
      <c r="L509" s="240"/>
      <c r="M509" s="241"/>
      <c r="N509" s="242"/>
      <c r="O509" s="242"/>
      <c r="P509" s="242"/>
      <c r="Q509" s="242"/>
      <c r="R509" s="242"/>
      <c r="S509" s="242"/>
      <c r="T509" s="243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T509" s="244" t="s">
        <v>175</v>
      </c>
      <c r="AU509" s="244" t="s">
        <v>85</v>
      </c>
      <c r="AV509" s="14" t="s">
        <v>85</v>
      </c>
      <c r="AW509" s="14" t="s">
        <v>37</v>
      </c>
      <c r="AX509" s="14" t="s">
        <v>83</v>
      </c>
      <c r="AY509" s="244" t="s">
        <v>159</v>
      </c>
    </row>
    <row r="510" spans="1:65" s="2" customFormat="1" ht="37.8" customHeight="1">
      <c r="A510" s="39"/>
      <c r="B510" s="40"/>
      <c r="C510" s="205" t="s">
        <v>645</v>
      </c>
      <c r="D510" s="205" t="s">
        <v>162</v>
      </c>
      <c r="E510" s="206" t="s">
        <v>660</v>
      </c>
      <c r="F510" s="207" t="s">
        <v>661</v>
      </c>
      <c r="G510" s="208" t="s">
        <v>165</v>
      </c>
      <c r="H510" s="209">
        <v>9.8</v>
      </c>
      <c r="I510" s="210"/>
      <c r="J510" s="211">
        <f>ROUND(I510*H510,2)</f>
        <v>0</v>
      </c>
      <c r="K510" s="207" t="s">
        <v>166</v>
      </c>
      <c r="L510" s="45"/>
      <c r="M510" s="212" t="s">
        <v>19</v>
      </c>
      <c r="N510" s="213" t="s">
        <v>46</v>
      </c>
      <c r="O510" s="85"/>
      <c r="P510" s="214">
        <f>O510*H510</f>
        <v>0</v>
      </c>
      <c r="Q510" s="214">
        <v>0.00509</v>
      </c>
      <c r="R510" s="214">
        <f>Q510*H510</f>
        <v>0.049882</v>
      </c>
      <c r="S510" s="214">
        <v>0</v>
      </c>
      <c r="T510" s="215">
        <f>S510*H510</f>
        <v>0</v>
      </c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R510" s="216" t="s">
        <v>238</v>
      </c>
      <c r="AT510" s="216" t="s">
        <v>162</v>
      </c>
      <c r="AU510" s="216" t="s">
        <v>85</v>
      </c>
      <c r="AY510" s="18" t="s">
        <v>159</v>
      </c>
      <c r="BE510" s="217">
        <f>IF(N510="základní",J510,0)</f>
        <v>0</v>
      </c>
      <c r="BF510" s="217">
        <f>IF(N510="snížená",J510,0)</f>
        <v>0</v>
      </c>
      <c r="BG510" s="217">
        <f>IF(N510="zákl. přenesená",J510,0)</f>
        <v>0</v>
      </c>
      <c r="BH510" s="217">
        <f>IF(N510="sníž. přenesená",J510,0)</f>
        <v>0</v>
      </c>
      <c r="BI510" s="217">
        <f>IF(N510="nulová",J510,0)</f>
        <v>0</v>
      </c>
      <c r="BJ510" s="18" t="s">
        <v>83</v>
      </c>
      <c r="BK510" s="217">
        <f>ROUND(I510*H510,2)</f>
        <v>0</v>
      </c>
      <c r="BL510" s="18" t="s">
        <v>238</v>
      </c>
      <c r="BM510" s="216" t="s">
        <v>2458</v>
      </c>
    </row>
    <row r="511" spans="1:47" s="2" customFormat="1" ht="12">
      <c r="A511" s="39"/>
      <c r="B511" s="40"/>
      <c r="C511" s="41"/>
      <c r="D511" s="218" t="s">
        <v>169</v>
      </c>
      <c r="E511" s="41"/>
      <c r="F511" s="219" t="s">
        <v>663</v>
      </c>
      <c r="G511" s="41"/>
      <c r="H511" s="41"/>
      <c r="I511" s="220"/>
      <c r="J511" s="41"/>
      <c r="K511" s="41"/>
      <c r="L511" s="45"/>
      <c r="M511" s="221"/>
      <c r="N511" s="222"/>
      <c r="O511" s="85"/>
      <c r="P511" s="85"/>
      <c r="Q511" s="85"/>
      <c r="R511" s="85"/>
      <c r="S511" s="85"/>
      <c r="T511" s="86"/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T511" s="18" t="s">
        <v>169</v>
      </c>
      <c r="AU511" s="18" t="s">
        <v>85</v>
      </c>
    </row>
    <row r="512" spans="1:51" s="13" customFormat="1" ht="12">
      <c r="A512" s="13"/>
      <c r="B512" s="223"/>
      <c r="C512" s="224"/>
      <c r="D512" s="225" t="s">
        <v>175</v>
      </c>
      <c r="E512" s="226" t="s">
        <v>19</v>
      </c>
      <c r="F512" s="227" t="s">
        <v>362</v>
      </c>
      <c r="G512" s="224"/>
      <c r="H512" s="226" t="s">
        <v>19</v>
      </c>
      <c r="I512" s="228"/>
      <c r="J512" s="224"/>
      <c r="K512" s="224"/>
      <c r="L512" s="229"/>
      <c r="M512" s="230"/>
      <c r="N512" s="231"/>
      <c r="O512" s="231"/>
      <c r="P512" s="231"/>
      <c r="Q512" s="231"/>
      <c r="R512" s="231"/>
      <c r="S512" s="231"/>
      <c r="T512" s="232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T512" s="233" t="s">
        <v>175</v>
      </c>
      <c r="AU512" s="233" t="s">
        <v>85</v>
      </c>
      <c r="AV512" s="13" t="s">
        <v>83</v>
      </c>
      <c r="AW512" s="13" t="s">
        <v>37</v>
      </c>
      <c r="AX512" s="13" t="s">
        <v>75</v>
      </c>
      <c r="AY512" s="233" t="s">
        <v>159</v>
      </c>
    </row>
    <row r="513" spans="1:51" s="13" customFormat="1" ht="12">
      <c r="A513" s="13"/>
      <c r="B513" s="223"/>
      <c r="C513" s="224"/>
      <c r="D513" s="225" t="s">
        <v>175</v>
      </c>
      <c r="E513" s="226" t="s">
        <v>19</v>
      </c>
      <c r="F513" s="227" t="s">
        <v>2351</v>
      </c>
      <c r="G513" s="224"/>
      <c r="H513" s="226" t="s">
        <v>19</v>
      </c>
      <c r="I513" s="228"/>
      <c r="J513" s="224"/>
      <c r="K513" s="224"/>
      <c r="L513" s="229"/>
      <c r="M513" s="230"/>
      <c r="N513" s="231"/>
      <c r="O513" s="231"/>
      <c r="P513" s="231"/>
      <c r="Q513" s="231"/>
      <c r="R513" s="231"/>
      <c r="S513" s="231"/>
      <c r="T513" s="232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33" t="s">
        <v>175</v>
      </c>
      <c r="AU513" s="233" t="s">
        <v>85</v>
      </c>
      <c r="AV513" s="13" t="s">
        <v>83</v>
      </c>
      <c r="AW513" s="13" t="s">
        <v>37</v>
      </c>
      <c r="AX513" s="13" t="s">
        <v>75</v>
      </c>
      <c r="AY513" s="233" t="s">
        <v>159</v>
      </c>
    </row>
    <row r="514" spans="1:51" s="14" customFormat="1" ht="12">
      <c r="A514" s="14"/>
      <c r="B514" s="234"/>
      <c r="C514" s="235"/>
      <c r="D514" s="225" t="s">
        <v>175</v>
      </c>
      <c r="E514" s="236" t="s">
        <v>19</v>
      </c>
      <c r="F514" s="237" t="s">
        <v>2459</v>
      </c>
      <c r="G514" s="235"/>
      <c r="H514" s="238">
        <v>9.8</v>
      </c>
      <c r="I514" s="239"/>
      <c r="J514" s="235"/>
      <c r="K514" s="235"/>
      <c r="L514" s="240"/>
      <c r="M514" s="241"/>
      <c r="N514" s="242"/>
      <c r="O514" s="242"/>
      <c r="P514" s="242"/>
      <c r="Q514" s="242"/>
      <c r="R514" s="242"/>
      <c r="S514" s="242"/>
      <c r="T514" s="243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T514" s="244" t="s">
        <v>175</v>
      </c>
      <c r="AU514" s="244" t="s">
        <v>85</v>
      </c>
      <c r="AV514" s="14" t="s">
        <v>85</v>
      </c>
      <c r="AW514" s="14" t="s">
        <v>37</v>
      </c>
      <c r="AX514" s="14" t="s">
        <v>83</v>
      </c>
      <c r="AY514" s="244" t="s">
        <v>159</v>
      </c>
    </row>
    <row r="515" spans="1:65" s="2" customFormat="1" ht="37.8" customHeight="1">
      <c r="A515" s="39"/>
      <c r="B515" s="40"/>
      <c r="C515" s="205" t="s">
        <v>650</v>
      </c>
      <c r="D515" s="205" t="s">
        <v>162</v>
      </c>
      <c r="E515" s="206" t="s">
        <v>666</v>
      </c>
      <c r="F515" s="207" t="s">
        <v>667</v>
      </c>
      <c r="G515" s="208" t="s">
        <v>461</v>
      </c>
      <c r="H515" s="209">
        <v>23.333</v>
      </c>
      <c r="I515" s="210"/>
      <c r="J515" s="211">
        <f>ROUND(I515*H515,2)</f>
        <v>0</v>
      </c>
      <c r="K515" s="207" t="s">
        <v>19</v>
      </c>
      <c r="L515" s="45"/>
      <c r="M515" s="212" t="s">
        <v>19</v>
      </c>
      <c r="N515" s="213" t="s">
        <v>46</v>
      </c>
      <c r="O515" s="85"/>
      <c r="P515" s="214">
        <f>O515*H515</f>
        <v>0</v>
      </c>
      <c r="Q515" s="214">
        <v>0.00117</v>
      </c>
      <c r="R515" s="214">
        <f>Q515*H515</f>
        <v>0.02729961</v>
      </c>
      <c r="S515" s="214">
        <v>0</v>
      </c>
      <c r="T515" s="215">
        <f>S515*H515</f>
        <v>0</v>
      </c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R515" s="216" t="s">
        <v>238</v>
      </c>
      <c r="AT515" s="216" t="s">
        <v>162</v>
      </c>
      <c r="AU515" s="216" t="s">
        <v>85</v>
      </c>
      <c r="AY515" s="18" t="s">
        <v>159</v>
      </c>
      <c r="BE515" s="217">
        <f>IF(N515="základní",J515,0)</f>
        <v>0</v>
      </c>
      <c r="BF515" s="217">
        <f>IF(N515="snížená",J515,0)</f>
        <v>0</v>
      </c>
      <c r="BG515" s="217">
        <f>IF(N515="zákl. přenesená",J515,0)</f>
        <v>0</v>
      </c>
      <c r="BH515" s="217">
        <f>IF(N515="sníž. přenesená",J515,0)</f>
        <v>0</v>
      </c>
      <c r="BI515" s="217">
        <f>IF(N515="nulová",J515,0)</f>
        <v>0</v>
      </c>
      <c r="BJ515" s="18" t="s">
        <v>83</v>
      </c>
      <c r="BK515" s="217">
        <f>ROUND(I515*H515,2)</f>
        <v>0</v>
      </c>
      <c r="BL515" s="18" t="s">
        <v>238</v>
      </c>
      <c r="BM515" s="216" t="s">
        <v>2460</v>
      </c>
    </row>
    <row r="516" spans="1:51" s="13" customFormat="1" ht="12">
      <c r="A516" s="13"/>
      <c r="B516" s="223"/>
      <c r="C516" s="224"/>
      <c r="D516" s="225" t="s">
        <v>175</v>
      </c>
      <c r="E516" s="226" t="s">
        <v>19</v>
      </c>
      <c r="F516" s="227" t="s">
        <v>362</v>
      </c>
      <c r="G516" s="224"/>
      <c r="H516" s="226" t="s">
        <v>19</v>
      </c>
      <c r="I516" s="228"/>
      <c r="J516" s="224"/>
      <c r="K516" s="224"/>
      <c r="L516" s="229"/>
      <c r="M516" s="230"/>
      <c r="N516" s="231"/>
      <c r="O516" s="231"/>
      <c r="P516" s="231"/>
      <c r="Q516" s="231"/>
      <c r="R516" s="231"/>
      <c r="S516" s="231"/>
      <c r="T516" s="232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233" t="s">
        <v>175</v>
      </c>
      <c r="AU516" s="233" t="s">
        <v>85</v>
      </c>
      <c r="AV516" s="13" t="s">
        <v>83</v>
      </c>
      <c r="AW516" s="13" t="s">
        <v>37</v>
      </c>
      <c r="AX516" s="13" t="s">
        <v>75</v>
      </c>
      <c r="AY516" s="233" t="s">
        <v>159</v>
      </c>
    </row>
    <row r="517" spans="1:51" s="13" customFormat="1" ht="12">
      <c r="A517" s="13"/>
      <c r="B517" s="223"/>
      <c r="C517" s="224"/>
      <c r="D517" s="225" t="s">
        <v>175</v>
      </c>
      <c r="E517" s="226" t="s">
        <v>19</v>
      </c>
      <c r="F517" s="227" t="s">
        <v>2351</v>
      </c>
      <c r="G517" s="224"/>
      <c r="H517" s="226" t="s">
        <v>19</v>
      </c>
      <c r="I517" s="228"/>
      <c r="J517" s="224"/>
      <c r="K517" s="224"/>
      <c r="L517" s="229"/>
      <c r="M517" s="230"/>
      <c r="N517" s="231"/>
      <c r="O517" s="231"/>
      <c r="P517" s="231"/>
      <c r="Q517" s="231"/>
      <c r="R517" s="231"/>
      <c r="S517" s="231"/>
      <c r="T517" s="232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T517" s="233" t="s">
        <v>175</v>
      </c>
      <c r="AU517" s="233" t="s">
        <v>85</v>
      </c>
      <c r="AV517" s="13" t="s">
        <v>83</v>
      </c>
      <c r="AW517" s="13" t="s">
        <v>37</v>
      </c>
      <c r="AX517" s="13" t="s">
        <v>75</v>
      </c>
      <c r="AY517" s="233" t="s">
        <v>159</v>
      </c>
    </row>
    <row r="518" spans="1:51" s="14" customFormat="1" ht="12">
      <c r="A518" s="14"/>
      <c r="B518" s="234"/>
      <c r="C518" s="235"/>
      <c r="D518" s="225" t="s">
        <v>175</v>
      </c>
      <c r="E518" s="236" t="s">
        <v>19</v>
      </c>
      <c r="F518" s="237" t="s">
        <v>2400</v>
      </c>
      <c r="G518" s="235"/>
      <c r="H518" s="238">
        <v>23.333</v>
      </c>
      <c r="I518" s="239"/>
      <c r="J518" s="235"/>
      <c r="K518" s="235"/>
      <c r="L518" s="240"/>
      <c r="M518" s="241"/>
      <c r="N518" s="242"/>
      <c r="O518" s="242"/>
      <c r="P518" s="242"/>
      <c r="Q518" s="242"/>
      <c r="R518" s="242"/>
      <c r="S518" s="242"/>
      <c r="T518" s="243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T518" s="244" t="s">
        <v>175</v>
      </c>
      <c r="AU518" s="244" t="s">
        <v>85</v>
      </c>
      <c r="AV518" s="14" t="s">
        <v>85</v>
      </c>
      <c r="AW518" s="14" t="s">
        <v>37</v>
      </c>
      <c r="AX518" s="14" t="s">
        <v>83</v>
      </c>
      <c r="AY518" s="244" t="s">
        <v>159</v>
      </c>
    </row>
    <row r="519" spans="1:65" s="2" customFormat="1" ht="21.75" customHeight="1">
      <c r="A519" s="39"/>
      <c r="B519" s="40"/>
      <c r="C519" s="205" t="s">
        <v>654</v>
      </c>
      <c r="D519" s="205" t="s">
        <v>162</v>
      </c>
      <c r="E519" s="206" t="s">
        <v>670</v>
      </c>
      <c r="F519" s="207" t="s">
        <v>671</v>
      </c>
      <c r="G519" s="208" t="s">
        <v>461</v>
      </c>
      <c r="H519" s="209">
        <v>203.961</v>
      </c>
      <c r="I519" s="210"/>
      <c r="J519" s="211">
        <f>ROUND(I519*H519,2)</f>
        <v>0</v>
      </c>
      <c r="K519" s="207" t="s">
        <v>166</v>
      </c>
      <c r="L519" s="45"/>
      <c r="M519" s="212" t="s">
        <v>19</v>
      </c>
      <c r="N519" s="213" t="s">
        <v>46</v>
      </c>
      <c r="O519" s="85"/>
      <c r="P519" s="214">
        <f>O519*H519</f>
        <v>0</v>
      </c>
      <c r="Q519" s="214">
        <v>0</v>
      </c>
      <c r="R519" s="214">
        <f>Q519*H519</f>
        <v>0</v>
      </c>
      <c r="S519" s="214">
        <v>0.00175</v>
      </c>
      <c r="T519" s="215">
        <f>S519*H519</f>
        <v>0.35693175000000005</v>
      </c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R519" s="216" t="s">
        <v>238</v>
      </c>
      <c r="AT519" s="216" t="s">
        <v>162</v>
      </c>
      <c r="AU519" s="216" t="s">
        <v>85</v>
      </c>
      <c r="AY519" s="18" t="s">
        <v>159</v>
      </c>
      <c r="BE519" s="217">
        <f>IF(N519="základní",J519,0)</f>
        <v>0</v>
      </c>
      <c r="BF519" s="217">
        <f>IF(N519="snížená",J519,0)</f>
        <v>0</v>
      </c>
      <c r="BG519" s="217">
        <f>IF(N519="zákl. přenesená",J519,0)</f>
        <v>0</v>
      </c>
      <c r="BH519" s="217">
        <f>IF(N519="sníž. přenesená",J519,0)</f>
        <v>0</v>
      </c>
      <c r="BI519" s="217">
        <f>IF(N519="nulová",J519,0)</f>
        <v>0</v>
      </c>
      <c r="BJ519" s="18" t="s">
        <v>83</v>
      </c>
      <c r="BK519" s="217">
        <f>ROUND(I519*H519,2)</f>
        <v>0</v>
      </c>
      <c r="BL519" s="18" t="s">
        <v>238</v>
      </c>
      <c r="BM519" s="216" t="s">
        <v>2461</v>
      </c>
    </row>
    <row r="520" spans="1:47" s="2" customFormat="1" ht="12">
      <c r="A520" s="39"/>
      <c r="B520" s="40"/>
      <c r="C520" s="41"/>
      <c r="D520" s="218" t="s">
        <v>169</v>
      </c>
      <c r="E520" s="41"/>
      <c r="F520" s="219" t="s">
        <v>673</v>
      </c>
      <c r="G520" s="41"/>
      <c r="H520" s="41"/>
      <c r="I520" s="220"/>
      <c r="J520" s="41"/>
      <c r="K520" s="41"/>
      <c r="L520" s="45"/>
      <c r="M520" s="221"/>
      <c r="N520" s="222"/>
      <c r="O520" s="85"/>
      <c r="P520" s="85"/>
      <c r="Q520" s="85"/>
      <c r="R520" s="85"/>
      <c r="S520" s="85"/>
      <c r="T520" s="86"/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T520" s="18" t="s">
        <v>169</v>
      </c>
      <c r="AU520" s="18" t="s">
        <v>85</v>
      </c>
    </row>
    <row r="521" spans="1:51" s="13" customFormat="1" ht="12">
      <c r="A521" s="13"/>
      <c r="B521" s="223"/>
      <c r="C521" s="224"/>
      <c r="D521" s="225" t="s">
        <v>175</v>
      </c>
      <c r="E521" s="226" t="s">
        <v>19</v>
      </c>
      <c r="F521" s="227" t="s">
        <v>674</v>
      </c>
      <c r="G521" s="224"/>
      <c r="H521" s="226" t="s">
        <v>19</v>
      </c>
      <c r="I521" s="228"/>
      <c r="J521" s="224"/>
      <c r="K521" s="224"/>
      <c r="L521" s="229"/>
      <c r="M521" s="230"/>
      <c r="N521" s="231"/>
      <c r="O521" s="231"/>
      <c r="P521" s="231"/>
      <c r="Q521" s="231"/>
      <c r="R521" s="231"/>
      <c r="S521" s="231"/>
      <c r="T521" s="232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233" t="s">
        <v>175</v>
      </c>
      <c r="AU521" s="233" t="s">
        <v>85</v>
      </c>
      <c r="AV521" s="13" t="s">
        <v>83</v>
      </c>
      <c r="AW521" s="13" t="s">
        <v>37</v>
      </c>
      <c r="AX521" s="13" t="s">
        <v>75</v>
      </c>
      <c r="AY521" s="233" t="s">
        <v>159</v>
      </c>
    </row>
    <row r="522" spans="1:51" s="13" customFormat="1" ht="12">
      <c r="A522" s="13"/>
      <c r="B522" s="223"/>
      <c r="C522" s="224"/>
      <c r="D522" s="225" t="s">
        <v>175</v>
      </c>
      <c r="E522" s="226" t="s">
        <v>19</v>
      </c>
      <c r="F522" s="227" t="s">
        <v>2351</v>
      </c>
      <c r="G522" s="224"/>
      <c r="H522" s="226" t="s">
        <v>19</v>
      </c>
      <c r="I522" s="228"/>
      <c r="J522" s="224"/>
      <c r="K522" s="224"/>
      <c r="L522" s="229"/>
      <c r="M522" s="230"/>
      <c r="N522" s="231"/>
      <c r="O522" s="231"/>
      <c r="P522" s="231"/>
      <c r="Q522" s="231"/>
      <c r="R522" s="231"/>
      <c r="S522" s="231"/>
      <c r="T522" s="232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T522" s="233" t="s">
        <v>175</v>
      </c>
      <c r="AU522" s="233" t="s">
        <v>85</v>
      </c>
      <c r="AV522" s="13" t="s">
        <v>83</v>
      </c>
      <c r="AW522" s="13" t="s">
        <v>37</v>
      </c>
      <c r="AX522" s="13" t="s">
        <v>75</v>
      </c>
      <c r="AY522" s="233" t="s">
        <v>159</v>
      </c>
    </row>
    <row r="523" spans="1:51" s="13" customFormat="1" ht="12">
      <c r="A523" s="13"/>
      <c r="B523" s="223"/>
      <c r="C523" s="224"/>
      <c r="D523" s="225" t="s">
        <v>175</v>
      </c>
      <c r="E523" s="226" t="s">
        <v>19</v>
      </c>
      <c r="F523" s="227" t="s">
        <v>1323</v>
      </c>
      <c r="G523" s="224"/>
      <c r="H523" s="226" t="s">
        <v>19</v>
      </c>
      <c r="I523" s="228"/>
      <c r="J523" s="224"/>
      <c r="K523" s="224"/>
      <c r="L523" s="229"/>
      <c r="M523" s="230"/>
      <c r="N523" s="231"/>
      <c r="O523" s="231"/>
      <c r="P523" s="231"/>
      <c r="Q523" s="231"/>
      <c r="R523" s="231"/>
      <c r="S523" s="231"/>
      <c r="T523" s="232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233" t="s">
        <v>175</v>
      </c>
      <c r="AU523" s="233" t="s">
        <v>85</v>
      </c>
      <c r="AV523" s="13" t="s">
        <v>83</v>
      </c>
      <c r="AW523" s="13" t="s">
        <v>37</v>
      </c>
      <c r="AX523" s="13" t="s">
        <v>75</v>
      </c>
      <c r="AY523" s="233" t="s">
        <v>159</v>
      </c>
    </row>
    <row r="524" spans="1:51" s="14" customFormat="1" ht="12">
      <c r="A524" s="14"/>
      <c r="B524" s="234"/>
      <c r="C524" s="235"/>
      <c r="D524" s="225" t="s">
        <v>175</v>
      </c>
      <c r="E524" s="236" t="s">
        <v>19</v>
      </c>
      <c r="F524" s="237" t="s">
        <v>2402</v>
      </c>
      <c r="G524" s="235"/>
      <c r="H524" s="238">
        <v>178.296</v>
      </c>
      <c r="I524" s="239"/>
      <c r="J524" s="235"/>
      <c r="K524" s="235"/>
      <c r="L524" s="240"/>
      <c r="M524" s="241"/>
      <c r="N524" s="242"/>
      <c r="O524" s="242"/>
      <c r="P524" s="242"/>
      <c r="Q524" s="242"/>
      <c r="R524" s="242"/>
      <c r="S524" s="242"/>
      <c r="T524" s="243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T524" s="244" t="s">
        <v>175</v>
      </c>
      <c r="AU524" s="244" t="s">
        <v>85</v>
      </c>
      <c r="AV524" s="14" t="s">
        <v>85</v>
      </c>
      <c r="AW524" s="14" t="s">
        <v>37</v>
      </c>
      <c r="AX524" s="14" t="s">
        <v>75</v>
      </c>
      <c r="AY524" s="244" t="s">
        <v>159</v>
      </c>
    </row>
    <row r="525" spans="1:51" s="13" customFormat="1" ht="12">
      <c r="A525" s="13"/>
      <c r="B525" s="223"/>
      <c r="C525" s="224"/>
      <c r="D525" s="225" t="s">
        <v>175</v>
      </c>
      <c r="E525" s="226" t="s">
        <v>19</v>
      </c>
      <c r="F525" s="227" t="s">
        <v>1889</v>
      </c>
      <c r="G525" s="224"/>
      <c r="H525" s="226" t="s">
        <v>19</v>
      </c>
      <c r="I525" s="228"/>
      <c r="J525" s="224"/>
      <c r="K525" s="224"/>
      <c r="L525" s="229"/>
      <c r="M525" s="230"/>
      <c r="N525" s="231"/>
      <c r="O525" s="231"/>
      <c r="P525" s="231"/>
      <c r="Q525" s="231"/>
      <c r="R525" s="231"/>
      <c r="S525" s="231"/>
      <c r="T525" s="232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T525" s="233" t="s">
        <v>175</v>
      </c>
      <c r="AU525" s="233" t="s">
        <v>85</v>
      </c>
      <c r="AV525" s="13" t="s">
        <v>83</v>
      </c>
      <c r="AW525" s="13" t="s">
        <v>37</v>
      </c>
      <c r="AX525" s="13" t="s">
        <v>75</v>
      </c>
      <c r="AY525" s="233" t="s">
        <v>159</v>
      </c>
    </row>
    <row r="526" spans="1:51" s="14" customFormat="1" ht="12">
      <c r="A526" s="14"/>
      <c r="B526" s="234"/>
      <c r="C526" s="235"/>
      <c r="D526" s="225" t="s">
        <v>175</v>
      </c>
      <c r="E526" s="236" t="s">
        <v>19</v>
      </c>
      <c r="F526" s="237" t="s">
        <v>2403</v>
      </c>
      <c r="G526" s="235"/>
      <c r="H526" s="238">
        <v>25.665</v>
      </c>
      <c r="I526" s="239"/>
      <c r="J526" s="235"/>
      <c r="K526" s="235"/>
      <c r="L526" s="240"/>
      <c r="M526" s="241"/>
      <c r="N526" s="242"/>
      <c r="O526" s="242"/>
      <c r="P526" s="242"/>
      <c r="Q526" s="242"/>
      <c r="R526" s="242"/>
      <c r="S526" s="242"/>
      <c r="T526" s="243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T526" s="244" t="s">
        <v>175</v>
      </c>
      <c r="AU526" s="244" t="s">
        <v>85</v>
      </c>
      <c r="AV526" s="14" t="s">
        <v>85</v>
      </c>
      <c r="AW526" s="14" t="s">
        <v>37</v>
      </c>
      <c r="AX526" s="14" t="s">
        <v>75</v>
      </c>
      <c r="AY526" s="244" t="s">
        <v>159</v>
      </c>
    </row>
    <row r="527" spans="1:51" s="15" customFormat="1" ht="12">
      <c r="A527" s="15"/>
      <c r="B527" s="245"/>
      <c r="C527" s="246"/>
      <c r="D527" s="225" t="s">
        <v>175</v>
      </c>
      <c r="E527" s="247" t="s">
        <v>19</v>
      </c>
      <c r="F527" s="248" t="s">
        <v>179</v>
      </c>
      <c r="G527" s="246"/>
      <c r="H527" s="249">
        <v>203.96099999999998</v>
      </c>
      <c r="I527" s="250"/>
      <c r="J527" s="246"/>
      <c r="K527" s="246"/>
      <c r="L527" s="251"/>
      <c r="M527" s="252"/>
      <c r="N527" s="253"/>
      <c r="O527" s="253"/>
      <c r="P527" s="253"/>
      <c r="Q527" s="253"/>
      <c r="R527" s="253"/>
      <c r="S527" s="253"/>
      <c r="T527" s="254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T527" s="255" t="s">
        <v>175</v>
      </c>
      <c r="AU527" s="255" t="s">
        <v>85</v>
      </c>
      <c r="AV527" s="15" t="s">
        <v>167</v>
      </c>
      <c r="AW527" s="15" t="s">
        <v>37</v>
      </c>
      <c r="AX527" s="15" t="s">
        <v>83</v>
      </c>
      <c r="AY527" s="255" t="s">
        <v>159</v>
      </c>
    </row>
    <row r="528" spans="1:65" s="2" customFormat="1" ht="24.15" customHeight="1">
      <c r="A528" s="39"/>
      <c r="B528" s="40"/>
      <c r="C528" s="205" t="s">
        <v>659</v>
      </c>
      <c r="D528" s="205" t="s">
        <v>162</v>
      </c>
      <c r="E528" s="206" t="s">
        <v>676</v>
      </c>
      <c r="F528" s="207" t="s">
        <v>677</v>
      </c>
      <c r="G528" s="208" t="s">
        <v>461</v>
      </c>
      <c r="H528" s="209">
        <v>203.961</v>
      </c>
      <c r="I528" s="210"/>
      <c r="J528" s="211">
        <f>ROUND(I528*H528,2)</f>
        <v>0</v>
      </c>
      <c r="K528" s="207" t="s">
        <v>19</v>
      </c>
      <c r="L528" s="45"/>
      <c r="M528" s="212" t="s">
        <v>19</v>
      </c>
      <c r="N528" s="213" t="s">
        <v>46</v>
      </c>
      <c r="O528" s="85"/>
      <c r="P528" s="214">
        <f>O528*H528</f>
        <v>0</v>
      </c>
      <c r="Q528" s="214">
        <v>0.00117</v>
      </c>
      <c r="R528" s="214">
        <f>Q528*H528</f>
        <v>0.23863437</v>
      </c>
      <c r="S528" s="214">
        <v>0</v>
      </c>
      <c r="T528" s="215">
        <f>S528*H528</f>
        <v>0</v>
      </c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R528" s="216" t="s">
        <v>238</v>
      </c>
      <c r="AT528" s="216" t="s">
        <v>162</v>
      </c>
      <c r="AU528" s="216" t="s">
        <v>85</v>
      </c>
      <c r="AY528" s="18" t="s">
        <v>159</v>
      </c>
      <c r="BE528" s="217">
        <f>IF(N528="základní",J528,0)</f>
        <v>0</v>
      </c>
      <c r="BF528" s="217">
        <f>IF(N528="snížená",J528,0)</f>
        <v>0</v>
      </c>
      <c r="BG528" s="217">
        <f>IF(N528="zákl. přenesená",J528,0)</f>
        <v>0</v>
      </c>
      <c r="BH528" s="217">
        <f>IF(N528="sníž. přenesená",J528,0)</f>
        <v>0</v>
      </c>
      <c r="BI528" s="217">
        <f>IF(N528="nulová",J528,0)</f>
        <v>0</v>
      </c>
      <c r="BJ528" s="18" t="s">
        <v>83</v>
      </c>
      <c r="BK528" s="217">
        <f>ROUND(I528*H528,2)</f>
        <v>0</v>
      </c>
      <c r="BL528" s="18" t="s">
        <v>238</v>
      </c>
      <c r="BM528" s="216" t="s">
        <v>2462</v>
      </c>
    </row>
    <row r="529" spans="1:51" s="13" customFormat="1" ht="12">
      <c r="A529" s="13"/>
      <c r="B529" s="223"/>
      <c r="C529" s="224"/>
      <c r="D529" s="225" t="s">
        <v>175</v>
      </c>
      <c r="E529" s="226" t="s">
        <v>19</v>
      </c>
      <c r="F529" s="227" t="s">
        <v>364</v>
      </c>
      <c r="G529" s="224"/>
      <c r="H529" s="226" t="s">
        <v>19</v>
      </c>
      <c r="I529" s="228"/>
      <c r="J529" s="224"/>
      <c r="K529" s="224"/>
      <c r="L529" s="229"/>
      <c r="M529" s="230"/>
      <c r="N529" s="231"/>
      <c r="O529" s="231"/>
      <c r="P529" s="231"/>
      <c r="Q529" s="231"/>
      <c r="R529" s="231"/>
      <c r="S529" s="231"/>
      <c r="T529" s="232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T529" s="233" t="s">
        <v>175</v>
      </c>
      <c r="AU529" s="233" t="s">
        <v>85</v>
      </c>
      <c r="AV529" s="13" t="s">
        <v>83</v>
      </c>
      <c r="AW529" s="13" t="s">
        <v>37</v>
      </c>
      <c r="AX529" s="13" t="s">
        <v>75</v>
      </c>
      <c r="AY529" s="233" t="s">
        <v>159</v>
      </c>
    </row>
    <row r="530" spans="1:51" s="13" customFormat="1" ht="12">
      <c r="A530" s="13"/>
      <c r="B530" s="223"/>
      <c r="C530" s="224"/>
      <c r="D530" s="225" t="s">
        <v>175</v>
      </c>
      <c r="E530" s="226" t="s">
        <v>19</v>
      </c>
      <c r="F530" s="227" t="s">
        <v>2351</v>
      </c>
      <c r="G530" s="224"/>
      <c r="H530" s="226" t="s">
        <v>19</v>
      </c>
      <c r="I530" s="228"/>
      <c r="J530" s="224"/>
      <c r="K530" s="224"/>
      <c r="L530" s="229"/>
      <c r="M530" s="230"/>
      <c r="N530" s="231"/>
      <c r="O530" s="231"/>
      <c r="P530" s="231"/>
      <c r="Q530" s="231"/>
      <c r="R530" s="231"/>
      <c r="S530" s="231"/>
      <c r="T530" s="232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T530" s="233" t="s">
        <v>175</v>
      </c>
      <c r="AU530" s="233" t="s">
        <v>85</v>
      </c>
      <c r="AV530" s="13" t="s">
        <v>83</v>
      </c>
      <c r="AW530" s="13" t="s">
        <v>37</v>
      </c>
      <c r="AX530" s="13" t="s">
        <v>75</v>
      </c>
      <c r="AY530" s="233" t="s">
        <v>159</v>
      </c>
    </row>
    <row r="531" spans="1:51" s="13" customFormat="1" ht="12">
      <c r="A531" s="13"/>
      <c r="B531" s="223"/>
      <c r="C531" s="224"/>
      <c r="D531" s="225" t="s">
        <v>175</v>
      </c>
      <c r="E531" s="226" t="s">
        <v>19</v>
      </c>
      <c r="F531" s="227" t="s">
        <v>1323</v>
      </c>
      <c r="G531" s="224"/>
      <c r="H531" s="226" t="s">
        <v>19</v>
      </c>
      <c r="I531" s="228"/>
      <c r="J531" s="224"/>
      <c r="K531" s="224"/>
      <c r="L531" s="229"/>
      <c r="M531" s="230"/>
      <c r="N531" s="231"/>
      <c r="O531" s="231"/>
      <c r="P531" s="231"/>
      <c r="Q531" s="231"/>
      <c r="R531" s="231"/>
      <c r="S531" s="231"/>
      <c r="T531" s="232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T531" s="233" t="s">
        <v>175</v>
      </c>
      <c r="AU531" s="233" t="s">
        <v>85</v>
      </c>
      <c r="AV531" s="13" t="s">
        <v>83</v>
      </c>
      <c r="AW531" s="13" t="s">
        <v>37</v>
      </c>
      <c r="AX531" s="13" t="s">
        <v>75</v>
      </c>
      <c r="AY531" s="233" t="s">
        <v>159</v>
      </c>
    </row>
    <row r="532" spans="1:51" s="14" customFormat="1" ht="12">
      <c r="A532" s="14"/>
      <c r="B532" s="234"/>
      <c r="C532" s="235"/>
      <c r="D532" s="225" t="s">
        <v>175</v>
      </c>
      <c r="E532" s="236" t="s">
        <v>19</v>
      </c>
      <c r="F532" s="237" t="s">
        <v>2402</v>
      </c>
      <c r="G532" s="235"/>
      <c r="H532" s="238">
        <v>178.296</v>
      </c>
      <c r="I532" s="239"/>
      <c r="J532" s="235"/>
      <c r="K532" s="235"/>
      <c r="L532" s="240"/>
      <c r="M532" s="241"/>
      <c r="N532" s="242"/>
      <c r="O532" s="242"/>
      <c r="P532" s="242"/>
      <c r="Q532" s="242"/>
      <c r="R532" s="242"/>
      <c r="S532" s="242"/>
      <c r="T532" s="243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T532" s="244" t="s">
        <v>175</v>
      </c>
      <c r="AU532" s="244" t="s">
        <v>85</v>
      </c>
      <c r="AV532" s="14" t="s">
        <v>85</v>
      </c>
      <c r="AW532" s="14" t="s">
        <v>37</v>
      </c>
      <c r="AX532" s="14" t="s">
        <v>75</v>
      </c>
      <c r="AY532" s="244" t="s">
        <v>159</v>
      </c>
    </row>
    <row r="533" spans="1:51" s="13" customFormat="1" ht="12">
      <c r="A533" s="13"/>
      <c r="B533" s="223"/>
      <c r="C533" s="224"/>
      <c r="D533" s="225" t="s">
        <v>175</v>
      </c>
      <c r="E533" s="226" t="s">
        <v>19</v>
      </c>
      <c r="F533" s="227" t="s">
        <v>1889</v>
      </c>
      <c r="G533" s="224"/>
      <c r="H533" s="226" t="s">
        <v>19</v>
      </c>
      <c r="I533" s="228"/>
      <c r="J533" s="224"/>
      <c r="K533" s="224"/>
      <c r="L533" s="229"/>
      <c r="M533" s="230"/>
      <c r="N533" s="231"/>
      <c r="O533" s="231"/>
      <c r="P533" s="231"/>
      <c r="Q533" s="231"/>
      <c r="R533" s="231"/>
      <c r="S533" s="231"/>
      <c r="T533" s="232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T533" s="233" t="s">
        <v>175</v>
      </c>
      <c r="AU533" s="233" t="s">
        <v>85</v>
      </c>
      <c r="AV533" s="13" t="s">
        <v>83</v>
      </c>
      <c r="AW533" s="13" t="s">
        <v>37</v>
      </c>
      <c r="AX533" s="13" t="s">
        <v>75</v>
      </c>
      <c r="AY533" s="233" t="s">
        <v>159</v>
      </c>
    </row>
    <row r="534" spans="1:51" s="14" customFormat="1" ht="12">
      <c r="A534" s="14"/>
      <c r="B534" s="234"/>
      <c r="C534" s="235"/>
      <c r="D534" s="225" t="s">
        <v>175</v>
      </c>
      <c r="E534" s="236" t="s">
        <v>19</v>
      </c>
      <c r="F534" s="237" t="s">
        <v>2403</v>
      </c>
      <c r="G534" s="235"/>
      <c r="H534" s="238">
        <v>25.665</v>
      </c>
      <c r="I534" s="239"/>
      <c r="J534" s="235"/>
      <c r="K534" s="235"/>
      <c r="L534" s="240"/>
      <c r="M534" s="241"/>
      <c r="N534" s="242"/>
      <c r="O534" s="242"/>
      <c r="P534" s="242"/>
      <c r="Q534" s="242"/>
      <c r="R534" s="242"/>
      <c r="S534" s="242"/>
      <c r="T534" s="243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T534" s="244" t="s">
        <v>175</v>
      </c>
      <c r="AU534" s="244" t="s">
        <v>85</v>
      </c>
      <c r="AV534" s="14" t="s">
        <v>85</v>
      </c>
      <c r="AW534" s="14" t="s">
        <v>37</v>
      </c>
      <c r="AX534" s="14" t="s">
        <v>75</v>
      </c>
      <c r="AY534" s="244" t="s">
        <v>159</v>
      </c>
    </row>
    <row r="535" spans="1:51" s="15" customFormat="1" ht="12">
      <c r="A535" s="15"/>
      <c r="B535" s="245"/>
      <c r="C535" s="246"/>
      <c r="D535" s="225" t="s">
        <v>175</v>
      </c>
      <c r="E535" s="247" t="s">
        <v>19</v>
      </c>
      <c r="F535" s="248" t="s">
        <v>179</v>
      </c>
      <c r="G535" s="246"/>
      <c r="H535" s="249">
        <v>203.96099999999998</v>
      </c>
      <c r="I535" s="250"/>
      <c r="J535" s="246"/>
      <c r="K535" s="246"/>
      <c r="L535" s="251"/>
      <c r="M535" s="252"/>
      <c r="N535" s="253"/>
      <c r="O535" s="253"/>
      <c r="P535" s="253"/>
      <c r="Q535" s="253"/>
      <c r="R535" s="253"/>
      <c r="S535" s="253"/>
      <c r="T535" s="254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T535" s="255" t="s">
        <v>175</v>
      </c>
      <c r="AU535" s="255" t="s">
        <v>85</v>
      </c>
      <c r="AV535" s="15" t="s">
        <v>167</v>
      </c>
      <c r="AW535" s="15" t="s">
        <v>37</v>
      </c>
      <c r="AX535" s="15" t="s">
        <v>83</v>
      </c>
      <c r="AY535" s="255" t="s">
        <v>159</v>
      </c>
    </row>
    <row r="536" spans="1:65" s="2" customFormat="1" ht="24.15" customHeight="1">
      <c r="A536" s="39"/>
      <c r="B536" s="40"/>
      <c r="C536" s="205" t="s">
        <v>665</v>
      </c>
      <c r="D536" s="205" t="s">
        <v>162</v>
      </c>
      <c r="E536" s="206" t="s">
        <v>680</v>
      </c>
      <c r="F536" s="207" t="s">
        <v>681</v>
      </c>
      <c r="G536" s="208" t="s">
        <v>461</v>
      </c>
      <c r="H536" s="209">
        <v>203.961</v>
      </c>
      <c r="I536" s="210"/>
      <c r="J536" s="211">
        <f>ROUND(I536*H536,2)</f>
        <v>0</v>
      </c>
      <c r="K536" s="207" t="s">
        <v>19</v>
      </c>
      <c r="L536" s="45"/>
      <c r="M536" s="212" t="s">
        <v>19</v>
      </c>
      <c r="N536" s="213" t="s">
        <v>46</v>
      </c>
      <c r="O536" s="85"/>
      <c r="P536" s="214">
        <f>O536*H536</f>
        <v>0</v>
      </c>
      <c r="Q536" s="214">
        <v>0.00117</v>
      </c>
      <c r="R536" s="214">
        <f>Q536*H536</f>
        <v>0.23863437</v>
      </c>
      <c r="S536" s="214">
        <v>0</v>
      </c>
      <c r="T536" s="215">
        <f>S536*H536</f>
        <v>0</v>
      </c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R536" s="216" t="s">
        <v>238</v>
      </c>
      <c r="AT536" s="216" t="s">
        <v>162</v>
      </c>
      <c r="AU536" s="216" t="s">
        <v>85</v>
      </c>
      <c r="AY536" s="18" t="s">
        <v>159</v>
      </c>
      <c r="BE536" s="217">
        <f>IF(N536="základní",J536,0)</f>
        <v>0</v>
      </c>
      <c r="BF536" s="217">
        <f>IF(N536="snížená",J536,0)</f>
        <v>0</v>
      </c>
      <c r="BG536" s="217">
        <f>IF(N536="zákl. přenesená",J536,0)</f>
        <v>0</v>
      </c>
      <c r="BH536" s="217">
        <f>IF(N536="sníž. přenesená",J536,0)</f>
        <v>0</v>
      </c>
      <c r="BI536" s="217">
        <f>IF(N536="nulová",J536,0)</f>
        <v>0</v>
      </c>
      <c r="BJ536" s="18" t="s">
        <v>83</v>
      </c>
      <c r="BK536" s="217">
        <f>ROUND(I536*H536,2)</f>
        <v>0</v>
      </c>
      <c r="BL536" s="18" t="s">
        <v>238</v>
      </c>
      <c r="BM536" s="216" t="s">
        <v>2463</v>
      </c>
    </row>
    <row r="537" spans="1:51" s="13" customFormat="1" ht="12">
      <c r="A537" s="13"/>
      <c r="B537" s="223"/>
      <c r="C537" s="224"/>
      <c r="D537" s="225" t="s">
        <v>175</v>
      </c>
      <c r="E537" s="226" t="s">
        <v>19</v>
      </c>
      <c r="F537" s="227" t="s">
        <v>364</v>
      </c>
      <c r="G537" s="224"/>
      <c r="H537" s="226" t="s">
        <v>19</v>
      </c>
      <c r="I537" s="228"/>
      <c r="J537" s="224"/>
      <c r="K537" s="224"/>
      <c r="L537" s="229"/>
      <c r="M537" s="230"/>
      <c r="N537" s="231"/>
      <c r="O537" s="231"/>
      <c r="P537" s="231"/>
      <c r="Q537" s="231"/>
      <c r="R537" s="231"/>
      <c r="S537" s="231"/>
      <c r="T537" s="232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233" t="s">
        <v>175</v>
      </c>
      <c r="AU537" s="233" t="s">
        <v>85</v>
      </c>
      <c r="AV537" s="13" t="s">
        <v>83</v>
      </c>
      <c r="AW537" s="13" t="s">
        <v>37</v>
      </c>
      <c r="AX537" s="13" t="s">
        <v>75</v>
      </c>
      <c r="AY537" s="233" t="s">
        <v>159</v>
      </c>
    </row>
    <row r="538" spans="1:51" s="13" customFormat="1" ht="12">
      <c r="A538" s="13"/>
      <c r="B538" s="223"/>
      <c r="C538" s="224"/>
      <c r="D538" s="225" t="s">
        <v>175</v>
      </c>
      <c r="E538" s="226" t="s">
        <v>19</v>
      </c>
      <c r="F538" s="227" t="s">
        <v>2351</v>
      </c>
      <c r="G538" s="224"/>
      <c r="H538" s="226" t="s">
        <v>19</v>
      </c>
      <c r="I538" s="228"/>
      <c r="J538" s="224"/>
      <c r="K538" s="224"/>
      <c r="L538" s="229"/>
      <c r="M538" s="230"/>
      <c r="N538" s="231"/>
      <c r="O538" s="231"/>
      <c r="P538" s="231"/>
      <c r="Q538" s="231"/>
      <c r="R538" s="231"/>
      <c r="S538" s="231"/>
      <c r="T538" s="232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T538" s="233" t="s">
        <v>175</v>
      </c>
      <c r="AU538" s="233" t="s">
        <v>85</v>
      </c>
      <c r="AV538" s="13" t="s">
        <v>83</v>
      </c>
      <c r="AW538" s="13" t="s">
        <v>37</v>
      </c>
      <c r="AX538" s="13" t="s">
        <v>75</v>
      </c>
      <c r="AY538" s="233" t="s">
        <v>159</v>
      </c>
    </row>
    <row r="539" spans="1:51" s="13" customFormat="1" ht="12">
      <c r="A539" s="13"/>
      <c r="B539" s="223"/>
      <c r="C539" s="224"/>
      <c r="D539" s="225" t="s">
        <v>175</v>
      </c>
      <c r="E539" s="226" t="s">
        <v>19</v>
      </c>
      <c r="F539" s="227" t="s">
        <v>1323</v>
      </c>
      <c r="G539" s="224"/>
      <c r="H539" s="226" t="s">
        <v>19</v>
      </c>
      <c r="I539" s="228"/>
      <c r="J539" s="224"/>
      <c r="K539" s="224"/>
      <c r="L539" s="229"/>
      <c r="M539" s="230"/>
      <c r="N539" s="231"/>
      <c r="O539" s="231"/>
      <c r="P539" s="231"/>
      <c r="Q539" s="231"/>
      <c r="R539" s="231"/>
      <c r="S539" s="231"/>
      <c r="T539" s="232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T539" s="233" t="s">
        <v>175</v>
      </c>
      <c r="AU539" s="233" t="s">
        <v>85</v>
      </c>
      <c r="AV539" s="13" t="s">
        <v>83</v>
      </c>
      <c r="AW539" s="13" t="s">
        <v>37</v>
      </c>
      <c r="AX539" s="13" t="s">
        <v>75</v>
      </c>
      <c r="AY539" s="233" t="s">
        <v>159</v>
      </c>
    </row>
    <row r="540" spans="1:51" s="14" customFormat="1" ht="12">
      <c r="A540" s="14"/>
      <c r="B540" s="234"/>
      <c r="C540" s="235"/>
      <c r="D540" s="225" t="s">
        <v>175</v>
      </c>
      <c r="E540" s="236" t="s">
        <v>19</v>
      </c>
      <c r="F540" s="237" t="s">
        <v>2402</v>
      </c>
      <c r="G540" s="235"/>
      <c r="H540" s="238">
        <v>178.296</v>
      </c>
      <c r="I540" s="239"/>
      <c r="J540" s="235"/>
      <c r="K540" s="235"/>
      <c r="L540" s="240"/>
      <c r="M540" s="241"/>
      <c r="N540" s="242"/>
      <c r="O540" s="242"/>
      <c r="P540" s="242"/>
      <c r="Q540" s="242"/>
      <c r="R540" s="242"/>
      <c r="S540" s="242"/>
      <c r="T540" s="243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T540" s="244" t="s">
        <v>175</v>
      </c>
      <c r="AU540" s="244" t="s">
        <v>85</v>
      </c>
      <c r="AV540" s="14" t="s">
        <v>85</v>
      </c>
      <c r="AW540" s="14" t="s">
        <v>37</v>
      </c>
      <c r="AX540" s="14" t="s">
        <v>75</v>
      </c>
      <c r="AY540" s="244" t="s">
        <v>159</v>
      </c>
    </row>
    <row r="541" spans="1:51" s="13" customFormat="1" ht="12">
      <c r="A541" s="13"/>
      <c r="B541" s="223"/>
      <c r="C541" s="224"/>
      <c r="D541" s="225" t="s">
        <v>175</v>
      </c>
      <c r="E541" s="226" t="s">
        <v>19</v>
      </c>
      <c r="F541" s="227" t="s">
        <v>1889</v>
      </c>
      <c r="G541" s="224"/>
      <c r="H541" s="226" t="s">
        <v>19</v>
      </c>
      <c r="I541" s="228"/>
      <c r="J541" s="224"/>
      <c r="K541" s="224"/>
      <c r="L541" s="229"/>
      <c r="M541" s="230"/>
      <c r="N541" s="231"/>
      <c r="O541" s="231"/>
      <c r="P541" s="231"/>
      <c r="Q541" s="231"/>
      <c r="R541" s="231"/>
      <c r="S541" s="231"/>
      <c r="T541" s="232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T541" s="233" t="s">
        <v>175</v>
      </c>
      <c r="AU541" s="233" t="s">
        <v>85</v>
      </c>
      <c r="AV541" s="13" t="s">
        <v>83</v>
      </c>
      <c r="AW541" s="13" t="s">
        <v>37</v>
      </c>
      <c r="AX541" s="13" t="s">
        <v>75</v>
      </c>
      <c r="AY541" s="233" t="s">
        <v>159</v>
      </c>
    </row>
    <row r="542" spans="1:51" s="14" customFormat="1" ht="12">
      <c r="A542" s="14"/>
      <c r="B542" s="234"/>
      <c r="C542" s="235"/>
      <c r="D542" s="225" t="s">
        <v>175</v>
      </c>
      <c r="E542" s="236" t="s">
        <v>19</v>
      </c>
      <c r="F542" s="237" t="s">
        <v>2403</v>
      </c>
      <c r="G542" s="235"/>
      <c r="H542" s="238">
        <v>25.665</v>
      </c>
      <c r="I542" s="239"/>
      <c r="J542" s="235"/>
      <c r="K542" s="235"/>
      <c r="L542" s="240"/>
      <c r="M542" s="241"/>
      <c r="N542" s="242"/>
      <c r="O542" s="242"/>
      <c r="P542" s="242"/>
      <c r="Q542" s="242"/>
      <c r="R542" s="242"/>
      <c r="S542" s="242"/>
      <c r="T542" s="243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T542" s="244" t="s">
        <v>175</v>
      </c>
      <c r="AU542" s="244" t="s">
        <v>85</v>
      </c>
      <c r="AV542" s="14" t="s">
        <v>85</v>
      </c>
      <c r="AW542" s="14" t="s">
        <v>37</v>
      </c>
      <c r="AX542" s="14" t="s">
        <v>75</v>
      </c>
      <c r="AY542" s="244" t="s">
        <v>159</v>
      </c>
    </row>
    <row r="543" spans="1:51" s="15" customFormat="1" ht="12">
      <c r="A543" s="15"/>
      <c r="B543" s="245"/>
      <c r="C543" s="246"/>
      <c r="D543" s="225" t="s">
        <v>175</v>
      </c>
      <c r="E543" s="247" t="s">
        <v>19</v>
      </c>
      <c r="F543" s="248" t="s">
        <v>179</v>
      </c>
      <c r="G543" s="246"/>
      <c r="H543" s="249">
        <v>203.96099999999998</v>
      </c>
      <c r="I543" s="250"/>
      <c r="J543" s="246"/>
      <c r="K543" s="246"/>
      <c r="L543" s="251"/>
      <c r="M543" s="252"/>
      <c r="N543" s="253"/>
      <c r="O543" s="253"/>
      <c r="P543" s="253"/>
      <c r="Q543" s="253"/>
      <c r="R543" s="253"/>
      <c r="S543" s="253"/>
      <c r="T543" s="254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T543" s="255" t="s">
        <v>175</v>
      </c>
      <c r="AU543" s="255" t="s">
        <v>85</v>
      </c>
      <c r="AV543" s="15" t="s">
        <v>167</v>
      </c>
      <c r="AW543" s="15" t="s">
        <v>37</v>
      </c>
      <c r="AX543" s="15" t="s">
        <v>83</v>
      </c>
      <c r="AY543" s="255" t="s">
        <v>159</v>
      </c>
    </row>
    <row r="544" spans="1:65" s="2" customFormat="1" ht="44.25" customHeight="1">
      <c r="A544" s="39"/>
      <c r="B544" s="40"/>
      <c r="C544" s="205" t="s">
        <v>669</v>
      </c>
      <c r="D544" s="205" t="s">
        <v>162</v>
      </c>
      <c r="E544" s="206" t="s">
        <v>684</v>
      </c>
      <c r="F544" s="207" t="s">
        <v>685</v>
      </c>
      <c r="G544" s="208" t="s">
        <v>595</v>
      </c>
      <c r="H544" s="267"/>
      <c r="I544" s="210"/>
      <c r="J544" s="211">
        <f>ROUND(I544*H544,2)</f>
        <v>0</v>
      </c>
      <c r="K544" s="207" t="s">
        <v>166</v>
      </c>
      <c r="L544" s="45"/>
      <c r="M544" s="212" t="s">
        <v>19</v>
      </c>
      <c r="N544" s="213" t="s">
        <v>46</v>
      </c>
      <c r="O544" s="85"/>
      <c r="P544" s="214">
        <f>O544*H544</f>
        <v>0</v>
      </c>
      <c r="Q544" s="214">
        <v>0</v>
      </c>
      <c r="R544" s="214">
        <f>Q544*H544</f>
        <v>0</v>
      </c>
      <c r="S544" s="214">
        <v>0</v>
      </c>
      <c r="T544" s="215">
        <f>S544*H544</f>
        <v>0</v>
      </c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  <c r="AR544" s="216" t="s">
        <v>238</v>
      </c>
      <c r="AT544" s="216" t="s">
        <v>162</v>
      </c>
      <c r="AU544" s="216" t="s">
        <v>85</v>
      </c>
      <c r="AY544" s="18" t="s">
        <v>159</v>
      </c>
      <c r="BE544" s="217">
        <f>IF(N544="základní",J544,0)</f>
        <v>0</v>
      </c>
      <c r="BF544" s="217">
        <f>IF(N544="snížená",J544,0)</f>
        <v>0</v>
      </c>
      <c r="BG544" s="217">
        <f>IF(N544="zákl. přenesená",J544,0)</f>
        <v>0</v>
      </c>
      <c r="BH544" s="217">
        <f>IF(N544="sníž. přenesená",J544,0)</f>
        <v>0</v>
      </c>
      <c r="BI544" s="217">
        <f>IF(N544="nulová",J544,0)</f>
        <v>0</v>
      </c>
      <c r="BJ544" s="18" t="s">
        <v>83</v>
      </c>
      <c r="BK544" s="217">
        <f>ROUND(I544*H544,2)</f>
        <v>0</v>
      </c>
      <c r="BL544" s="18" t="s">
        <v>238</v>
      </c>
      <c r="BM544" s="216" t="s">
        <v>2464</v>
      </c>
    </row>
    <row r="545" spans="1:47" s="2" customFormat="1" ht="12">
      <c r="A545" s="39"/>
      <c r="B545" s="40"/>
      <c r="C545" s="41"/>
      <c r="D545" s="218" t="s">
        <v>169</v>
      </c>
      <c r="E545" s="41"/>
      <c r="F545" s="219" t="s">
        <v>687</v>
      </c>
      <c r="G545" s="41"/>
      <c r="H545" s="41"/>
      <c r="I545" s="220"/>
      <c r="J545" s="41"/>
      <c r="K545" s="41"/>
      <c r="L545" s="45"/>
      <c r="M545" s="221"/>
      <c r="N545" s="222"/>
      <c r="O545" s="85"/>
      <c r="P545" s="85"/>
      <c r="Q545" s="85"/>
      <c r="R545" s="85"/>
      <c r="S545" s="85"/>
      <c r="T545" s="86"/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  <c r="AT545" s="18" t="s">
        <v>169</v>
      </c>
      <c r="AU545" s="18" t="s">
        <v>85</v>
      </c>
    </row>
    <row r="546" spans="1:63" s="12" customFormat="1" ht="22.8" customHeight="1">
      <c r="A546" s="12"/>
      <c r="B546" s="189"/>
      <c r="C546" s="190"/>
      <c r="D546" s="191" t="s">
        <v>74</v>
      </c>
      <c r="E546" s="203" t="s">
        <v>688</v>
      </c>
      <c r="F546" s="203" t="s">
        <v>689</v>
      </c>
      <c r="G546" s="190"/>
      <c r="H546" s="190"/>
      <c r="I546" s="193"/>
      <c r="J546" s="204">
        <f>BK546</f>
        <v>0</v>
      </c>
      <c r="K546" s="190"/>
      <c r="L546" s="195"/>
      <c r="M546" s="196"/>
      <c r="N546" s="197"/>
      <c r="O546" s="197"/>
      <c r="P546" s="198">
        <f>SUM(P547:P571)</f>
        <v>0</v>
      </c>
      <c r="Q546" s="197"/>
      <c r="R546" s="198">
        <f>SUM(R547:R571)</f>
        <v>0.20052</v>
      </c>
      <c r="S546" s="197"/>
      <c r="T546" s="199">
        <f>SUM(T547:T571)</f>
        <v>2.445498</v>
      </c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R546" s="200" t="s">
        <v>85</v>
      </c>
      <c r="AT546" s="201" t="s">
        <v>74</v>
      </c>
      <c r="AU546" s="201" t="s">
        <v>83</v>
      </c>
      <c r="AY546" s="200" t="s">
        <v>159</v>
      </c>
      <c r="BK546" s="202">
        <f>SUM(BK547:BK571)</f>
        <v>0</v>
      </c>
    </row>
    <row r="547" spans="1:65" s="2" customFormat="1" ht="24.15" customHeight="1">
      <c r="A547" s="39"/>
      <c r="B547" s="40"/>
      <c r="C547" s="205" t="s">
        <v>675</v>
      </c>
      <c r="D547" s="205" t="s">
        <v>162</v>
      </c>
      <c r="E547" s="206" t="s">
        <v>1441</v>
      </c>
      <c r="F547" s="207" t="s">
        <v>1442</v>
      </c>
      <c r="G547" s="208" t="s">
        <v>165</v>
      </c>
      <c r="H547" s="209">
        <v>111.159</v>
      </c>
      <c r="I547" s="210"/>
      <c r="J547" s="211">
        <f>ROUND(I547*H547,2)</f>
        <v>0</v>
      </c>
      <c r="K547" s="207" t="s">
        <v>166</v>
      </c>
      <c r="L547" s="45"/>
      <c r="M547" s="212" t="s">
        <v>19</v>
      </c>
      <c r="N547" s="213" t="s">
        <v>46</v>
      </c>
      <c r="O547" s="85"/>
      <c r="P547" s="214">
        <f>O547*H547</f>
        <v>0</v>
      </c>
      <c r="Q547" s="214">
        <v>0</v>
      </c>
      <c r="R547" s="214">
        <f>Q547*H547</f>
        <v>0</v>
      </c>
      <c r="S547" s="214">
        <v>0.022</v>
      </c>
      <c r="T547" s="215">
        <f>S547*H547</f>
        <v>2.445498</v>
      </c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  <c r="AR547" s="216" t="s">
        <v>238</v>
      </c>
      <c r="AT547" s="216" t="s">
        <v>162</v>
      </c>
      <c r="AU547" s="216" t="s">
        <v>85</v>
      </c>
      <c r="AY547" s="18" t="s">
        <v>159</v>
      </c>
      <c r="BE547" s="217">
        <f>IF(N547="základní",J547,0)</f>
        <v>0</v>
      </c>
      <c r="BF547" s="217">
        <f>IF(N547="snížená",J547,0)</f>
        <v>0</v>
      </c>
      <c r="BG547" s="217">
        <f>IF(N547="zákl. přenesená",J547,0)</f>
        <v>0</v>
      </c>
      <c r="BH547" s="217">
        <f>IF(N547="sníž. přenesená",J547,0)</f>
        <v>0</v>
      </c>
      <c r="BI547" s="217">
        <f>IF(N547="nulová",J547,0)</f>
        <v>0</v>
      </c>
      <c r="BJ547" s="18" t="s">
        <v>83</v>
      </c>
      <c r="BK547" s="217">
        <f>ROUND(I547*H547,2)</f>
        <v>0</v>
      </c>
      <c r="BL547" s="18" t="s">
        <v>238</v>
      </c>
      <c r="BM547" s="216" t="s">
        <v>2465</v>
      </c>
    </row>
    <row r="548" spans="1:47" s="2" customFormat="1" ht="12">
      <c r="A548" s="39"/>
      <c r="B548" s="40"/>
      <c r="C548" s="41"/>
      <c r="D548" s="218" t="s">
        <v>169</v>
      </c>
      <c r="E548" s="41"/>
      <c r="F548" s="219" t="s">
        <v>1444</v>
      </c>
      <c r="G548" s="41"/>
      <c r="H548" s="41"/>
      <c r="I548" s="220"/>
      <c r="J548" s="41"/>
      <c r="K548" s="41"/>
      <c r="L548" s="45"/>
      <c r="M548" s="221"/>
      <c r="N548" s="222"/>
      <c r="O548" s="85"/>
      <c r="P548" s="85"/>
      <c r="Q548" s="85"/>
      <c r="R548" s="85"/>
      <c r="S548" s="85"/>
      <c r="T548" s="86"/>
      <c r="U548" s="39"/>
      <c r="V548" s="39"/>
      <c r="W548" s="39"/>
      <c r="X548" s="39"/>
      <c r="Y548" s="39"/>
      <c r="Z548" s="39"/>
      <c r="AA548" s="39"/>
      <c r="AB548" s="39"/>
      <c r="AC548" s="39"/>
      <c r="AD548" s="39"/>
      <c r="AE548" s="39"/>
      <c r="AT548" s="18" t="s">
        <v>169</v>
      </c>
      <c r="AU548" s="18" t="s">
        <v>85</v>
      </c>
    </row>
    <row r="549" spans="1:51" s="13" customFormat="1" ht="12">
      <c r="A549" s="13"/>
      <c r="B549" s="223"/>
      <c r="C549" s="224"/>
      <c r="D549" s="225" t="s">
        <v>175</v>
      </c>
      <c r="E549" s="226" t="s">
        <v>19</v>
      </c>
      <c r="F549" s="227" t="s">
        <v>674</v>
      </c>
      <c r="G549" s="224"/>
      <c r="H549" s="226" t="s">
        <v>19</v>
      </c>
      <c r="I549" s="228"/>
      <c r="J549" s="224"/>
      <c r="K549" s="224"/>
      <c r="L549" s="229"/>
      <c r="M549" s="230"/>
      <c r="N549" s="231"/>
      <c r="O549" s="231"/>
      <c r="P549" s="231"/>
      <c r="Q549" s="231"/>
      <c r="R549" s="231"/>
      <c r="S549" s="231"/>
      <c r="T549" s="232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T549" s="233" t="s">
        <v>175</v>
      </c>
      <c r="AU549" s="233" t="s">
        <v>85</v>
      </c>
      <c r="AV549" s="13" t="s">
        <v>83</v>
      </c>
      <c r="AW549" s="13" t="s">
        <v>37</v>
      </c>
      <c r="AX549" s="13" t="s">
        <v>75</v>
      </c>
      <c r="AY549" s="233" t="s">
        <v>159</v>
      </c>
    </row>
    <row r="550" spans="1:51" s="14" customFormat="1" ht="12">
      <c r="A550" s="14"/>
      <c r="B550" s="234"/>
      <c r="C550" s="235"/>
      <c r="D550" s="225" t="s">
        <v>175</v>
      </c>
      <c r="E550" s="236" t="s">
        <v>19</v>
      </c>
      <c r="F550" s="237" t="s">
        <v>2466</v>
      </c>
      <c r="G550" s="235"/>
      <c r="H550" s="238">
        <v>111.159</v>
      </c>
      <c r="I550" s="239"/>
      <c r="J550" s="235"/>
      <c r="K550" s="235"/>
      <c r="L550" s="240"/>
      <c r="M550" s="241"/>
      <c r="N550" s="242"/>
      <c r="O550" s="242"/>
      <c r="P550" s="242"/>
      <c r="Q550" s="242"/>
      <c r="R550" s="242"/>
      <c r="S550" s="242"/>
      <c r="T550" s="243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T550" s="244" t="s">
        <v>175</v>
      </c>
      <c r="AU550" s="244" t="s">
        <v>85</v>
      </c>
      <c r="AV550" s="14" t="s">
        <v>85</v>
      </c>
      <c r="AW550" s="14" t="s">
        <v>37</v>
      </c>
      <c r="AX550" s="14" t="s">
        <v>83</v>
      </c>
      <c r="AY550" s="244" t="s">
        <v>159</v>
      </c>
    </row>
    <row r="551" spans="1:65" s="2" customFormat="1" ht="16.5" customHeight="1">
      <c r="A551" s="39"/>
      <c r="B551" s="40"/>
      <c r="C551" s="205" t="s">
        <v>679</v>
      </c>
      <c r="D551" s="205" t="s">
        <v>162</v>
      </c>
      <c r="E551" s="206" t="s">
        <v>1446</v>
      </c>
      <c r="F551" s="207" t="s">
        <v>1447</v>
      </c>
      <c r="G551" s="208" t="s">
        <v>237</v>
      </c>
      <c r="H551" s="209">
        <v>12</v>
      </c>
      <c r="I551" s="210"/>
      <c r="J551" s="211">
        <f>ROUND(I551*H551,2)</f>
        <v>0</v>
      </c>
      <c r="K551" s="207" t="s">
        <v>166</v>
      </c>
      <c r="L551" s="45"/>
      <c r="M551" s="212" t="s">
        <v>19</v>
      </c>
      <c r="N551" s="213" t="s">
        <v>46</v>
      </c>
      <c r="O551" s="85"/>
      <c r="P551" s="214">
        <f>O551*H551</f>
        <v>0</v>
      </c>
      <c r="Q551" s="214">
        <v>0</v>
      </c>
      <c r="R551" s="214">
        <f>Q551*H551</f>
        <v>0</v>
      </c>
      <c r="S551" s="214">
        <v>0</v>
      </c>
      <c r="T551" s="215">
        <f>S551*H551</f>
        <v>0</v>
      </c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9"/>
      <c r="AR551" s="216" t="s">
        <v>238</v>
      </c>
      <c r="AT551" s="216" t="s">
        <v>162</v>
      </c>
      <c r="AU551" s="216" t="s">
        <v>85</v>
      </c>
      <c r="AY551" s="18" t="s">
        <v>159</v>
      </c>
      <c r="BE551" s="217">
        <f>IF(N551="základní",J551,0)</f>
        <v>0</v>
      </c>
      <c r="BF551" s="217">
        <f>IF(N551="snížená",J551,0)</f>
        <v>0</v>
      </c>
      <c r="BG551" s="217">
        <f>IF(N551="zákl. přenesená",J551,0)</f>
        <v>0</v>
      </c>
      <c r="BH551" s="217">
        <f>IF(N551="sníž. přenesená",J551,0)</f>
        <v>0</v>
      </c>
      <c r="BI551" s="217">
        <f>IF(N551="nulová",J551,0)</f>
        <v>0</v>
      </c>
      <c r="BJ551" s="18" t="s">
        <v>83</v>
      </c>
      <c r="BK551" s="217">
        <f>ROUND(I551*H551,2)</f>
        <v>0</v>
      </c>
      <c r="BL551" s="18" t="s">
        <v>238</v>
      </c>
      <c r="BM551" s="216" t="s">
        <v>2467</v>
      </c>
    </row>
    <row r="552" spans="1:47" s="2" customFormat="1" ht="12">
      <c r="A552" s="39"/>
      <c r="B552" s="40"/>
      <c r="C552" s="41"/>
      <c r="D552" s="218" t="s">
        <v>169</v>
      </c>
      <c r="E552" s="41"/>
      <c r="F552" s="219" t="s">
        <v>1449</v>
      </c>
      <c r="G552" s="41"/>
      <c r="H552" s="41"/>
      <c r="I552" s="220"/>
      <c r="J552" s="41"/>
      <c r="K552" s="41"/>
      <c r="L552" s="45"/>
      <c r="M552" s="221"/>
      <c r="N552" s="222"/>
      <c r="O552" s="85"/>
      <c r="P552" s="85"/>
      <c r="Q552" s="85"/>
      <c r="R552" s="85"/>
      <c r="S552" s="85"/>
      <c r="T552" s="86"/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T552" s="18" t="s">
        <v>169</v>
      </c>
      <c r="AU552" s="18" t="s">
        <v>85</v>
      </c>
    </row>
    <row r="553" spans="1:51" s="13" customFormat="1" ht="12">
      <c r="A553" s="13"/>
      <c r="B553" s="223"/>
      <c r="C553" s="224"/>
      <c r="D553" s="225" t="s">
        <v>175</v>
      </c>
      <c r="E553" s="226" t="s">
        <v>19</v>
      </c>
      <c r="F553" s="227" t="s">
        <v>2468</v>
      </c>
      <c r="G553" s="224"/>
      <c r="H553" s="226" t="s">
        <v>19</v>
      </c>
      <c r="I553" s="228"/>
      <c r="J553" s="224"/>
      <c r="K553" s="224"/>
      <c r="L553" s="229"/>
      <c r="M553" s="230"/>
      <c r="N553" s="231"/>
      <c r="O553" s="231"/>
      <c r="P553" s="231"/>
      <c r="Q553" s="231"/>
      <c r="R553" s="231"/>
      <c r="S553" s="231"/>
      <c r="T553" s="232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T553" s="233" t="s">
        <v>175</v>
      </c>
      <c r="AU553" s="233" t="s">
        <v>85</v>
      </c>
      <c r="AV553" s="13" t="s">
        <v>83</v>
      </c>
      <c r="AW553" s="13" t="s">
        <v>37</v>
      </c>
      <c r="AX553" s="13" t="s">
        <v>75</v>
      </c>
      <c r="AY553" s="233" t="s">
        <v>159</v>
      </c>
    </row>
    <row r="554" spans="1:51" s="14" customFormat="1" ht="12">
      <c r="A554" s="14"/>
      <c r="B554" s="234"/>
      <c r="C554" s="235"/>
      <c r="D554" s="225" t="s">
        <v>175</v>
      </c>
      <c r="E554" s="236" t="s">
        <v>19</v>
      </c>
      <c r="F554" s="237" t="s">
        <v>245</v>
      </c>
      <c r="G554" s="235"/>
      <c r="H554" s="238">
        <v>12</v>
      </c>
      <c r="I554" s="239"/>
      <c r="J554" s="235"/>
      <c r="K554" s="235"/>
      <c r="L554" s="240"/>
      <c r="M554" s="241"/>
      <c r="N554" s="242"/>
      <c r="O554" s="242"/>
      <c r="P554" s="242"/>
      <c r="Q554" s="242"/>
      <c r="R554" s="242"/>
      <c r="S554" s="242"/>
      <c r="T554" s="243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T554" s="244" t="s">
        <v>175</v>
      </c>
      <c r="AU554" s="244" t="s">
        <v>85</v>
      </c>
      <c r="AV554" s="14" t="s">
        <v>85</v>
      </c>
      <c r="AW554" s="14" t="s">
        <v>37</v>
      </c>
      <c r="AX554" s="14" t="s">
        <v>83</v>
      </c>
      <c r="AY554" s="244" t="s">
        <v>159</v>
      </c>
    </row>
    <row r="555" spans="1:65" s="2" customFormat="1" ht="62.7" customHeight="1">
      <c r="A555" s="39"/>
      <c r="B555" s="40"/>
      <c r="C555" s="257" t="s">
        <v>683</v>
      </c>
      <c r="D555" s="257" t="s">
        <v>255</v>
      </c>
      <c r="E555" s="258" t="s">
        <v>1451</v>
      </c>
      <c r="F555" s="259" t="s">
        <v>1452</v>
      </c>
      <c r="G555" s="260" t="s">
        <v>237</v>
      </c>
      <c r="H555" s="261">
        <v>12</v>
      </c>
      <c r="I555" s="262"/>
      <c r="J555" s="263">
        <f>ROUND(I555*H555,2)</f>
        <v>0</v>
      </c>
      <c r="K555" s="259" t="s">
        <v>19</v>
      </c>
      <c r="L555" s="264"/>
      <c r="M555" s="265" t="s">
        <v>19</v>
      </c>
      <c r="N555" s="266" t="s">
        <v>46</v>
      </c>
      <c r="O555" s="85"/>
      <c r="P555" s="214">
        <f>O555*H555</f>
        <v>0</v>
      </c>
      <c r="Q555" s="214">
        <v>0</v>
      </c>
      <c r="R555" s="214">
        <f>Q555*H555</f>
        <v>0</v>
      </c>
      <c r="S555" s="214">
        <v>0</v>
      </c>
      <c r="T555" s="215">
        <f>S555*H555</f>
        <v>0</v>
      </c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R555" s="216" t="s">
        <v>259</v>
      </c>
      <c r="AT555" s="216" t="s">
        <v>255</v>
      </c>
      <c r="AU555" s="216" t="s">
        <v>85</v>
      </c>
      <c r="AY555" s="18" t="s">
        <v>159</v>
      </c>
      <c r="BE555" s="217">
        <f>IF(N555="základní",J555,0)</f>
        <v>0</v>
      </c>
      <c r="BF555" s="217">
        <f>IF(N555="snížená",J555,0)</f>
        <v>0</v>
      </c>
      <c r="BG555" s="217">
        <f>IF(N555="zákl. přenesená",J555,0)</f>
        <v>0</v>
      </c>
      <c r="BH555" s="217">
        <f>IF(N555="sníž. přenesená",J555,0)</f>
        <v>0</v>
      </c>
      <c r="BI555" s="217">
        <f>IF(N555="nulová",J555,0)</f>
        <v>0</v>
      </c>
      <c r="BJ555" s="18" t="s">
        <v>83</v>
      </c>
      <c r="BK555" s="217">
        <f>ROUND(I555*H555,2)</f>
        <v>0</v>
      </c>
      <c r="BL555" s="18" t="s">
        <v>238</v>
      </c>
      <c r="BM555" s="216" t="s">
        <v>2469</v>
      </c>
    </row>
    <row r="556" spans="1:47" s="2" customFormat="1" ht="12">
      <c r="A556" s="39"/>
      <c r="B556" s="40"/>
      <c r="C556" s="41"/>
      <c r="D556" s="225" t="s">
        <v>203</v>
      </c>
      <c r="E556" s="41"/>
      <c r="F556" s="256" t="s">
        <v>1454</v>
      </c>
      <c r="G556" s="41"/>
      <c r="H556" s="41"/>
      <c r="I556" s="220"/>
      <c r="J556" s="41"/>
      <c r="K556" s="41"/>
      <c r="L556" s="45"/>
      <c r="M556" s="221"/>
      <c r="N556" s="222"/>
      <c r="O556" s="85"/>
      <c r="P556" s="85"/>
      <c r="Q556" s="85"/>
      <c r="R556" s="85"/>
      <c r="S556" s="85"/>
      <c r="T556" s="86"/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T556" s="18" t="s">
        <v>203</v>
      </c>
      <c r="AU556" s="18" t="s">
        <v>85</v>
      </c>
    </row>
    <row r="557" spans="1:65" s="2" customFormat="1" ht="44.25" customHeight="1">
      <c r="A557" s="39"/>
      <c r="B557" s="40"/>
      <c r="C557" s="205" t="s">
        <v>690</v>
      </c>
      <c r="D557" s="205" t="s">
        <v>162</v>
      </c>
      <c r="E557" s="206" t="s">
        <v>691</v>
      </c>
      <c r="F557" s="207" t="s">
        <v>692</v>
      </c>
      <c r="G557" s="208" t="s">
        <v>237</v>
      </c>
      <c r="H557" s="209">
        <v>9</v>
      </c>
      <c r="I557" s="210"/>
      <c r="J557" s="211">
        <f>ROUND(I557*H557,2)</f>
        <v>0</v>
      </c>
      <c r="K557" s="207" t="s">
        <v>166</v>
      </c>
      <c r="L557" s="45"/>
      <c r="M557" s="212" t="s">
        <v>19</v>
      </c>
      <c r="N557" s="213" t="s">
        <v>46</v>
      </c>
      <c r="O557" s="85"/>
      <c r="P557" s="214">
        <f>O557*H557</f>
        <v>0</v>
      </c>
      <c r="Q557" s="214">
        <v>0</v>
      </c>
      <c r="R557" s="214">
        <f>Q557*H557</f>
        <v>0</v>
      </c>
      <c r="S557" s="214">
        <v>0</v>
      </c>
      <c r="T557" s="215">
        <f>S557*H557</f>
        <v>0</v>
      </c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R557" s="216" t="s">
        <v>167</v>
      </c>
      <c r="AT557" s="216" t="s">
        <v>162</v>
      </c>
      <c r="AU557" s="216" t="s">
        <v>85</v>
      </c>
      <c r="AY557" s="18" t="s">
        <v>159</v>
      </c>
      <c r="BE557" s="217">
        <f>IF(N557="základní",J557,0)</f>
        <v>0</v>
      </c>
      <c r="BF557" s="217">
        <f>IF(N557="snížená",J557,0)</f>
        <v>0</v>
      </c>
      <c r="BG557" s="217">
        <f>IF(N557="zákl. přenesená",J557,0)</f>
        <v>0</v>
      </c>
      <c r="BH557" s="217">
        <f>IF(N557="sníž. přenesená",J557,0)</f>
        <v>0</v>
      </c>
      <c r="BI557" s="217">
        <f>IF(N557="nulová",J557,0)</f>
        <v>0</v>
      </c>
      <c r="BJ557" s="18" t="s">
        <v>83</v>
      </c>
      <c r="BK557" s="217">
        <f>ROUND(I557*H557,2)</f>
        <v>0</v>
      </c>
      <c r="BL557" s="18" t="s">
        <v>167</v>
      </c>
      <c r="BM557" s="216" t="s">
        <v>2470</v>
      </c>
    </row>
    <row r="558" spans="1:47" s="2" customFormat="1" ht="12">
      <c r="A558" s="39"/>
      <c r="B558" s="40"/>
      <c r="C558" s="41"/>
      <c r="D558" s="218" t="s">
        <v>169</v>
      </c>
      <c r="E558" s="41"/>
      <c r="F558" s="219" t="s">
        <v>694</v>
      </c>
      <c r="G558" s="41"/>
      <c r="H558" s="41"/>
      <c r="I558" s="220"/>
      <c r="J558" s="41"/>
      <c r="K558" s="41"/>
      <c r="L558" s="45"/>
      <c r="M558" s="221"/>
      <c r="N558" s="222"/>
      <c r="O558" s="85"/>
      <c r="P558" s="85"/>
      <c r="Q558" s="85"/>
      <c r="R558" s="85"/>
      <c r="S558" s="85"/>
      <c r="T558" s="86"/>
      <c r="U558" s="39"/>
      <c r="V558" s="39"/>
      <c r="W558" s="39"/>
      <c r="X558" s="39"/>
      <c r="Y558" s="39"/>
      <c r="Z558" s="39"/>
      <c r="AA558" s="39"/>
      <c r="AB558" s="39"/>
      <c r="AC558" s="39"/>
      <c r="AD558" s="39"/>
      <c r="AE558" s="39"/>
      <c r="AT558" s="18" t="s">
        <v>169</v>
      </c>
      <c r="AU558" s="18" t="s">
        <v>85</v>
      </c>
    </row>
    <row r="559" spans="1:65" s="2" customFormat="1" ht="24.15" customHeight="1">
      <c r="A559" s="39"/>
      <c r="B559" s="40"/>
      <c r="C559" s="257" t="s">
        <v>695</v>
      </c>
      <c r="D559" s="257" t="s">
        <v>255</v>
      </c>
      <c r="E559" s="258" t="s">
        <v>696</v>
      </c>
      <c r="F559" s="259" t="s">
        <v>697</v>
      </c>
      <c r="G559" s="260" t="s">
        <v>237</v>
      </c>
      <c r="H559" s="261">
        <v>9</v>
      </c>
      <c r="I559" s="262"/>
      <c r="J559" s="263">
        <f>ROUND(I559*H559,2)</f>
        <v>0</v>
      </c>
      <c r="K559" s="259" t="s">
        <v>166</v>
      </c>
      <c r="L559" s="264"/>
      <c r="M559" s="265" t="s">
        <v>19</v>
      </c>
      <c r="N559" s="266" t="s">
        <v>46</v>
      </c>
      <c r="O559" s="85"/>
      <c r="P559" s="214">
        <f>O559*H559</f>
        <v>0</v>
      </c>
      <c r="Q559" s="214">
        <v>0.00996</v>
      </c>
      <c r="R559" s="214">
        <f>Q559*H559</f>
        <v>0.08964</v>
      </c>
      <c r="S559" s="214">
        <v>0</v>
      </c>
      <c r="T559" s="215">
        <f>S559*H559</f>
        <v>0</v>
      </c>
      <c r="U559" s="39"/>
      <c r="V559" s="39"/>
      <c r="W559" s="39"/>
      <c r="X559" s="39"/>
      <c r="Y559" s="39"/>
      <c r="Z559" s="39"/>
      <c r="AA559" s="39"/>
      <c r="AB559" s="39"/>
      <c r="AC559" s="39"/>
      <c r="AD559" s="39"/>
      <c r="AE559" s="39"/>
      <c r="AR559" s="216" t="s">
        <v>212</v>
      </c>
      <c r="AT559" s="216" t="s">
        <v>255</v>
      </c>
      <c r="AU559" s="216" t="s">
        <v>85</v>
      </c>
      <c r="AY559" s="18" t="s">
        <v>159</v>
      </c>
      <c r="BE559" s="217">
        <f>IF(N559="základní",J559,0)</f>
        <v>0</v>
      </c>
      <c r="BF559" s="217">
        <f>IF(N559="snížená",J559,0)</f>
        <v>0</v>
      </c>
      <c r="BG559" s="217">
        <f>IF(N559="zákl. přenesená",J559,0)</f>
        <v>0</v>
      </c>
      <c r="BH559" s="217">
        <f>IF(N559="sníž. přenesená",J559,0)</f>
        <v>0</v>
      </c>
      <c r="BI559" s="217">
        <f>IF(N559="nulová",J559,0)</f>
        <v>0</v>
      </c>
      <c r="BJ559" s="18" t="s">
        <v>83</v>
      </c>
      <c r="BK559" s="217">
        <f>ROUND(I559*H559,2)</f>
        <v>0</v>
      </c>
      <c r="BL559" s="18" t="s">
        <v>167</v>
      </c>
      <c r="BM559" s="216" t="s">
        <v>2471</v>
      </c>
    </row>
    <row r="560" spans="1:65" s="2" customFormat="1" ht="44.25" customHeight="1">
      <c r="A560" s="39"/>
      <c r="B560" s="40"/>
      <c r="C560" s="205" t="s">
        <v>699</v>
      </c>
      <c r="D560" s="205" t="s">
        <v>162</v>
      </c>
      <c r="E560" s="206" t="s">
        <v>1457</v>
      </c>
      <c r="F560" s="207" t="s">
        <v>1458</v>
      </c>
      <c r="G560" s="208" t="s">
        <v>237</v>
      </c>
      <c r="H560" s="209">
        <v>26</v>
      </c>
      <c r="I560" s="210"/>
      <c r="J560" s="211">
        <f>ROUND(I560*H560,2)</f>
        <v>0</v>
      </c>
      <c r="K560" s="207" t="s">
        <v>166</v>
      </c>
      <c r="L560" s="45"/>
      <c r="M560" s="212" t="s">
        <v>19</v>
      </c>
      <c r="N560" s="213" t="s">
        <v>46</v>
      </c>
      <c r="O560" s="85"/>
      <c r="P560" s="214">
        <f>O560*H560</f>
        <v>0</v>
      </c>
      <c r="Q560" s="214">
        <v>0.00017</v>
      </c>
      <c r="R560" s="214">
        <f>Q560*H560</f>
        <v>0.00442</v>
      </c>
      <c r="S560" s="214">
        <v>0</v>
      </c>
      <c r="T560" s="215">
        <f>S560*H560</f>
        <v>0</v>
      </c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  <c r="AR560" s="216" t="s">
        <v>238</v>
      </c>
      <c r="AT560" s="216" t="s">
        <v>162</v>
      </c>
      <c r="AU560" s="216" t="s">
        <v>85</v>
      </c>
      <c r="AY560" s="18" t="s">
        <v>159</v>
      </c>
      <c r="BE560" s="217">
        <f>IF(N560="základní",J560,0)</f>
        <v>0</v>
      </c>
      <c r="BF560" s="217">
        <f>IF(N560="snížená",J560,0)</f>
        <v>0</v>
      </c>
      <c r="BG560" s="217">
        <f>IF(N560="zákl. přenesená",J560,0)</f>
        <v>0</v>
      </c>
      <c r="BH560" s="217">
        <f>IF(N560="sníž. přenesená",J560,0)</f>
        <v>0</v>
      </c>
      <c r="BI560" s="217">
        <f>IF(N560="nulová",J560,0)</f>
        <v>0</v>
      </c>
      <c r="BJ560" s="18" t="s">
        <v>83</v>
      </c>
      <c r="BK560" s="217">
        <f>ROUND(I560*H560,2)</f>
        <v>0</v>
      </c>
      <c r="BL560" s="18" t="s">
        <v>238</v>
      </c>
      <c r="BM560" s="216" t="s">
        <v>2472</v>
      </c>
    </row>
    <row r="561" spans="1:47" s="2" customFormat="1" ht="12">
      <c r="A561" s="39"/>
      <c r="B561" s="40"/>
      <c r="C561" s="41"/>
      <c r="D561" s="218" t="s">
        <v>169</v>
      </c>
      <c r="E561" s="41"/>
      <c r="F561" s="219" t="s">
        <v>1460</v>
      </c>
      <c r="G561" s="41"/>
      <c r="H561" s="41"/>
      <c r="I561" s="220"/>
      <c r="J561" s="41"/>
      <c r="K561" s="41"/>
      <c r="L561" s="45"/>
      <c r="M561" s="221"/>
      <c r="N561" s="222"/>
      <c r="O561" s="85"/>
      <c r="P561" s="85"/>
      <c r="Q561" s="85"/>
      <c r="R561" s="85"/>
      <c r="S561" s="85"/>
      <c r="T561" s="86"/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T561" s="18" t="s">
        <v>169</v>
      </c>
      <c r="AU561" s="18" t="s">
        <v>85</v>
      </c>
    </row>
    <row r="562" spans="1:65" s="2" customFormat="1" ht="24.15" customHeight="1">
      <c r="A562" s="39"/>
      <c r="B562" s="40"/>
      <c r="C562" s="257" t="s">
        <v>704</v>
      </c>
      <c r="D562" s="257" t="s">
        <v>255</v>
      </c>
      <c r="E562" s="258" t="s">
        <v>1461</v>
      </c>
      <c r="F562" s="259" t="s">
        <v>1462</v>
      </c>
      <c r="G562" s="260" t="s">
        <v>237</v>
      </c>
      <c r="H562" s="261">
        <v>26</v>
      </c>
      <c r="I562" s="262"/>
      <c r="J562" s="263">
        <f>ROUND(I562*H562,2)</f>
        <v>0</v>
      </c>
      <c r="K562" s="259" t="s">
        <v>19</v>
      </c>
      <c r="L562" s="264"/>
      <c r="M562" s="265" t="s">
        <v>19</v>
      </c>
      <c r="N562" s="266" t="s">
        <v>46</v>
      </c>
      <c r="O562" s="85"/>
      <c r="P562" s="214">
        <f>O562*H562</f>
        <v>0</v>
      </c>
      <c r="Q562" s="214">
        <v>0.00277</v>
      </c>
      <c r="R562" s="214">
        <f>Q562*H562</f>
        <v>0.07202</v>
      </c>
      <c r="S562" s="214">
        <v>0</v>
      </c>
      <c r="T562" s="215">
        <f>S562*H562</f>
        <v>0</v>
      </c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R562" s="216" t="s">
        <v>259</v>
      </c>
      <c r="AT562" s="216" t="s">
        <v>255</v>
      </c>
      <c r="AU562" s="216" t="s">
        <v>85</v>
      </c>
      <c r="AY562" s="18" t="s">
        <v>159</v>
      </c>
      <c r="BE562" s="217">
        <f>IF(N562="základní",J562,0)</f>
        <v>0</v>
      </c>
      <c r="BF562" s="217">
        <f>IF(N562="snížená",J562,0)</f>
        <v>0</v>
      </c>
      <c r="BG562" s="217">
        <f>IF(N562="zákl. přenesená",J562,0)</f>
        <v>0</v>
      </c>
      <c r="BH562" s="217">
        <f>IF(N562="sníž. přenesená",J562,0)</f>
        <v>0</v>
      </c>
      <c r="BI562" s="217">
        <f>IF(N562="nulová",J562,0)</f>
        <v>0</v>
      </c>
      <c r="BJ562" s="18" t="s">
        <v>83</v>
      </c>
      <c r="BK562" s="217">
        <f>ROUND(I562*H562,2)</f>
        <v>0</v>
      </c>
      <c r="BL562" s="18" t="s">
        <v>238</v>
      </c>
      <c r="BM562" s="216" t="s">
        <v>2473</v>
      </c>
    </row>
    <row r="563" spans="1:65" s="2" customFormat="1" ht="49.05" customHeight="1">
      <c r="A563" s="39"/>
      <c r="B563" s="40"/>
      <c r="C563" s="205" t="s">
        <v>711</v>
      </c>
      <c r="D563" s="205" t="s">
        <v>162</v>
      </c>
      <c r="E563" s="206" t="s">
        <v>1464</v>
      </c>
      <c r="F563" s="207" t="s">
        <v>1465</v>
      </c>
      <c r="G563" s="208" t="s">
        <v>237</v>
      </c>
      <c r="H563" s="209">
        <v>3</v>
      </c>
      <c r="I563" s="210"/>
      <c r="J563" s="211">
        <f>ROUND(I563*H563,2)</f>
        <v>0</v>
      </c>
      <c r="K563" s="207" t="s">
        <v>166</v>
      </c>
      <c r="L563" s="45"/>
      <c r="M563" s="212" t="s">
        <v>19</v>
      </c>
      <c r="N563" s="213" t="s">
        <v>46</v>
      </c>
      <c r="O563" s="85"/>
      <c r="P563" s="214">
        <f>O563*H563</f>
        <v>0</v>
      </c>
      <c r="Q563" s="214">
        <v>0</v>
      </c>
      <c r="R563" s="214">
        <f>Q563*H563</f>
        <v>0</v>
      </c>
      <c r="S563" s="214">
        <v>0</v>
      </c>
      <c r="T563" s="215">
        <f>S563*H563</f>
        <v>0</v>
      </c>
      <c r="U563" s="39"/>
      <c r="V563" s="39"/>
      <c r="W563" s="39"/>
      <c r="X563" s="39"/>
      <c r="Y563" s="39"/>
      <c r="Z563" s="39"/>
      <c r="AA563" s="39"/>
      <c r="AB563" s="39"/>
      <c r="AC563" s="39"/>
      <c r="AD563" s="39"/>
      <c r="AE563" s="39"/>
      <c r="AR563" s="216" t="s">
        <v>238</v>
      </c>
      <c r="AT563" s="216" t="s">
        <v>162</v>
      </c>
      <c r="AU563" s="216" t="s">
        <v>85</v>
      </c>
      <c r="AY563" s="18" t="s">
        <v>159</v>
      </c>
      <c r="BE563" s="217">
        <f>IF(N563="základní",J563,0)</f>
        <v>0</v>
      </c>
      <c r="BF563" s="217">
        <f>IF(N563="snížená",J563,0)</f>
        <v>0</v>
      </c>
      <c r="BG563" s="217">
        <f>IF(N563="zákl. přenesená",J563,0)</f>
        <v>0</v>
      </c>
      <c r="BH563" s="217">
        <f>IF(N563="sníž. přenesená",J563,0)</f>
        <v>0</v>
      </c>
      <c r="BI563" s="217">
        <f>IF(N563="nulová",J563,0)</f>
        <v>0</v>
      </c>
      <c r="BJ563" s="18" t="s">
        <v>83</v>
      </c>
      <c r="BK563" s="217">
        <f>ROUND(I563*H563,2)</f>
        <v>0</v>
      </c>
      <c r="BL563" s="18" t="s">
        <v>238</v>
      </c>
      <c r="BM563" s="216" t="s">
        <v>2474</v>
      </c>
    </row>
    <row r="564" spans="1:47" s="2" customFormat="1" ht="12">
      <c r="A564" s="39"/>
      <c r="B564" s="40"/>
      <c r="C564" s="41"/>
      <c r="D564" s="218" t="s">
        <v>169</v>
      </c>
      <c r="E564" s="41"/>
      <c r="F564" s="219" t="s">
        <v>1467</v>
      </c>
      <c r="G564" s="41"/>
      <c r="H564" s="41"/>
      <c r="I564" s="220"/>
      <c r="J564" s="41"/>
      <c r="K564" s="41"/>
      <c r="L564" s="45"/>
      <c r="M564" s="221"/>
      <c r="N564" s="222"/>
      <c r="O564" s="85"/>
      <c r="P564" s="85"/>
      <c r="Q564" s="85"/>
      <c r="R564" s="85"/>
      <c r="S564" s="85"/>
      <c r="T564" s="86"/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/>
      <c r="AT564" s="18" t="s">
        <v>169</v>
      </c>
      <c r="AU564" s="18" t="s">
        <v>85</v>
      </c>
    </row>
    <row r="565" spans="1:65" s="2" customFormat="1" ht="33" customHeight="1">
      <c r="A565" s="39"/>
      <c r="B565" s="40"/>
      <c r="C565" s="257" t="s">
        <v>716</v>
      </c>
      <c r="D565" s="257" t="s">
        <v>255</v>
      </c>
      <c r="E565" s="258" t="s">
        <v>1469</v>
      </c>
      <c r="F565" s="259" t="s">
        <v>1470</v>
      </c>
      <c r="G565" s="260" t="s">
        <v>461</v>
      </c>
      <c r="H565" s="261">
        <v>129</v>
      </c>
      <c r="I565" s="262"/>
      <c r="J565" s="263">
        <f>ROUND(I565*H565,2)</f>
        <v>0</v>
      </c>
      <c r="K565" s="259" t="s">
        <v>166</v>
      </c>
      <c r="L565" s="264"/>
      <c r="M565" s="265" t="s">
        <v>19</v>
      </c>
      <c r="N565" s="266" t="s">
        <v>46</v>
      </c>
      <c r="O565" s="85"/>
      <c r="P565" s="214">
        <f>O565*H565</f>
        <v>0</v>
      </c>
      <c r="Q565" s="214">
        <v>0.00024</v>
      </c>
      <c r="R565" s="214">
        <f>Q565*H565</f>
        <v>0.03096</v>
      </c>
      <c r="S565" s="214">
        <v>0</v>
      </c>
      <c r="T565" s="215">
        <f>S565*H565</f>
        <v>0</v>
      </c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  <c r="AR565" s="216" t="s">
        <v>259</v>
      </c>
      <c r="AT565" s="216" t="s">
        <v>255</v>
      </c>
      <c r="AU565" s="216" t="s">
        <v>85</v>
      </c>
      <c r="AY565" s="18" t="s">
        <v>159</v>
      </c>
      <c r="BE565" s="217">
        <f>IF(N565="základní",J565,0)</f>
        <v>0</v>
      </c>
      <c r="BF565" s="217">
        <f>IF(N565="snížená",J565,0)</f>
        <v>0</v>
      </c>
      <c r="BG565" s="217">
        <f>IF(N565="zákl. přenesená",J565,0)</f>
        <v>0</v>
      </c>
      <c r="BH565" s="217">
        <f>IF(N565="sníž. přenesená",J565,0)</f>
        <v>0</v>
      </c>
      <c r="BI565" s="217">
        <f>IF(N565="nulová",J565,0)</f>
        <v>0</v>
      </c>
      <c r="BJ565" s="18" t="s">
        <v>83</v>
      </c>
      <c r="BK565" s="217">
        <f>ROUND(I565*H565,2)</f>
        <v>0</v>
      </c>
      <c r="BL565" s="18" t="s">
        <v>238</v>
      </c>
      <c r="BM565" s="216" t="s">
        <v>2475</v>
      </c>
    </row>
    <row r="566" spans="1:65" s="2" customFormat="1" ht="37.8" customHeight="1">
      <c r="A566" s="39"/>
      <c r="B566" s="40"/>
      <c r="C566" s="257" t="s">
        <v>721</v>
      </c>
      <c r="D566" s="257" t="s">
        <v>255</v>
      </c>
      <c r="E566" s="258" t="s">
        <v>1473</v>
      </c>
      <c r="F566" s="259" t="s">
        <v>1474</v>
      </c>
      <c r="G566" s="260" t="s">
        <v>237</v>
      </c>
      <c r="H566" s="261">
        <v>3</v>
      </c>
      <c r="I566" s="262"/>
      <c r="J566" s="263">
        <f>ROUND(I566*H566,2)</f>
        <v>0</v>
      </c>
      <c r="K566" s="259" t="s">
        <v>166</v>
      </c>
      <c r="L566" s="264"/>
      <c r="M566" s="265" t="s">
        <v>19</v>
      </c>
      <c r="N566" s="266" t="s">
        <v>46</v>
      </c>
      <c r="O566" s="85"/>
      <c r="P566" s="214">
        <f>O566*H566</f>
        <v>0</v>
      </c>
      <c r="Q566" s="214">
        <v>0.00084</v>
      </c>
      <c r="R566" s="214">
        <f>Q566*H566</f>
        <v>0.00252</v>
      </c>
      <c r="S566" s="214">
        <v>0</v>
      </c>
      <c r="T566" s="215">
        <f>S566*H566</f>
        <v>0</v>
      </c>
      <c r="U566" s="39"/>
      <c r="V566" s="39"/>
      <c r="W566" s="39"/>
      <c r="X566" s="39"/>
      <c r="Y566" s="39"/>
      <c r="Z566" s="39"/>
      <c r="AA566" s="39"/>
      <c r="AB566" s="39"/>
      <c r="AC566" s="39"/>
      <c r="AD566" s="39"/>
      <c r="AE566" s="39"/>
      <c r="AR566" s="216" t="s">
        <v>259</v>
      </c>
      <c r="AT566" s="216" t="s">
        <v>255</v>
      </c>
      <c r="AU566" s="216" t="s">
        <v>85</v>
      </c>
      <c r="AY566" s="18" t="s">
        <v>159</v>
      </c>
      <c r="BE566" s="217">
        <f>IF(N566="základní",J566,0)</f>
        <v>0</v>
      </c>
      <c r="BF566" s="217">
        <f>IF(N566="snížená",J566,0)</f>
        <v>0</v>
      </c>
      <c r="BG566" s="217">
        <f>IF(N566="zákl. přenesená",J566,0)</f>
        <v>0</v>
      </c>
      <c r="BH566" s="217">
        <f>IF(N566="sníž. přenesená",J566,0)</f>
        <v>0</v>
      </c>
      <c r="BI566" s="217">
        <f>IF(N566="nulová",J566,0)</f>
        <v>0</v>
      </c>
      <c r="BJ566" s="18" t="s">
        <v>83</v>
      </c>
      <c r="BK566" s="217">
        <f>ROUND(I566*H566,2)</f>
        <v>0</v>
      </c>
      <c r="BL566" s="18" t="s">
        <v>238</v>
      </c>
      <c r="BM566" s="216" t="s">
        <v>2476</v>
      </c>
    </row>
    <row r="567" spans="1:65" s="2" customFormat="1" ht="24.15" customHeight="1">
      <c r="A567" s="39"/>
      <c r="B567" s="40"/>
      <c r="C567" s="257" t="s">
        <v>726</v>
      </c>
      <c r="D567" s="257" t="s">
        <v>255</v>
      </c>
      <c r="E567" s="258" t="s">
        <v>1477</v>
      </c>
      <c r="F567" s="259" t="s">
        <v>1478</v>
      </c>
      <c r="G567" s="260" t="s">
        <v>237</v>
      </c>
      <c r="H567" s="261">
        <v>3</v>
      </c>
      <c r="I567" s="262"/>
      <c r="J567" s="263">
        <f>ROUND(I567*H567,2)</f>
        <v>0</v>
      </c>
      <c r="K567" s="259" t="s">
        <v>166</v>
      </c>
      <c r="L567" s="264"/>
      <c r="M567" s="265" t="s">
        <v>19</v>
      </c>
      <c r="N567" s="266" t="s">
        <v>46</v>
      </c>
      <c r="O567" s="85"/>
      <c r="P567" s="214">
        <f>O567*H567</f>
        <v>0</v>
      </c>
      <c r="Q567" s="214">
        <v>0.00032</v>
      </c>
      <c r="R567" s="214">
        <f>Q567*H567</f>
        <v>0.0009600000000000001</v>
      </c>
      <c r="S567" s="214">
        <v>0</v>
      </c>
      <c r="T567" s="215">
        <f>S567*H567</f>
        <v>0</v>
      </c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E567" s="39"/>
      <c r="AR567" s="216" t="s">
        <v>259</v>
      </c>
      <c r="AT567" s="216" t="s">
        <v>255</v>
      </c>
      <c r="AU567" s="216" t="s">
        <v>85</v>
      </c>
      <c r="AY567" s="18" t="s">
        <v>159</v>
      </c>
      <c r="BE567" s="217">
        <f>IF(N567="základní",J567,0)</f>
        <v>0</v>
      </c>
      <c r="BF567" s="217">
        <f>IF(N567="snížená",J567,0)</f>
        <v>0</v>
      </c>
      <c r="BG567" s="217">
        <f>IF(N567="zákl. přenesená",J567,0)</f>
        <v>0</v>
      </c>
      <c r="BH567" s="217">
        <f>IF(N567="sníž. přenesená",J567,0)</f>
        <v>0</v>
      </c>
      <c r="BI567" s="217">
        <f>IF(N567="nulová",J567,0)</f>
        <v>0</v>
      </c>
      <c r="BJ567" s="18" t="s">
        <v>83</v>
      </c>
      <c r="BK567" s="217">
        <f>ROUND(I567*H567,2)</f>
        <v>0</v>
      </c>
      <c r="BL567" s="18" t="s">
        <v>238</v>
      </c>
      <c r="BM567" s="216" t="s">
        <v>2477</v>
      </c>
    </row>
    <row r="568" spans="1:65" s="2" customFormat="1" ht="33" customHeight="1">
      <c r="A568" s="39"/>
      <c r="B568" s="40"/>
      <c r="C568" s="257" t="s">
        <v>737</v>
      </c>
      <c r="D568" s="257" t="s">
        <v>255</v>
      </c>
      <c r="E568" s="258" t="s">
        <v>1481</v>
      </c>
      <c r="F568" s="259" t="s">
        <v>1482</v>
      </c>
      <c r="G568" s="260" t="s">
        <v>237</v>
      </c>
      <c r="H568" s="261">
        <v>3</v>
      </c>
      <c r="I568" s="262"/>
      <c r="J568" s="263">
        <f>ROUND(I568*H568,2)</f>
        <v>0</v>
      </c>
      <c r="K568" s="259" t="s">
        <v>19</v>
      </c>
      <c r="L568" s="264"/>
      <c r="M568" s="265" t="s">
        <v>19</v>
      </c>
      <c r="N568" s="266" t="s">
        <v>46</v>
      </c>
      <c r="O568" s="85"/>
      <c r="P568" s="214">
        <f>O568*H568</f>
        <v>0</v>
      </c>
      <c r="Q568" s="214">
        <v>0</v>
      </c>
      <c r="R568" s="214">
        <f>Q568*H568</f>
        <v>0</v>
      </c>
      <c r="S568" s="214">
        <v>0</v>
      </c>
      <c r="T568" s="215">
        <f>S568*H568</f>
        <v>0</v>
      </c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/>
      <c r="AR568" s="216" t="s">
        <v>259</v>
      </c>
      <c r="AT568" s="216" t="s">
        <v>255</v>
      </c>
      <c r="AU568" s="216" t="s">
        <v>85</v>
      </c>
      <c r="AY568" s="18" t="s">
        <v>159</v>
      </c>
      <c r="BE568" s="217">
        <f>IF(N568="základní",J568,0)</f>
        <v>0</v>
      </c>
      <c r="BF568" s="217">
        <f>IF(N568="snížená",J568,0)</f>
        <v>0</v>
      </c>
      <c r="BG568" s="217">
        <f>IF(N568="zákl. přenesená",J568,0)</f>
        <v>0</v>
      </c>
      <c r="BH568" s="217">
        <f>IF(N568="sníž. přenesená",J568,0)</f>
        <v>0</v>
      </c>
      <c r="BI568" s="217">
        <f>IF(N568="nulová",J568,0)</f>
        <v>0</v>
      </c>
      <c r="BJ568" s="18" t="s">
        <v>83</v>
      </c>
      <c r="BK568" s="217">
        <f>ROUND(I568*H568,2)</f>
        <v>0</v>
      </c>
      <c r="BL568" s="18" t="s">
        <v>238</v>
      </c>
      <c r="BM568" s="216" t="s">
        <v>2478</v>
      </c>
    </row>
    <row r="569" spans="1:65" s="2" customFormat="1" ht="33" customHeight="1">
      <c r="A569" s="39"/>
      <c r="B569" s="40"/>
      <c r="C569" s="205" t="s">
        <v>745</v>
      </c>
      <c r="D569" s="205" t="s">
        <v>162</v>
      </c>
      <c r="E569" s="206" t="s">
        <v>700</v>
      </c>
      <c r="F569" s="207" t="s">
        <v>701</v>
      </c>
      <c r="G569" s="208" t="s">
        <v>702</v>
      </c>
      <c r="H569" s="209">
        <v>1</v>
      </c>
      <c r="I569" s="210"/>
      <c r="J569" s="211">
        <f>ROUND(I569*H569,2)</f>
        <v>0</v>
      </c>
      <c r="K569" s="207" t="s">
        <v>19</v>
      </c>
      <c r="L569" s="45"/>
      <c r="M569" s="212" t="s">
        <v>19</v>
      </c>
      <c r="N569" s="213" t="s">
        <v>46</v>
      </c>
      <c r="O569" s="85"/>
      <c r="P569" s="214">
        <f>O569*H569</f>
        <v>0</v>
      </c>
      <c r="Q569" s="214">
        <v>0</v>
      </c>
      <c r="R569" s="214">
        <f>Q569*H569</f>
        <v>0</v>
      </c>
      <c r="S569" s="214">
        <v>0</v>
      </c>
      <c r="T569" s="215">
        <f>S569*H569</f>
        <v>0</v>
      </c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  <c r="AE569" s="39"/>
      <c r="AR569" s="216" t="s">
        <v>167</v>
      </c>
      <c r="AT569" s="216" t="s">
        <v>162</v>
      </c>
      <c r="AU569" s="216" t="s">
        <v>85</v>
      </c>
      <c r="AY569" s="18" t="s">
        <v>159</v>
      </c>
      <c r="BE569" s="217">
        <f>IF(N569="základní",J569,0)</f>
        <v>0</v>
      </c>
      <c r="BF569" s="217">
        <f>IF(N569="snížená",J569,0)</f>
        <v>0</v>
      </c>
      <c r="BG569" s="217">
        <f>IF(N569="zákl. přenesená",J569,0)</f>
        <v>0</v>
      </c>
      <c r="BH569" s="217">
        <f>IF(N569="sníž. přenesená",J569,0)</f>
        <v>0</v>
      </c>
      <c r="BI569" s="217">
        <f>IF(N569="nulová",J569,0)</f>
        <v>0</v>
      </c>
      <c r="BJ569" s="18" t="s">
        <v>83</v>
      </c>
      <c r="BK569" s="217">
        <f>ROUND(I569*H569,2)</f>
        <v>0</v>
      </c>
      <c r="BL569" s="18" t="s">
        <v>167</v>
      </c>
      <c r="BM569" s="216" t="s">
        <v>2479</v>
      </c>
    </row>
    <row r="570" spans="1:65" s="2" customFormat="1" ht="44.25" customHeight="1">
      <c r="A570" s="39"/>
      <c r="B570" s="40"/>
      <c r="C570" s="205" t="s">
        <v>750</v>
      </c>
      <c r="D570" s="205" t="s">
        <v>162</v>
      </c>
      <c r="E570" s="206" t="s">
        <v>705</v>
      </c>
      <c r="F570" s="207" t="s">
        <v>706</v>
      </c>
      <c r="G570" s="208" t="s">
        <v>595</v>
      </c>
      <c r="H570" s="267"/>
      <c r="I570" s="210"/>
      <c r="J570" s="211">
        <f>ROUND(I570*H570,2)</f>
        <v>0</v>
      </c>
      <c r="K570" s="207" t="s">
        <v>166</v>
      </c>
      <c r="L570" s="45"/>
      <c r="M570" s="212" t="s">
        <v>19</v>
      </c>
      <c r="N570" s="213" t="s">
        <v>46</v>
      </c>
      <c r="O570" s="85"/>
      <c r="P570" s="214">
        <f>O570*H570</f>
        <v>0</v>
      </c>
      <c r="Q570" s="214">
        <v>0</v>
      </c>
      <c r="R570" s="214">
        <f>Q570*H570</f>
        <v>0</v>
      </c>
      <c r="S570" s="214">
        <v>0</v>
      </c>
      <c r="T570" s="215">
        <f>S570*H570</f>
        <v>0</v>
      </c>
      <c r="U570" s="39"/>
      <c r="V570" s="39"/>
      <c r="W570" s="39"/>
      <c r="X570" s="39"/>
      <c r="Y570" s="39"/>
      <c r="Z570" s="39"/>
      <c r="AA570" s="39"/>
      <c r="AB570" s="39"/>
      <c r="AC570" s="39"/>
      <c r="AD570" s="39"/>
      <c r="AE570" s="39"/>
      <c r="AR570" s="216" t="s">
        <v>238</v>
      </c>
      <c r="AT570" s="216" t="s">
        <v>162</v>
      </c>
      <c r="AU570" s="216" t="s">
        <v>85</v>
      </c>
      <c r="AY570" s="18" t="s">
        <v>159</v>
      </c>
      <c r="BE570" s="217">
        <f>IF(N570="základní",J570,0)</f>
        <v>0</v>
      </c>
      <c r="BF570" s="217">
        <f>IF(N570="snížená",J570,0)</f>
        <v>0</v>
      </c>
      <c r="BG570" s="217">
        <f>IF(N570="zákl. přenesená",J570,0)</f>
        <v>0</v>
      </c>
      <c r="BH570" s="217">
        <f>IF(N570="sníž. přenesená",J570,0)</f>
        <v>0</v>
      </c>
      <c r="BI570" s="217">
        <f>IF(N570="nulová",J570,0)</f>
        <v>0</v>
      </c>
      <c r="BJ570" s="18" t="s">
        <v>83</v>
      </c>
      <c r="BK570" s="217">
        <f>ROUND(I570*H570,2)</f>
        <v>0</v>
      </c>
      <c r="BL570" s="18" t="s">
        <v>238</v>
      </c>
      <c r="BM570" s="216" t="s">
        <v>2480</v>
      </c>
    </row>
    <row r="571" spans="1:47" s="2" customFormat="1" ht="12">
      <c r="A571" s="39"/>
      <c r="B571" s="40"/>
      <c r="C571" s="41"/>
      <c r="D571" s="218" t="s">
        <v>169</v>
      </c>
      <c r="E571" s="41"/>
      <c r="F571" s="219" t="s">
        <v>708</v>
      </c>
      <c r="G571" s="41"/>
      <c r="H571" s="41"/>
      <c r="I571" s="220"/>
      <c r="J571" s="41"/>
      <c r="K571" s="41"/>
      <c r="L571" s="45"/>
      <c r="M571" s="221"/>
      <c r="N571" s="222"/>
      <c r="O571" s="85"/>
      <c r="P571" s="85"/>
      <c r="Q571" s="85"/>
      <c r="R571" s="85"/>
      <c r="S571" s="85"/>
      <c r="T571" s="86"/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  <c r="AE571" s="39"/>
      <c r="AT571" s="18" t="s">
        <v>169</v>
      </c>
      <c r="AU571" s="18" t="s">
        <v>85</v>
      </c>
    </row>
    <row r="572" spans="1:63" s="12" customFormat="1" ht="22.8" customHeight="1">
      <c r="A572" s="12"/>
      <c r="B572" s="189"/>
      <c r="C572" s="190"/>
      <c r="D572" s="191" t="s">
        <v>74</v>
      </c>
      <c r="E572" s="203" t="s">
        <v>1496</v>
      </c>
      <c r="F572" s="203" t="s">
        <v>1497</v>
      </c>
      <c r="G572" s="190"/>
      <c r="H572" s="190"/>
      <c r="I572" s="193"/>
      <c r="J572" s="204">
        <f>BK572</f>
        <v>0</v>
      </c>
      <c r="K572" s="190"/>
      <c r="L572" s="195"/>
      <c r="M572" s="196"/>
      <c r="N572" s="197"/>
      <c r="O572" s="197"/>
      <c r="P572" s="198">
        <f>SUM(P573:P582)</f>
        <v>0</v>
      </c>
      <c r="Q572" s="197"/>
      <c r="R572" s="198">
        <f>SUM(R573:R582)</f>
        <v>0.08026559999999999</v>
      </c>
      <c r="S572" s="197"/>
      <c r="T572" s="199">
        <f>SUM(T573:T582)</f>
        <v>0</v>
      </c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R572" s="200" t="s">
        <v>85</v>
      </c>
      <c r="AT572" s="201" t="s">
        <v>74</v>
      </c>
      <c r="AU572" s="201" t="s">
        <v>83</v>
      </c>
      <c r="AY572" s="200" t="s">
        <v>159</v>
      </c>
      <c r="BK572" s="202">
        <f>SUM(BK573:BK582)</f>
        <v>0</v>
      </c>
    </row>
    <row r="573" spans="1:65" s="2" customFormat="1" ht="24.15" customHeight="1">
      <c r="A573" s="39"/>
      <c r="B573" s="40"/>
      <c r="C573" s="205" t="s">
        <v>758</v>
      </c>
      <c r="D573" s="205" t="s">
        <v>162</v>
      </c>
      <c r="E573" s="206" t="s">
        <v>1499</v>
      </c>
      <c r="F573" s="207" t="s">
        <v>1500</v>
      </c>
      <c r="G573" s="208" t="s">
        <v>165</v>
      </c>
      <c r="H573" s="209">
        <v>178.368</v>
      </c>
      <c r="I573" s="210"/>
      <c r="J573" s="211">
        <f>ROUND(I573*H573,2)</f>
        <v>0</v>
      </c>
      <c r="K573" s="207" t="s">
        <v>166</v>
      </c>
      <c r="L573" s="45"/>
      <c r="M573" s="212" t="s">
        <v>19</v>
      </c>
      <c r="N573" s="213" t="s">
        <v>46</v>
      </c>
      <c r="O573" s="85"/>
      <c r="P573" s="214">
        <f>O573*H573</f>
        <v>0</v>
      </c>
      <c r="Q573" s="214">
        <v>0.00019</v>
      </c>
      <c r="R573" s="214">
        <f>Q573*H573</f>
        <v>0.033889920000000004</v>
      </c>
      <c r="S573" s="214">
        <v>0</v>
      </c>
      <c r="T573" s="215">
        <f>S573*H573</f>
        <v>0</v>
      </c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/>
      <c r="AR573" s="216" t="s">
        <v>238</v>
      </c>
      <c r="AT573" s="216" t="s">
        <v>162</v>
      </c>
      <c r="AU573" s="216" t="s">
        <v>85</v>
      </c>
      <c r="AY573" s="18" t="s">
        <v>159</v>
      </c>
      <c r="BE573" s="217">
        <f>IF(N573="základní",J573,0)</f>
        <v>0</v>
      </c>
      <c r="BF573" s="217">
        <f>IF(N573="snížená",J573,0)</f>
        <v>0</v>
      </c>
      <c r="BG573" s="217">
        <f>IF(N573="zákl. přenesená",J573,0)</f>
        <v>0</v>
      </c>
      <c r="BH573" s="217">
        <f>IF(N573="sníž. přenesená",J573,0)</f>
        <v>0</v>
      </c>
      <c r="BI573" s="217">
        <f>IF(N573="nulová",J573,0)</f>
        <v>0</v>
      </c>
      <c r="BJ573" s="18" t="s">
        <v>83</v>
      </c>
      <c r="BK573" s="217">
        <f>ROUND(I573*H573,2)</f>
        <v>0</v>
      </c>
      <c r="BL573" s="18" t="s">
        <v>238</v>
      </c>
      <c r="BM573" s="216" t="s">
        <v>2481</v>
      </c>
    </row>
    <row r="574" spans="1:47" s="2" customFormat="1" ht="12">
      <c r="A574" s="39"/>
      <c r="B574" s="40"/>
      <c r="C574" s="41"/>
      <c r="D574" s="218" t="s">
        <v>169</v>
      </c>
      <c r="E574" s="41"/>
      <c r="F574" s="219" t="s">
        <v>1502</v>
      </c>
      <c r="G574" s="41"/>
      <c r="H574" s="41"/>
      <c r="I574" s="220"/>
      <c r="J574" s="41"/>
      <c r="K574" s="41"/>
      <c r="L574" s="45"/>
      <c r="M574" s="221"/>
      <c r="N574" s="222"/>
      <c r="O574" s="85"/>
      <c r="P574" s="85"/>
      <c r="Q574" s="85"/>
      <c r="R574" s="85"/>
      <c r="S574" s="85"/>
      <c r="T574" s="86"/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  <c r="AE574" s="39"/>
      <c r="AT574" s="18" t="s">
        <v>169</v>
      </c>
      <c r="AU574" s="18" t="s">
        <v>85</v>
      </c>
    </row>
    <row r="575" spans="1:51" s="13" customFormat="1" ht="12">
      <c r="A575" s="13"/>
      <c r="B575" s="223"/>
      <c r="C575" s="224"/>
      <c r="D575" s="225" t="s">
        <v>175</v>
      </c>
      <c r="E575" s="226" t="s">
        <v>19</v>
      </c>
      <c r="F575" s="227" t="s">
        <v>1265</v>
      </c>
      <c r="G575" s="224"/>
      <c r="H575" s="226" t="s">
        <v>19</v>
      </c>
      <c r="I575" s="228"/>
      <c r="J575" s="224"/>
      <c r="K575" s="224"/>
      <c r="L575" s="229"/>
      <c r="M575" s="230"/>
      <c r="N575" s="231"/>
      <c r="O575" s="231"/>
      <c r="P575" s="231"/>
      <c r="Q575" s="231"/>
      <c r="R575" s="231"/>
      <c r="S575" s="231"/>
      <c r="T575" s="232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T575" s="233" t="s">
        <v>175</v>
      </c>
      <c r="AU575" s="233" t="s">
        <v>85</v>
      </c>
      <c r="AV575" s="13" t="s">
        <v>83</v>
      </c>
      <c r="AW575" s="13" t="s">
        <v>37</v>
      </c>
      <c r="AX575" s="13" t="s">
        <v>75</v>
      </c>
      <c r="AY575" s="233" t="s">
        <v>159</v>
      </c>
    </row>
    <row r="576" spans="1:51" s="13" customFormat="1" ht="12">
      <c r="A576" s="13"/>
      <c r="B576" s="223"/>
      <c r="C576" s="224"/>
      <c r="D576" s="225" t="s">
        <v>175</v>
      </c>
      <c r="E576" s="226" t="s">
        <v>19</v>
      </c>
      <c r="F576" s="227" t="s">
        <v>674</v>
      </c>
      <c r="G576" s="224"/>
      <c r="H576" s="226" t="s">
        <v>19</v>
      </c>
      <c r="I576" s="228"/>
      <c r="J576" s="224"/>
      <c r="K576" s="224"/>
      <c r="L576" s="229"/>
      <c r="M576" s="230"/>
      <c r="N576" s="231"/>
      <c r="O576" s="231"/>
      <c r="P576" s="231"/>
      <c r="Q576" s="231"/>
      <c r="R576" s="231"/>
      <c r="S576" s="231"/>
      <c r="T576" s="232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T576" s="233" t="s">
        <v>175</v>
      </c>
      <c r="AU576" s="233" t="s">
        <v>85</v>
      </c>
      <c r="AV576" s="13" t="s">
        <v>83</v>
      </c>
      <c r="AW576" s="13" t="s">
        <v>37</v>
      </c>
      <c r="AX576" s="13" t="s">
        <v>75</v>
      </c>
      <c r="AY576" s="233" t="s">
        <v>159</v>
      </c>
    </row>
    <row r="577" spans="1:51" s="14" customFormat="1" ht="12">
      <c r="A577" s="14"/>
      <c r="B577" s="234"/>
      <c r="C577" s="235"/>
      <c r="D577" s="225" t="s">
        <v>175</v>
      </c>
      <c r="E577" s="236" t="s">
        <v>19</v>
      </c>
      <c r="F577" s="237" t="s">
        <v>2308</v>
      </c>
      <c r="G577" s="235"/>
      <c r="H577" s="238">
        <v>178.368</v>
      </c>
      <c r="I577" s="239"/>
      <c r="J577" s="235"/>
      <c r="K577" s="235"/>
      <c r="L577" s="240"/>
      <c r="M577" s="241"/>
      <c r="N577" s="242"/>
      <c r="O577" s="242"/>
      <c r="P577" s="242"/>
      <c r="Q577" s="242"/>
      <c r="R577" s="242"/>
      <c r="S577" s="242"/>
      <c r="T577" s="243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T577" s="244" t="s">
        <v>175</v>
      </c>
      <c r="AU577" s="244" t="s">
        <v>85</v>
      </c>
      <c r="AV577" s="14" t="s">
        <v>85</v>
      </c>
      <c r="AW577" s="14" t="s">
        <v>37</v>
      </c>
      <c r="AX577" s="14" t="s">
        <v>83</v>
      </c>
      <c r="AY577" s="244" t="s">
        <v>159</v>
      </c>
    </row>
    <row r="578" spans="1:65" s="2" customFormat="1" ht="37.8" customHeight="1">
      <c r="A578" s="39"/>
      <c r="B578" s="40"/>
      <c r="C578" s="205" t="s">
        <v>764</v>
      </c>
      <c r="D578" s="205" t="s">
        <v>162</v>
      </c>
      <c r="E578" s="206" t="s">
        <v>1503</v>
      </c>
      <c r="F578" s="207" t="s">
        <v>1504</v>
      </c>
      <c r="G578" s="208" t="s">
        <v>165</v>
      </c>
      <c r="H578" s="209">
        <v>178.368</v>
      </c>
      <c r="I578" s="210"/>
      <c r="J578" s="211">
        <f>ROUND(I578*H578,2)</f>
        <v>0</v>
      </c>
      <c r="K578" s="207" t="s">
        <v>166</v>
      </c>
      <c r="L578" s="45"/>
      <c r="M578" s="212" t="s">
        <v>19</v>
      </c>
      <c r="N578" s="213" t="s">
        <v>46</v>
      </c>
      <c r="O578" s="85"/>
      <c r="P578" s="214">
        <f>O578*H578</f>
        <v>0</v>
      </c>
      <c r="Q578" s="214">
        <v>0.00026</v>
      </c>
      <c r="R578" s="214">
        <f>Q578*H578</f>
        <v>0.046375679999999996</v>
      </c>
      <c r="S578" s="214">
        <v>0</v>
      </c>
      <c r="T578" s="215">
        <f>S578*H578</f>
        <v>0</v>
      </c>
      <c r="U578" s="39"/>
      <c r="V578" s="39"/>
      <c r="W578" s="39"/>
      <c r="X578" s="39"/>
      <c r="Y578" s="39"/>
      <c r="Z578" s="39"/>
      <c r="AA578" s="39"/>
      <c r="AB578" s="39"/>
      <c r="AC578" s="39"/>
      <c r="AD578" s="39"/>
      <c r="AE578" s="39"/>
      <c r="AR578" s="216" t="s">
        <v>238</v>
      </c>
      <c r="AT578" s="216" t="s">
        <v>162</v>
      </c>
      <c r="AU578" s="216" t="s">
        <v>85</v>
      </c>
      <c r="AY578" s="18" t="s">
        <v>159</v>
      </c>
      <c r="BE578" s="217">
        <f>IF(N578="základní",J578,0)</f>
        <v>0</v>
      </c>
      <c r="BF578" s="217">
        <f>IF(N578="snížená",J578,0)</f>
        <v>0</v>
      </c>
      <c r="BG578" s="217">
        <f>IF(N578="zákl. přenesená",J578,0)</f>
        <v>0</v>
      </c>
      <c r="BH578" s="217">
        <f>IF(N578="sníž. přenesená",J578,0)</f>
        <v>0</v>
      </c>
      <c r="BI578" s="217">
        <f>IF(N578="nulová",J578,0)</f>
        <v>0</v>
      </c>
      <c r="BJ578" s="18" t="s">
        <v>83</v>
      </c>
      <c r="BK578" s="217">
        <f>ROUND(I578*H578,2)</f>
        <v>0</v>
      </c>
      <c r="BL578" s="18" t="s">
        <v>238</v>
      </c>
      <c r="BM578" s="216" t="s">
        <v>2482</v>
      </c>
    </row>
    <row r="579" spans="1:47" s="2" customFormat="1" ht="12">
      <c r="A579" s="39"/>
      <c r="B579" s="40"/>
      <c r="C579" s="41"/>
      <c r="D579" s="218" t="s">
        <v>169</v>
      </c>
      <c r="E579" s="41"/>
      <c r="F579" s="219" t="s">
        <v>1506</v>
      </c>
      <c r="G579" s="41"/>
      <c r="H579" s="41"/>
      <c r="I579" s="220"/>
      <c r="J579" s="41"/>
      <c r="K579" s="41"/>
      <c r="L579" s="45"/>
      <c r="M579" s="221"/>
      <c r="N579" s="222"/>
      <c r="O579" s="85"/>
      <c r="P579" s="85"/>
      <c r="Q579" s="85"/>
      <c r="R579" s="85"/>
      <c r="S579" s="85"/>
      <c r="T579" s="86"/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  <c r="AT579" s="18" t="s">
        <v>169</v>
      </c>
      <c r="AU579" s="18" t="s">
        <v>85</v>
      </c>
    </row>
    <row r="580" spans="1:51" s="13" customFormat="1" ht="12">
      <c r="A580" s="13"/>
      <c r="B580" s="223"/>
      <c r="C580" s="224"/>
      <c r="D580" s="225" t="s">
        <v>175</v>
      </c>
      <c r="E580" s="226" t="s">
        <v>19</v>
      </c>
      <c r="F580" s="227" t="s">
        <v>1265</v>
      </c>
      <c r="G580" s="224"/>
      <c r="H580" s="226" t="s">
        <v>19</v>
      </c>
      <c r="I580" s="228"/>
      <c r="J580" s="224"/>
      <c r="K580" s="224"/>
      <c r="L580" s="229"/>
      <c r="M580" s="230"/>
      <c r="N580" s="231"/>
      <c r="O580" s="231"/>
      <c r="P580" s="231"/>
      <c r="Q580" s="231"/>
      <c r="R580" s="231"/>
      <c r="S580" s="231"/>
      <c r="T580" s="232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T580" s="233" t="s">
        <v>175</v>
      </c>
      <c r="AU580" s="233" t="s">
        <v>85</v>
      </c>
      <c r="AV580" s="13" t="s">
        <v>83</v>
      </c>
      <c r="AW580" s="13" t="s">
        <v>37</v>
      </c>
      <c r="AX580" s="13" t="s">
        <v>75</v>
      </c>
      <c r="AY580" s="233" t="s">
        <v>159</v>
      </c>
    </row>
    <row r="581" spans="1:51" s="13" customFormat="1" ht="12">
      <c r="A581" s="13"/>
      <c r="B581" s="223"/>
      <c r="C581" s="224"/>
      <c r="D581" s="225" t="s">
        <v>175</v>
      </c>
      <c r="E581" s="226" t="s">
        <v>19</v>
      </c>
      <c r="F581" s="227" t="s">
        <v>674</v>
      </c>
      <c r="G581" s="224"/>
      <c r="H581" s="226" t="s">
        <v>19</v>
      </c>
      <c r="I581" s="228"/>
      <c r="J581" s="224"/>
      <c r="K581" s="224"/>
      <c r="L581" s="229"/>
      <c r="M581" s="230"/>
      <c r="N581" s="231"/>
      <c r="O581" s="231"/>
      <c r="P581" s="231"/>
      <c r="Q581" s="231"/>
      <c r="R581" s="231"/>
      <c r="S581" s="231"/>
      <c r="T581" s="232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T581" s="233" t="s">
        <v>175</v>
      </c>
      <c r="AU581" s="233" t="s">
        <v>85</v>
      </c>
      <c r="AV581" s="13" t="s">
        <v>83</v>
      </c>
      <c r="AW581" s="13" t="s">
        <v>37</v>
      </c>
      <c r="AX581" s="13" t="s">
        <v>75</v>
      </c>
      <c r="AY581" s="233" t="s">
        <v>159</v>
      </c>
    </row>
    <row r="582" spans="1:51" s="14" customFormat="1" ht="12">
      <c r="A582" s="14"/>
      <c r="B582" s="234"/>
      <c r="C582" s="235"/>
      <c r="D582" s="225" t="s">
        <v>175</v>
      </c>
      <c r="E582" s="236" t="s">
        <v>19</v>
      </c>
      <c r="F582" s="237" t="s">
        <v>2308</v>
      </c>
      <c r="G582" s="235"/>
      <c r="H582" s="238">
        <v>178.368</v>
      </c>
      <c r="I582" s="239"/>
      <c r="J582" s="235"/>
      <c r="K582" s="235"/>
      <c r="L582" s="240"/>
      <c r="M582" s="241"/>
      <c r="N582" s="242"/>
      <c r="O582" s="242"/>
      <c r="P582" s="242"/>
      <c r="Q582" s="242"/>
      <c r="R582" s="242"/>
      <c r="S582" s="242"/>
      <c r="T582" s="243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T582" s="244" t="s">
        <v>175</v>
      </c>
      <c r="AU582" s="244" t="s">
        <v>85</v>
      </c>
      <c r="AV582" s="14" t="s">
        <v>85</v>
      </c>
      <c r="AW582" s="14" t="s">
        <v>37</v>
      </c>
      <c r="AX582" s="14" t="s">
        <v>83</v>
      </c>
      <c r="AY582" s="244" t="s">
        <v>159</v>
      </c>
    </row>
    <row r="583" spans="1:63" s="12" customFormat="1" ht="25.9" customHeight="1">
      <c r="A583" s="12"/>
      <c r="B583" s="189"/>
      <c r="C583" s="190"/>
      <c r="D583" s="191" t="s">
        <v>74</v>
      </c>
      <c r="E583" s="192" t="s">
        <v>733</v>
      </c>
      <c r="F583" s="192" t="s">
        <v>734</v>
      </c>
      <c r="G583" s="190"/>
      <c r="H583" s="190"/>
      <c r="I583" s="193"/>
      <c r="J583" s="194">
        <f>BK583</f>
        <v>0</v>
      </c>
      <c r="K583" s="190"/>
      <c r="L583" s="195"/>
      <c r="M583" s="196"/>
      <c r="N583" s="197"/>
      <c r="O583" s="197"/>
      <c r="P583" s="198">
        <f>P584+P588+P594</f>
        <v>0</v>
      </c>
      <c r="Q583" s="197"/>
      <c r="R583" s="198">
        <f>R584+R588+R594</f>
        <v>0</v>
      </c>
      <c r="S583" s="197"/>
      <c r="T583" s="199">
        <f>T584+T588+T594</f>
        <v>0</v>
      </c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R583" s="200" t="s">
        <v>194</v>
      </c>
      <c r="AT583" s="201" t="s">
        <v>74</v>
      </c>
      <c r="AU583" s="201" t="s">
        <v>75</v>
      </c>
      <c r="AY583" s="200" t="s">
        <v>159</v>
      </c>
      <c r="BK583" s="202">
        <f>BK584+BK588+BK594</f>
        <v>0</v>
      </c>
    </row>
    <row r="584" spans="1:63" s="12" customFormat="1" ht="22.8" customHeight="1">
      <c r="A584" s="12"/>
      <c r="B584" s="189"/>
      <c r="C584" s="190"/>
      <c r="D584" s="191" t="s">
        <v>74</v>
      </c>
      <c r="E584" s="203" t="s">
        <v>735</v>
      </c>
      <c r="F584" s="203" t="s">
        <v>736</v>
      </c>
      <c r="G584" s="190"/>
      <c r="H584" s="190"/>
      <c r="I584" s="193"/>
      <c r="J584" s="204">
        <f>BK584</f>
        <v>0</v>
      </c>
      <c r="K584" s="190"/>
      <c r="L584" s="195"/>
      <c r="M584" s="196"/>
      <c r="N584" s="197"/>
      <c r="O584" s="197"/>
      <c r="P584" s="198">
        <f>SUM(P585:P587)</f>
        <v>0</v>
      </c>
      <c r="Q584" s="197"/>
      <c r="R584" s="198">
        <f>SUM(R585:R587)</f>
        <v>0</v>
      </c>
      <c r="S584" s="197"/>
      <c r="T584" s="199">
        <f>SUM(T585:T587)</f>
        <v>0</v>
      </c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R584" s="200" t="s">
        <v>194</v>
      </c>
      <c r="AT584" s="201" t="s">
        <v>74</v>
      </c>
      <c r="AU584" s="201" t="s">
        <v>83</v>
      </c>
      <c r="AY584" s="200" t="s">
        <v>159</v>
      </c>
      <c r="BK584" s="202">
        <f>SUM(BK585:BK587)</f>
        <v>0</v>
      </c>
    </row>
    <row r="585" spans="1:65" s="2" customFormat="1" ht="16.5" customHeight="1">
      <c r="A585" s="39"/>
      <c r="B585" s="40"/>
      <c r="C585" s="205" t="s">
        <v>1468</v>
      </c>
      <c r="D585" s="205" t="s">
        <v>162</v>
      </c>
      <c r="E585" s="206" t="s">
        <v>738</v>
      </c>
      <c r="F585" s="207" t="s">
        <v>736</v>
      </c>
      <c r="G585" s="208" t="s">
        <v>702</v>
      </c>
      <c r="H585" s="209">
        <v>1</v>
      </c>
      <c r="I585" s="210"/>
      <c r="J585" s="211">
        <f>ROUND(I585*H585,2)</f>
        <v>0</v>
      </c>
      <c r="K585" s="207" t="s">
        <v>166</v>
      </c>
      <c r="L585" s="45"/>
      <c r="M585" s="212" t="s">
        <v>19</v>
      </c>
      <c r="N585" s="213" t="s">
        <v>46</v>
      </c>
      <c r="O585" s="85"/>
      <c r="P585" s="214">
        <f>O585*H585</f>
        <v>0</v>
      </c>
      <c r="Q585" s="214">
        <v>0</v>
      </c>
      <c r="R585" s="214">
        <f>Q585*H585</f>
        <v>0</v>
      </c>
      <c r="S585" s="214">
        <v>0</v>
      </c>
      <c r="T585" s="215">
        <f>S585*H585</f>
        <v>0</v>
      </c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  <c r="AE585" s="39"/>
      <c r="AR585" s="216" t="s">
        <v>739</v>
      </c>
      <c r="AT585" s="216" t="s">
        <v>162</v>
      </c>
      <c r="AU585" s="216" t="s">
        <v>85</v>
      </c>
      <c r="AY585" s="18" t="s">
        <v>159</v>
      </c>
      <c r="BE585" s="217">
        <f>IF(N585="základní",J585,0)</f>
        <v>0</v>
      </c>
      <c r="BF585" s="217">
        <f>IF(N585="snížená",J585,0)</f>
        <v>0</v>
      </c>
      <c r="BG585" s="217">
        <f>IF(N585="zákl. přenesená",J585,0)</f>
        <v>0</v>
      </c>
      <c r="BH585" s="217">
        <f>IF(N585="sníž. přenesená",J585,0)</f>
        <v>0</v>
      </c>
      <c r="BI585" s="217">
        <f>IF(N585="nulová",J585,0)</f>
        <v>0</v>
      </c>
      <c r="BJ585" s="18" t="s">
        <v>83</v>
      </c>
      <c r="BK585" s="217">
        <f>ROUND(I585*H585,2)</f>
        <v>0</v>
      </c>
      <c r="BL585" s="18" t="s">
        <v>739</v>
      </c>
      <c r="BM585" s="216" t="s">
        <v>2483</v>
      </c>
    </row>
    <row r="586" spans="1:47" s="2" customFormat="1" ht="12">
      <c r="A586" s="39"/>
      <c r="B586" s="40"/>
      <c r="C586" s="41"/>
      <c r="D586" s="218" t="s">
        <v>169</v>
      </c>
      <c r="E586" s="41"/>
      <c r="F586" s="219" t="s">
        <v>741</v>
      </c>
      <c r="G586" s="41"/>
      <c r="H586" s="41"/>
      <c r="I586" s="220"/>
      <c r="J586" s="41"/>
      <c r="K586" s="41"/>
      <c r="L586" s="45"/>
      <c r="M586" s="221"/>
      <c r="N586" s="222"/>
      <c r="O586" s="85"/>
      <c r="P586" s="85"/>
      <c r="Q586" s="85"/>
      <c r="R586" s="85"/>
      <c r="S586" s="85"/>
      <c r="T586" s="86"/>
      <c r="U586" s="39"/>
      <c r="V586" s="39"/>
      <c r="W586" s="39"/>
      <c r="X586" s="39"/>
      <c r="Y586" s="39"/>
      <c r="Z586" s="39"/>
      <c r="AA586" s="39"/>
      <c r="AB586" s="39"/>
      <c r="AC586" s="39"/>
      <c r="AD586" s="39"/>
      <c r="AE586" s="39"/>
      <c r="AT586" s="18" t="s">
        <v>169</v>
      </c>
      <c r="AU586" s="18" t="s">
        <v>85</v>
      </c>
    </row>
    <row r="587" spans="1:47" s="2" customFormat="1" ht="12">
      <c r="A587" s="39"/>
      <c r="B587" s="40"/>
      <c r="C587" s="41"/>
      <c r="D587" s="225" t="s">
        <v>203</v>
      </c>
      <c r="E587" s="41"/>
      <c r="F587" s="256" t="s">
        <v>742</v>
      </c>
      <c r="G587" s="41"/>
      <c r="H587" s="41"/>
      <c r="I587" s="220"/>
      <c r="J587" s="41"/>
      <c r="K587" s="41"/>
      <c r="L587" s="45"/>
      <c r="M587" s="221"/>
      <c r="N587" s="222"/>
      <c r="O587" s="85"/>
      <c r="P587" s="85"/>
      <c r="Q587" s="85"/>
      <c r="R587" s="85"/>
      <c r="S587" s="85"/>
      <c r="T587" s="86"/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  <c r="AE587" s="39"/>
      <c r="AT587" s="18" t="s">
        <v>203</v>
      </c>
      <c r="AU587" s="18" t="s">
        <v>85</v>
      </c>
    </row>
    <row r="588" spans="1:63" s="12" customFormat="1" ht="22.8" customHeight="1">
      <c r="A588" s="12"/>
      <c r="B588" s="189"/>
      <c r="C588" s="190"/>
      <c r="D588" s="191" t="s">
        <v>74</v>
      </c>
      <c r="E588" s="203" t="s">
        <v>743</v>
      </c>
      <c r="F588" s="203" t="s">
        <v>744</v>
      </c>
      <c r="G588" s="190"/>
      <c r="H588" s="190"/>
      <c r="I588" s="193"/>
      <c r="J588" s="204">
        <f>BK588</f>
        <v>0</v>
      </c>
      <c r="K588" s="190"/>
      <c r="L588" s="195"/>
      <c r="M588" s="196"/>
      <c r="N588" s="197"/>
      <c r="O588" s="197"/>
      <c r="P588" s="198">
        <f>SUM(P589:P593)</f>
        <v>0</v>
      </c>
      <c r="Q588" s="197"/>
      <c r="R588" s="198">
        <f>SUM(R589:R593)</f>
        <v>0</v>
      </c>
      <c r="S588" s="197"/>
      <c r="T588" s="199">
        <f>SUM(T589:T593)</f>
        <v>0</v>
      </c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R588" s="200" t="s">
        <v>194</v>
      </c>
      <c r="AT588" s="201" t="s">
        <v>74</v>
      </c>
      <c r="AU588" s="201" t="s">
        <v>83</v>
      </c>
      <c r="AY588" s="200" t="s">
        <v>159</v>
      </c>
      <c r="BK588" s="202">
        <f>SUM(BK589:BK593)</f>
        <v>0</v>
      </c>
    </row>
    <row r="589" spans="1:65" s="2" customFormat="1" ht="16.5" customHeight="1">
      <c r="A589" s="39"/>
      <c r="B589" s="40"/>
      <c r="C589" s="205" t="s">
        <v>1472</v>
      </c>
      <c r="D589" s="205" t="s">
        <v>162</v>
      </c>
      <c r="E589" s="206" t="s">
        <v>746</v>
      </c>
      <c r="F589" s="207" t="s">
        <v>747</v>
      </c>
      <c r="G589" s="208" t="s">
        <v>702</v>
      </c>
      <c r="H589" s="209">
        <v>1</v>
      </c>
      <c r="I589" s="210"/>
      <c r="J589" s="211">
        <f>ROUND(I589*H589,2)</f>
        <v>0</v>
      </c>
      <c r="K589" s="207" t="s">
        <v>166</v>
      </c>
      <c r="L589" s="45"/>
      <c r="M589" s="212" t="s">
        <v>19</v>
      </c>
      <c r="N589" s="213" t="s">
        <v>46</v>
      </c>
      <c r="O589" s="85"/>
      <c r="P589" s="214">
        <f>O589*H589</f>
        <v>0</v>
      </c>
      <c r="Q589" s="214">
        <v>0</v>
      </c>
      <c r="R589" s="214">
        <f>Q589*H589</f>
        <v>0</v>
      </c>
      <c r="S589" s="214">
        <v>0</v>
      </c>
      <c r="T589" s="215">
        <f>S589*H589</f>
        <v>0</v>
      </c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  <c r="AR589" s="216" t="s">
        <v>739</v>
      </c>
      <c r="AT589" s="216" t="s">
        <v>162</v>
      </c>
      <c r="AU589" s="216" t="s">
        <v>85</v>
      </c>
      <c r="AY589" s="18" t="s">
        <v>159</v>
      </c>
      <c r="BE589" s="217">
        <f>IF(N589="základní",J589,0)</f>
        <v>0</v>
      </c>
      <c r="BF589" s="217">
        <f>IF(N589="snížená",J589,0)</f>
        <v>0</v>
      </c>
      <c r="BG589" s="217">
        <f>IF(N589="zákl. přenesená",J589,0)</f>
        <v>0</v>
      </c>
      <c r="BH589" s="217">
        <f>IF(N589="sníž. přenesená",J589,0)</f>
        <v>0</v>
      </c>
      <c r="BI589" s="217">
        <f>IF(N589="nulová",J589,0)</f>
        <v>0</v>
      </c>
      <c r="BJ589" s="18" t="s">
        <v>83</v>
      </c>
      <c r="BK589" s="217">
        <f>ROUND(I589*H589,2)</f>
        <v>0</v>
      </c>
      <c r="BL589" s="18" t="s">
        <v>739</v>
      </c>
      <c r="BM589" s="216" t="s">
        <v>2484</v>
      </c>
    </row>
    <row r="590" spans="1:47" s="2" customFormat="1" ht="12">
      <c r="A590" s="39"/>
      <c r="B590" s="40"/>
      <c r="C590" s="41"/>
      <c r="D590" s="218" t="s">
        <v>169</v>
      </c>
      <c r="E590" s="41"/>
      <c r="F590" s="219" t="s">
        <v>749</v>
      </c>
      <c r="G590" s="41"/>
      <c r="H590" s="41"/>
      <c r="I590" s="220"/>
      <c r="J590" s="41"/>
      <c r="K590" s="41"/>
      <c r="L590" s="45"/>
      <c r="M590" s="221"/>
      <c r="N590" s="222"/>
      <c r="O590" s="85"/>
      <c r="P590" s="85"/>
      <c r="Q590" s="85"/>
      <c r="R590" s="85"/>
      <c r="S590" s="85"/>
      <c r="T590" s="86"/>
      <c r="U590" s="39"/>
      <c r="V590" s="39"/>
      <c r="W590" s="39"/>
      <c r="X590" s="39"/>
      <c r="Y590" s="39"/>
      <c r="Z590" s="39"/>
      <c r="AA590" s="39"/>
      <c r="AB590" s="39"/>
      <c r="AC590" s="39"/>
      <c r="AD590" s="39"/>
      <c r="AE590" s="39"/>
      <c r="AT590" s="18" t="s">
        <v>169</v>
      </c>
      <c r="AU590" s="18" t="s">
        <v>85</v>
      </c>
    </row>
    <row r="591" spans="1:65" s="2" customFormat="1" ht="16.5" customHeight="1">
      <c r="A591" s="39"/>
      <c r="B591" s="40"/>
      <c r="C591" s="205" t="s">
        <v>1476</v>
      </c>
      <c r="D591" s="205" t="s">
        <v>162</v>
      </c>
      <c r="E591" s="206" t="s">
        <v>751</v>
      </c>
      <c r="F591" s="207" t="s">
        <v>752</v>
      </c>
      <c r="G591" s="208" t="s">
        <v>702</v>
      </c>
      <c r="H591" s="209">
        <v>1</v>
      </c>
      <c r="I591" s="210"/>
      <c r="J591" s="211">
        <f>ROUND(I591*H591,2)</f>
        <v>0</v>
      </c>
      <c r="K591" s="207" t="s">
        <v>166</v>
      </c>
      <c r="L591" s="45"/>
      <c r="M591" s="212" t="s">
        <v>19</v>
      </c>
      <c r="N591" s="213" t="s">
        <v>46</v>
      </c>
      <c r="O591" s="85"/>
      <c r="P591" s="214">
        <f>O591*H591</f>
        <v>0</v>
      </c>
      <c r="Q591" s="214">
        <v>0</v>
      </c>
      <c r="R591" s="214">
        <f>Q591*H591</f>
        <v>0</v>
      </c>
      <c r="S591" s="214">
        <v>0</v>
      </c>
      <c r="T591" s="215">
        <f>S591*H591</f>
        <v>0</v>
      </c>
      <c r="U591" s="39"/>
      <c r="V591" s="39"/>
      <c r="W591" s="39"/>
      <c r="X591" s="39"/>
      <c r="Y591" s="39"/>
      <c r="Z591" s="39"/>
      <c r="AA591" s="39"/>
      <c r="AB591" s="39"/>
      <c r="AC591" s="39"/>
      <c r="AD591" s="39"/>
      <c r="AE591" s="39"/>
      <c r="AR591" s="216" t="s">
        <v>739</v>
      </c>
      <c r="AT591" s="216" t="s">
        <v>162</v>
      </c>
      <c r="AU591" s="216" t="s">
        <v>85</v>
      </c>
      <c r="AY591" s="18" t="s">
        <v>159</v>
      </c>
      <c r="BE591" s="217">
        <f>IF(N591="základní",J591,0)</f>
        <v>0</v>
      </c>
      <c r="BF591" s="217">
        <f>IF(N591="snížená",J591,0)</f>
        <v>0</v>
      </c>
      <c r="BG591" s="217">
        <f>IF(N591="zákl. přenesená",J591,0)</f>
        <v>0</v>
      </c>
      <c r="BH591" s="217">
        <f>IF(N591="sníž. přenesená",J591,0)</f>
        <v>0</v>
      </c>
      <c r="BI591" s="217">
        <f>IF(N591="nulová",J591,0)</f>
        <v>0</v>
      </c>
      <c r="BJ591" s="18" t="s">
        <v>83</v>
      </c>
      <c r="BK591" s="217">
        <f>ROUND(I591*H591,2)</f>
        <v>0</v>
      </c>
      <c r="BL591" s="18" t="s">
        <v>739</v>
      </c>
      <c r="BM591" s="216" t="s">
        <v>2485</v>
      </c>
    </row>
    <row r="592" spans="1:47" s="2" customFormat="1" ht="12">
      <c r="A592" s="39"/>
      <c r="B592" s="40"/>
      <c r="C592" s="41"/>
      <c r="D592" s="218" t="s">
        <v>169</v>
      </c>
      <c r="E592" s="41"/>
      <c r="F592" s="219" t="s">
        <v>754</v>
      </c>
      <c r="G592" s="41"/>
      <c r="H592" s="41"/>
      <c r="I592" s="220"/>
      <c r="J592" s="41"/>
      <c r="K592" s="41"/>
      <c r="L592" s="45"/>
      <c r="M592" s="221"/>
      <c r="N592" s="222"/>
      <c r="O592" s="85"/>
      <c r="P592" s="85"/>
      <c r="Q592" s="85"/>
      <c r="R592" s="85"/>
      <c r="S592" s="85"/>
      <c r="T592" s="86"/>
      <c r="U592" s="39"/>
      <c r="V592" s="39"/>
      <c r="W592" s="39"/>
      <c r="X592" s="39"/>
      <c r="Y592" s="39"/>
      <c r="Z592" s="39"/>
      <c r="AA592" s="39"/>
      <c r="AB592" s="39"/>
      <c r="AC592" s="39"/>
      <c r="AD592" s="39"/>
      <c r="AE592" s="39"/>
      <c r="AT592" s="18" t="s">
        <v>169</v>
      </c>
      <c r="AU592" s="18" t="s">
        <v>85</v>
      </c>
    </row>
    <row r="593" spans="1:47" s="2" customFormat="1" ht="12">
      <c r="A593" s="39"/>
      <c r="B593" s="40"/>
      <c r="C593" s="41"/>
      <c r="D593" s="225" t="s">
        <v>203</v>
      </c>
      <c r="E593" s="41"/>
      <c r="F593" s="256" t="s">
        <v>930</v>
      </c>
      <c r="G593" s="41"/>
      <c r="H593" s="41"/>
      <c r="I593" s="220"/>
      <c r="J593" s="41"/>
      <c r="K593" s="41"/>
      <c r="L593" s="45"/>
      <c r="M593" s="221"/>
      <c r="N593" s="222"/>
      <c r="O593" s="85"/>
      <c r="P593" s="85"/>
      <c r="Q593" s="85"/>
      <c r="R593" s="85"/>
      <c r="S593" s="85"/>
      <c r="T593" s="86"/>
      <c r="U593" s="39"/>
      <c r="V593" s="39"/>
      <c r="W593" s="39"/>
      <c r="X593" s="39"/>
      <c r="Y593" s="39"/>
      <c r="Z593" s="39"/>
      <c r="AA593" s="39"/>
      <c r="AB593" s="39"/>
      <c r="AC593" s="39"/>
      <c r="AD593" s="39"/>
      <c r="AE593" s="39"/>
      <c r="AT593" s="18" t="s">
        <v>203</v>
      </c>
      <c r="AU593" s="18" t="s">
        <v>85</v>
      </c>
    </row>
    <row r="594" spans="1:63" s="12" customFormat="1" ht="22.8" customHeight="1">
      <c r="A594" s="12"/>
      <c r="B594" s="189"/>
      <c r="C594" s="190"/>
      <c r="D594" s="191" t="s">
        <v>74</v>
      </c>
      <c r="E594" s="203" t="s">
        <v>756</v>
      </c>
      <c r="F594" s="203" t="s">
        <v>757</v>
      </c>
      <c r="G594" s="190"/>
      <c r="H594" s="190"/>
      <c r="I594" s="193"/>
      <c r="J594" s="204">
        <f>BK594</f>
        <v>0</v>
      </c>
      <c r="K594" s="190"/>
      <c r="L594" s="195"/>
      <c r="M594" s="196"/>
      <c r="N594" s="197"/>
      <c r="O594" s="197"/>
      <c r="P594" s="198">
        <f>SUM(P595:P599)</f>
        <v>0</v>
      </c>
      <c r="Q594" s="197"/>
      <c r="R594" s="198">
        <f>SUM(R595:R599)</f>
        <v>0</v>
      </c>
      <c r="S594" s="197"/>
      <c r="T594" s="199">
        <f>SUM(T595:T599)</f>
        <v>0</v>
      </c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R594" s="200" t="s">
        <v>194</v>
      </c>
      <c r="AT594" s="201" t="s">
        <v>74</v>
      </c>
      <c r="AU594" s="201" t="s">
        <v>83</v>
      </c>
      <c r="AY594" s="200" t="s">
        <v>159</v>
      </c>
      <c r="BK594" s="202">
        <f>SUM(BK595:BK599)</f>
        <v>0</v>
      </c>
    </row>
    <row r="595" spans="1:65" s="2" customFormat="1" ht="16.5" customHeight="1">
      <c r="A595" s="39"/>
      <c r="B595" s="40"/>
      <c r="C595" s="205" t="s">
        <v>1480</v>
      </c>
      <c r="D595" s="205" t="s">
        <v>162</v>
      </c>
      <c r="E595" s="206" t="s">
        <v>759</v>
      </c>
      <c r="F595" s="207" t="s">
        <v>760</v>
      </c>
      <c r="G595" s="208" t="s">
        <v>702</v>
      </c>
      <c r="H595" s="209">
        <v>1</v>
      </c>
      <c r="I595" s="210"/>
      <c r="J595" s="211">
        <f>ROUND(I595*H595,2)</f>
        <v>0</v>
      </c>
      <c r="K595" s="207" t="s">
        <v>166</v>
      </c>
      <c r="L595" s="45"/>
      <c r="M595" s="212" t="s">
        <v>19</v>
      </c>
      <c r="N595" s="213" t="s">
        <v>46</v>
      </c>
      <c r="O595" s="85"/>
      <c r="P595" s="214">
        <f>O595*H595</f>
        <v>0</v>
      </c>
      <c r="Q595" s="214">
        <v>0</v>
      </c>
      <c r="R595" s="214">
        <f>Q595*H595</f>
        <v>0</v>
      </c>
      <c r="S595" s="214">
        <v>0</v>
      </c>
      <c r="T595" s="215">
        <f>S595*H595</f>
        <v>0</v>
      </c>
      <c r="U595" s="39"/>
      <c r="V595" s="39"/>
      <c r="W595" s="39"/>
      <c r="X595" s="39"/>
      <c r="Y595" s="39"/>
      <c r="Z595" s="39"/>
      <c r="AA595" s="39"/>
      <c r="AB595" s="39"/>
      <c r="AC595" s="39"/>
      <c r="AD595" s="39"/>
      <c r="AE595" s="39"/>
      <c r="AR595" s="216" t="s">
        <v>739</v>
      </c>
      <c r="AT595" s="216" t="s">
        <v>162</v>
      </c>
      <c r="AU595" s="216" t="s">
        <v>85</v>
      </c>
      <c r="AY595" s="18" t="s">
        <v>159</v>
      </c>
      <c r="BE595" s="217">
        <f>IF(N595="základní",J595,0)</f>
        <v>0</v>
      </c>
      <c r="BF595" s="217">
        <f>IF(N595="snížená",J595,0)</f>
        <v>0</v>
      </c>
      <c r="BG595" s="217">
        <f>IF(N595="zákl. přenesená",J595,0)</f>
        <v>0</v>
      </c>
      <c r="BH595" s="217">
        <f>IF(N595="sníž. přenesená",J595,0)</f>
        <v>0</v>
      </c>
      <c r="BI595" s="217">
        <f>IF(N595="nulová",J595,0)</f>
        <v>0</v>
      </c>
      <c r="BJ595" s="18" t="s">
        <v>83</v>
      </c>
      <c r="BK595" s="217">
        <f>ROUND(I595*H595,2)</f>
        <v>0</v>
      </c>
      <c r="BL595" s="18" t="s">
        <v>739</v>
      </c>
      <c r="BM595" s="216" t="s">
        <v>2486</v>
      </c>
    </row>
    <row r="596" spans="1:47" s="2" customFormat="1" ht="12">
      <c r="A596" s="39"/>
      <c r="B596" s="40"/>
      <c r="C596" s="41"/>
      <c r="D596" s="218" t="s">
        <v>169</v>
      </c>
      <c r="E596" s="41"/>
      <c r="F596" s="219" t="s">
        <v>762</v>
      </c>
      <c r="G596" s="41"/>
      <c r="H596" s="41"/>
      <c r="I596" s="220"/>
      <c r="J596" s="41"/>
      <c r="K596" s="41"/>
      <c r="L596" s="45"/>
      <c r="M596" s="221"/>
      <c r="N596" s="222"/>
      <c r="O596" s="85"/>
      <c r="P596" s="85"/>
      <c r="Q596" s="85"/>
      <c r="R596" s="85"/>
      <c r="S596" s="85"/>
      <c r="T596" s="86"/>
      <c r="U596" s="39"/>
      <c r="V596" s="39"/>
      <c r="W596" s="39"/>
      <c r="X596" s="39"/>
      <c r="Y596" s="39"/>
      <c r="Z596" s="39"/>
      <c r="AA596" s="39"/>
      <c r="AB596" s="39"/>
      <c r="AC596" s="39"/>
      <c r="AD596" s="39"/>
      <c r="AE596" s="39"/>
      <c r="AT596" s="18" t="s">
        <v>169</v>
      </c>
      <c r="AU596" s="18" t="s">
        <v>85</v>
      </c>
    </row>
    <row r="597" spans="1:47" s="2" customFormat="1" ht="12">
      <c r="A597" s="39"/>
      <c r="B597" s="40"/>
      <c r="C597" s="41"/>
      <c r="D597" s="225" t="s">
        <v>203</v>
      </c>
      <c r="E597" s="41"/>
      <c r="F597" s="256" t="s">
        <v>763</v>
      </c>
      <c r="G597" s="41"/>
      <c r="H597" s="41"/>
      <c r="I597" s="220"/>
      <c r="J597" s="41"/>
      <c r="K597" s="41"/>
      <c r="L597" s="45"/>
      <c r="M597" s="221"/>
      <c r="N597" s="222"/>
      <c r="O597" s="85"/>
      <c r="P597" s="85"/>
      <c r="Q597" s="85"/>
      <c r="R597" s="85"/>
      <c r="S597" s="85"/>
      <c r="T597" s="86"/>
      <c r="U597" s="39"/>
      <c r="V597" s="39"/>
      <c r="W597" s="39"/>
      <c r="X597" s="39"/>
      <c r="Y597" s="39"/>
      <c r="Z597" s="39"/>
      <c r="AA597" s="39"/>
      <c r="AB597" s="39"/>
      <c r="AC597" s="39"/>
      <c r="AD597" s="39"/>
      <c r="AE597" s="39"/>
      <c r="AT597" s="18" t="s">
        <v>203</v>
      </c>
      <c r="AU597" s="18" t="s">
        <v>85</v>
      </c>
    </row>
    <row r="598" spans="1:65" s="2" customFormat="1" ht="16.5" customHeight="1">
      <c r="A598" s="39"/>
      <c r="B598" s="40"/>
      <c r="C598" s="205" t="s">
        <v>1484</v>
      </c>
      <c r="D598" s="205" t="s">
        <v>162</v>
      </c>
      <c r="E598" s="206" t="s">
        <v>765</v>
      </c>
      <c r="F598" s="207" t="s">
        <v>766</v>
      </c>
      <c r="G598" s="208" t="s">
        <v>702</v>
      </c>
      <c r="H598" s="209">
        <v>1</v>
      </c>
      <c r="I598" s="210"/>
      <c r="J598" s="211">
        <f>ROUND(I598*H598,2)</f>
        <v>0</v>
      </c>
      <c r="K598" s="207" t="s">
        <v>166</v>
      </c>
      <c r="L598" s="45"/>
      <c r="M598" s="212" t="s">
        <v>19</v>
      </c>
      <c r="N598" s="213" t="s">
        <v>46</v>
      </c>
      <c r="O598" s="85"/>
      <c r="P598" s="214">
        <f>O598*H598</f>
        <v>0</v>
      </c>
      <c r="Q598" s="214">
        <v>0</v>
      </c>
      <c r="R598" s="214">
        <f>Q598*H598</f>
        <v>0</v>
      </c>
      <c r="S598" s="214">
        <v>0</v>
      </c>
      <c r="T598" s="215">
        <f>S598*H598</f>
        <v>0</v>
      </c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  <c r="AE598" s="39"/>
      <c r="AR598" s="216" t="s">
        <v>739</v>
      </c>
      <c r="AT598" s="216" t="s">
        <v>162</v>
      </c>
      <c r="AU598" s="216" t="s">
        <v>85</v>
      </c>
      <c r="AY598" s="18" t="s">
        <v>159</v>
      </c>
      <c r="BE598" s="217">
        <f>IF(N598="základní",J598,0)</f>
        <v>0</v>
      </c>
      <c r="BF598" s="217">
        <f>IF(N598="snížená",J598,0)</f>
        <v>0</v>
      </c>
      <c r="BG598" s="217">
        <f>IF(N598="zákl. přenesená",J598,0)</f>
        <v>0</v>
      </c>
      <c r="BH598" s="217">
        <f>IF(N598="sníž. přenesená",J598,0)</f>
        <v>0</v>
      </c>
      <c r="BI598" s="217">
        <f>IF(N598="nulová",J598,0)</f>
        <v>0</v>
      </c>
      <c r="BJ598" s="18" t="s">
        <v>83</v>
      </c>
      <c r="BK598" s="217">
        <f>ROUND(I598*H598,2)</f>
        <v>0</v>
      </c>
      <c r="BL598" s="18" t="s">
        <v>739</v>
      </c>
      <c r="BM598" s="216" t="s">
        <v>2487</v>
      </c>
    </row>
    <row r="599" spans="1:47" s="2" customFormat="1" ht="12">
      <c r="A599" s="39"/>
      <c r="B599" s="40"/>
      <c r="C599" s="41"/>
      <c r="D599" s="218" t="s">
        <v>169</v>
      </c>
      <c r="E599" s="41"/>
      <c r="F599" s="219" t="s">
        <v>768</v>
      </c>
      <c r="G599" s="41"/>
      <c r="H599" s="41"/>
      <c r="I599" s="220"/>
      <c r="J599" s="41"/>
      <c r="K599" s="41"/>
      <c r="L599" s="45"/>
      <c r="M599" s="268"/>
      <c r="N599" s="269"/>
      <c r="O599" s="270"/>
      <c r="P599" s="270"/>
      <c r="Q599" s="270"/>
      <c r="R599" s="270"/>
      <c r="S599" s="270"/>
      <c r="T599" s="271"/>
      <c r="U599" s="39"/>
      <c r="V599" s="39"/>
      <c r="W599" s="39"/>
      <c r="X599" s="39"/>
      <c r="Y599" s="39"/>
      <c r="Z599" s="39"/>
      <c r="AA599" s="39"/>
      <c r="AB599" s="39"/>
      <c r="AC599" s="39"/>
      <c r="AD599" s="39"/>
      <c r="AE599" s="39"/>
      <c r="AT599" s="18" t="s">
        <v>169</v>
      </c>
      <c r="AU599" s="18" t="s">
        <v>85</v>
      </c>
    </row>
    <row r="600" spans="1:31" s="2" customFormat="1" ht="6.95" customHeight="1">
      <c r="A600" s="39"/>
      <c r="B600" s="60"/>
      <c r="C600" s="61"/>
      <c r="D600" s="61"/>
      <c r="E600" s="61"/>
      <c r="F600" s="61"/>
      <c r="G600" s="61"/>
      <c r="H600" s="61"/>
      <c r="I600" s="61"/>
      <c r="J600" s="61"/>
      <c r="K600" s="61"/>
      <c r="L600" s="45"/>
      <c r="M600" s="39"/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  <c r="Z600" s="39"/>
      <c r="AA600" s="39"/>
      <c r="AB600" s="39"/>
      <c r="AC600" s="39"/>
      <c r="AD600" s="39"/>
      <c r="AE600" s="39"/>
    </row>
  </sheetData>
  <sheetProtection password="CC35" sheet="1" objects="1" scenarios="1" formatColumns="0" formatRows="0" autoFilter="0"/>
  <autoFilter ref="C96:K599"/>
  <mergeCells count="9">
    <mergeCell ref="E7:H7"/>
    <mergeCell ref="E9:H9"/>
    <mergeCell ref="E18:H18"/>
    <mergeCell ref="E27:H27"/>
    <mergeCell ref="E48:H48"/>
    <mergeCell ref="E50:H50"/>
    <mergeCell ref="E87:H87"/>
    <mergeCell ref="E89:H89"/>
    <mergeCell ref="L2:V2"/>
  </mergeCells>
  <hyperlinks>
    <hyperlink ref="F101" r:id="rId1" display="https://podminky.urs.cz/item/CS_URS_2023_02/612131121"/>
    <hyperlink ref="F106" r:id="rId2" display="https://podminky.urs.cz/item/CS_URS_2023_02/617341131"/>
    <hyperlink ref="F112" r:id="rId3" display="https://podminky.urs.cz/item/CS_URS_2023_02/952902501"/>
    <hyperlink ref="F115" r:id="rId4" display="https://podminky.urs.cz/item/CS_URS_2023_02/997013152"/>
    <hyperlink ref="F117" r:id="rId5" display="https://podminky.urs.cz/item/CS_URS_2023_02/997013501"/>
    <hyperlink ref="F119" r:id="rId6" display="https://podminky.urs.cz/item/CS_URS_2023_02/997013509"/>
    <hyperlink ref="F123" r:id="rId7" display="https://podminky.urs.cz/item/CS_URS_2023_02/997013645"/>
    <hyperlink ref="F126" r:id="rId8" display="https://podminky.urs.cz/item/CS_URS_2023_02/997013814"/>
    <hyperlink ref="F129" r:id="rId9" display="https://podminky.urs.cz/item/CS_URS_2023_02/997013631"/>
    <hyperlink ref="F133" r:id="rId10" display="https://podminky.urs.cz/item/CS_URS_2023_02/998017002"/>
    <hyperlink ref="F137" r:id="rId11" display="https://podminky.urs.cz/item/CS_URS_2023_02/712300921"/>
    <hyperlink ref="F144" r:id="rId12" display="https://podminky.urs.cz/item/CS_URS_2023_02/712311101"/>
    <hyperlink ref="F157" r:id="rId13" display="https://podminky.urs.cz/item/CS_URS_2023_02/712331111"/>
    <hyperlink ref="F161" r:id="rId14" display="https://podminky.urs.cz/item/CS_URS_2023_02/712341559"/>
    <hyperlink ref="F165" r:id="rId15" display="https://podminky.urs.cz/item/CS_URS_2023_02/712391176"/>
    <hyperlink ref="F181" r:id="rId16" display="https://podminky.urs.cz/item/CS_URS_2023_02/712340832"/>
    <hyperlink ref="F187" r:id="rId17" display="https://podminky.urs.cz/item/CS_URS_2023_02/712311101"/>
    <hyperlink ref="F194" r:id="rId18" display="https://podminky.urs.cz/item/CS_URS_2023_02/712341559"/>
    <hyperlink ref="F201" r:id="rId19" display="https://podminky.urs.cz/item/CS_URS_2023_02/712811101"/>
    <hyperlink ref="F222" r:id="rId20" display="https://podminky.urs.cz/item/CS_URS_2023_02/712841559"/>
    <hyperlink ref="F243" r:id="rId21" display="https://podminky.urs.cz/item/CS_URS_2023_02/712831101"/>
    <hyperlink ref="F264" r:id="rId22" display="https://podminky.urs.cz/item/CS_URS_2023_02/712841559"/>
    <hyperlink ref="F285" r:id="rId23" display="https://podminky.urs.cz/item/CS_URS_2023_02/998712102"/>
    <hyperlink ref="F288" r:id="rId24" display="https://podminky.urs.cz/item/CS_URS_2023_02/713141136"/>
    <hyperlink ref="F300" r:id="rId25" display="https://podminky.urs.cz/item/CS_URS_2023_02/713141151"/>
    <hyperlink ref="F304" r:id="rId26" display="https://podminky.urs.cz/item/CS_URS_2023_02/713141264"/>
    <hyperlink ref="F307" r:id="rId27" display="https://podminky.urs.cz/item/CS_URS_2023_02/713141336"/>
    <hyperlink ref="F315" r:id="rId28" display="https://podminky.urs.cz/item/CS_URS_2023_02/713141414"/>
    <hyperlink ref="F318" r:id="rId29" display="https://podminky.urs.cz/item/CS_URS_2023_02/713141136"/>
    <hyperlink ref="F327" r:id="rId30" display="https://podminky.urs.cz/item/CS_URS_2023_02/713141151"/>
    <hyperlink ref="F331" r:id="rId31" display="https://podminky.urs.cz/item/CS_URS_2023_02/713141264"/>
    <hyperlink ref="F334" r:id="rId32" display="https://podminky.urs.cz/item/CS_URS_2023_02/713140841"/>
    <hyperlink ref="F340" r:id="rId33" display="https://podminky.urs.cz/item/CS_URS_2023_02/713141212"/>
    <hyperlink ref="F361" r:id="rId34" display="https://podminky.urs.cz/item/CS_URS_2023_02/713141358"/>
    <hyperlink ref="F370" r:id="rId35" display="https://podminky.urs.cz/item/CS_URS_2023_02/713141358"/>
    <hyperlink ref="F378" r:id="rId36" display="https://podminky.urs.cz/item/CS_URS_2023_02/713141396"/>
    <hyperlink ref="F390" r:id="rId37" display="https://podminky.urs.cz/item/CS_URS_2023_02/713141396"/>
    <hyperlink ref="F398" r:id="rId38" display="https://podminky.urs.cz/item/CS_URS_2023_02/998713102"/>
    <hyperlink ref="F401" r:id="rId39" display="https://podminky.urs.cz/item/CS_URS_2023_02/721210822"/>
    <hyperlink ref="F403" r:id="rId40" display="https://podminky.urs.cz/item/CS_URS_2023_02/721239114"/>
    <hyperlink ref="F409" r:id="rId41" display="https://podminky.urs.cz/item/CS_URS_2023_02/721110802"/>
    <hyperlink ref="F411" r:id="rId42" display="https://podminky.urs.cz/item/CS_URS_2023_02/721173315"/>
    <hyperlink ref="F414" r:id="rId43" display="https://podminky.urs.cz/item/CS_URS_2023_02/877260320"/>
    <hyperlink ref="F417" r:id="rId44" display="https://podminky.urs.cz/item/CS_URS_2023_02/998721102"/>
    <hyperlink ref="F420" r:id="rId45" display="https://podminky.urs.cz/item/CS_URS_2023_02/741421823"/>
    <hyperlink ref="F425" r:id="rId46" display="https://podminky.urs.cz/item/CS_URS_2023_02/741421841"/>
    <hyperlink ref="F434" r:id="rId47" display="https://podminky.urs.cz/item/CS_URS_2023_02/741420001"/>
    <hyperlink ref="F439" r:id="rId48" display="https://podminky.urs.cz/item/CS_URS_2023_02/741420020"/>
    <hyperlink ref="F449" r:id="rId49" display="https://podminky.urs.cz/item/CS_URS_2023_02/741810001"/>
    <hyperlink ref="F452" r:id="rId50" display="https://podminky.urs.cz/item/CS_URS_2023_02/998741202"/>
    <hyperlink ref="F455" r:id="rId51" display="https://podminky.urs.cz/item/CS_URS_2023_02/762341670"/>
    <hyperlink ref="F467" r:id="rId52" display="https://podminky.urs.cz/item/CS_URS_2023_02/762395000"/>
    <hyperlink ref="F471" r:id="rId53" display="https://podminky.urs.cz/item/CS_URS_2023_02/998762102"/>
    <hyperlink ref="F474" r:id="rId54" display="https://podminky.urs.cz/item/CS_URS_2023_02/764002841"/>
    <hyperlink ref="F479" r:id="rId55" display="https://podminky.urs.cz/item/CS_URS_2023_02/764002861"/>
    <hyperlink ref="F494" r:id="rId56" display="https://podminky.urs.cz/item/CS_URS_2023_02/764.Rpol.150"/>
    <hyperlink ref="F505" r:id="rId57" display="https://podminky.urs.cz/item/CS_URS_2023_02/764002841"/>
    <hyperlink ref="F511" r:id="rId58" display="https://podminky.urs.cz/item/CS_URS_2023_02/764214411"/>
    <hyperlink ref="F520" r:id="rId59" display="https://podminky.urs.cz/item/CS_URS_2023_02/764002871"/>
    <hyperlink ref="F545" r:id="rId60" display="https://podminky.urs.cz/item/CS_URS_2023_02/998764202"/>
    <hyperlink ref="F548" r:id="rId61" display="https://podminky.urs.cz/item/CS_URS_2023_02/767311841"/>
    <hyperlink ref="F552" r:id="rId62" display="https://podminky.urs.cz/item/CS_URS_2023_02/767316317"/>
    <hyperlink ref="F558" r:id="rId63" display="https://podminky.urs.cz/item/CS_URS_2023_02/767881135"/>
    <hyperlink ref="F561" r:id="rId64" display="https://podminky.urs.cz/item/CS_URS_2023_02/767881112"/>
    <hyperlink ref="F564" r:id="rId65" display="https://podminky.urs.cz/item/CS_URS_2023_02/767881161"/>
    <hyperlink ref="F571" r:id="rId66" display="https://podminky.urs.cz/item/CS_URS_2023_02/998767202"/>
    <hyperlink ref="F574" r:id="rId67" display="https://podminky.urs.cz/item/CS_URS_2023_02/784181106"/>
    <hyperlink ref="F579" r:id="rId68" display="https://podminky.urs.cz/item/CS_URS_2023_02/784211105"/>
    <hyperlink ref="F586" r:id="rId69" display="https://podminky.urs.cz/item/CS_URS_2023_02/030001000"/>
    <hyperlink ref="F590" r:id="rId70" display="https://podminky.urs.cz/item/CS_URS_2023_02/041103000"/>
    <hyperlink ref="F592" r:id="rId71" display="https://podminky.urs.cz/item/CS_URS_2023_02/043194000"/>
    <hyperlink ref="F596" r:id="rId72" display="https://podminky.urs.cz/item/CS_URS_2023_02/061002000"/>
    <hyperlink ref="F599" r:id="rId73" display="https://podminky.urs.cz/item/CS_URS_2023_02/065002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74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51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118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85</v>
      </c>
    </row>
    <row r="4" spans="2:46" s="1" customFormat="1" ht="24.95" customHeight="1">
      <c r="B4" s="21"/>
      <c r="D4" s="131" t="s">
        <v>119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Rekonstrukce střechy Základní školy Za Chlumem 824 v Bílině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120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2488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14. 9. 2023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27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28</v>
      </c>
      <c r="F15" s="39"/>
      <c r="G15" s="39"/>
      <c r="H15" s="39"/>
      <c r="I15" s="133" t="s">
        <v>29</v>
      </c>
      <c r="J15" s="137" t="s">
        <v>30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31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29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33</v>
      </c>
      <c r="E20" s="39"/>
      <c r="F20" s="39"/>
      <c r="G20" s="39"/>
      <c r="H20" s="39"/>
      <c r="I20" s="133" t="s">
        <v>26</v>
      </c>
      <c r="J20" s="137" t="s">
        <v>34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35</v>
      </c>
      <c r="F21" s="39"/>
      <c r="G21" s="39"/>
      <c r="H21" s="39"/>
      <c r="I21" s="133" t="s">
        <v>29</v>
      </c>
      <c r="J21" s="137" t="s">
        <v>36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38</v>
      </c>
      <c r="E23" s="39"/>
      <c r="F23" s="39"/>
      <c r="G23" s="39"/>
      <c r="H23" s="39"/>
      <c r="I23" s="133" t="s">
        <v>26</v>
      </c>
      <c r="J23" s="137" t="s">
        <v>34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">
        <v>35</v>
      </c>
      <c r="F24" s="39"/>
      <c r="G24" s="39"/>
      <c r="H24" s="39"/>
      <c r="I24" s="133" t="s">
        <v>29</v>
      </c>
      <c r="J24" s="137" t="s">
        <v>36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39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71.25" customHeight="1">
      <c r="A27" s="139"/>
      <c r="B27" s="140"/>
      <c r="C27" s="139"/>
      <c r="D27" s="139"/>
      <c r="E27" s="141" t="s">
        <v>40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41</v>
      </c>
      <c r="E30" s="39"/>
      <c r="F30" s="39"/>
      <c r="G30" s="39"/>
      <c r="H30" s="39"/>
      <c r="I30" s="39"/>
      <c r="J30" s="145">
        <f>ROUND(J94,2)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43</v>
      </c>
      <c r="G32" s="39"/>
      <c r="H32" s="39"/>
      <c r="I32" s="146" t="s">
        <v>42</v>
      </c>
      <c r="J32" s="146" t="s">
        <v>44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45</v>
      </c>
      <c r="E33" s="133" t="s">
        <v>46</v>
      </c>
      <c r="F33" s="148">
        <f>ROUND((SUM(BE94:BE511)),2)</f>
        <v>0</v>
      </c>
      <c r="G33" s="39"/>
      <c r="H33" s="39"/>
      <c r="I33" s="149">
        <v>0.21</v>
      </c>
      <c r="J33" s="148">
        <f>ROUND(((SUM(BE94:BE511))*I33),2)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47</v>
      </c>
      <c r="F34" s="148">
        <f>ROUND((SUM(BF94:BF511)),2)</f>
        <v>0</v>
      </c>
      <c r="G34" s="39"/>
      <c r="H34" s="39"/>
      <c r="I34" s="149">
        <v>0.15</v>
      </c>
      <c r="J34" s="148">
        <f>ROUND(((SUM(BF94:BF511))*I34),2)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48</v>
      </c>
      <c r="F35" s="148">
        <f>ROUND((SUM(BG94:BG511)),2)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49</v>
      </c>
      <c r="F36" s="148">
        <f>ROUND((SUM(BH94:BH511)),2)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50</v>
      </c>
      <c r="F37" s="148">
        <f>ROUND((SUM(BI94:BI511)),2)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51</v>
      </c>
      <c r="E39" s="152"/>
      <c r="F39" s="152"/>
      <c r="G39" s="153" t="s">
        <v>52</v>
      </c>
      <c r="H39" s="154" t="s">
        <v>53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122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Rekonstrukce střechy Základní školy Za Chlumem 824 v Bílině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120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SO-12 - D4 - střecha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Za Chlumem 824</v>
      </c>
      <c r="G52" s="41"/>
      <c r="H52" s="41"/>
      <c r="I52" s="33" t="s">
        <v>23</v>
      </c>
      <c r="J52" s="73" t="str">
        <f>IF(J12="","",J12)</f>
        <v>14. 9. 2023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Město Bílina</v>
      </c>
      <c r="G54" s="41"/>
      <c r="H54" s="41"/>
      <c r="I54" s="33" t="s">
        <v>33</v>
      </c>
      <c r="J54" s="37" t="str">
        <f>E21</f>
        <v>DEKPROJEKT s.r.o.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31</v>
      </c>
      <c r="D55" s="41"/>
      <c r="E55" s="41"/>
      <c r="F55" s="28" t="str">
        <f>IF(E18="","",E18)</f>
        <v>Vyplň údaj</v>
      </c>
      <c r="G55" s="41"/>
      <c r="H55" s="41"/>
      <c r="I55" s="33" t="s">
        <v>38</v>
      </c>
      <c r="J55" s="37" t="str">
        <f>E24</f>
        <v>DEKPROJEKT s.r.o.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123</v>
      </c>
      <c r="D57" s="163"/>
      <c r="E57" s="163"/>
      <c r="F57" s="163"/>
      <c r="G57" s="163"/>
      <c r="H57" s="163"/>
      <c r="I57" s="163"/>
      <c r="J57" s="164" t="s">
        <v>124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73</v>
      </c>
      <c r="D59" s="41"/>
      <c r="E59" s="41"/>
      <c r="F59" s="41"/>
      <c r="G59" s="41"/>
      <c r="H59" s="41"/>
      <c r="I59" s="41"/>
      <c r="J59" s="103">
        <f>J94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125</v>
      </c>
    </row>
    <row r="60" spans="1:31" s="9" customFormat="1" ht="24.95" customHeight="1">
      <c r="A60" s="9"/>
      <c r="B60" s="166"/>
      <c r="C60" s="167"/>
      <c r="D60" s="168" t="s">
        <v>126</v>
      </c>
      <c r="E60" s="169"/>
      <c r="F60" s="169"/>
      <c r="G60" s="169"/>
      <c r="H60" s="169"/>
      <c r="I60" s="169"/>
      <c r="J60" s="170">
        <f>J95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128</v>
      </c>
      <c r="E61" s="175"/>
      <c r="F61" s="175"/>
      <c r="G61" s="175"/>
      <c r="H61" s="175"/>
      <c r="I61" s="175"/>
      <c r="J61" s="176">
        <f>J96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129</v>
      </c>
      <c r="E62" s="175"/>
      <c r="F62" s="175"/>
      <c r="G62" s="175"/>
      <c r="H62" s="175"/>
      <c r="I62" s="175"/>
      <c r="J62" s="176">
        <f>J99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9" customFormat="1" ht="24.95" customHeight="1">
      <c r="A63" s="9"/>
      <c r="B63" s="166"/>
      <c r="C63" s="167"/>
      <c r="D63" s="168" t="s">
        <v>131</v>
      </c>
      <c r="E63" s="169"/>
      <c r="F63" s="169"/>
      <c r="G63" s="169"/>
      <c r="H63" s="169"/>
      <c r="I63" s="169"/>
      <c r="J63" s="170">
        <f>J117</f>
        <v>0</v>
      </c>
      <c r="K63" s="167"/>
      <c r="L63" s="171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10" customFormat="1" ht="19.9" customHeight="1">
      <c r="A64" s="10"/>
      <c r="B64" s="172"/>
      <c r="C64" s="173"/>
      <c r="D64" s="174" t="s">
        <v>132</v>
      </c>
      <c r="E64" s="175"/>
      <c r="F64" s="175"/>
      <c r="G64" s="175"/>
      <c r="H64" s="175"/>
      <c r="I64" s="175"/>
      <c r="J64" s="176">
        <f>J118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2"/>
      <c r="C65" s="173"/>
      <c r="D65" s="174" t="s">
        <v>133</v>
      </c>
      <c r="E65" s="175"/>
      <c r="F65" s="175"/>
      <c r="G65" s="175"/>
      <c r="H65" s="175"/>
      <c r="I65" s="175"/>
      <c r="J65" s="176">
        <f>J255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2"/>
      <c r="C66" s="173"/>
      <c r="D66" s="174" t="s">
        <v>134</v>
      </c>
      <c r="E66" s="175"/>
      <c r="F66" s="175"/>
      <c r="G66" s="175"/>
      <c r="H66" s="175"/>
      <c r="I66" s="175"/>
      <c r="J66" s="176">
        <f>J348</f>
        <v>0</v>
      </c>
      <c r="K66" s="173"/>
      <c r="L66" s="17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2"/>
      <c r="C67" s="173"/>
      <c r="D67" s="174" t="s">
        <v>135</v>
      </c>
      <c r="E67" s="175"/>
      <c r="F67" s="175"/>
      <c r="G67" s="175"/>
      <c r="H67" s="175"/>
      <c r="I67" s="175"/>
      <c r="J67" s="176">
        <f>J359</f>
        <v>0</v>
      </c>
      <c r="K67" s="173"/>
      <c r="L67" s="17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2"/>
      <c r="C68" s="173"/>
      <c r="D68" s="174" t="s">
        <v>136</v>
      </c>
      <c r="E68" s="175"/>
      <c r="F68" s="175"/>
      <c r="G68" s="175"/>
      <c r="H68" s="175"/>
      <c r="I68" s="175"/>
      <c r="J68" s="176">
        <f>J394</f>
        <v>0</v>
      </c>
      <c r="K68" s="173"/>
      <c r="L68" s="17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2"/>
      <c r="C69" s="173"/>
      <c r="D69" s="174" t="s">
        <v>137</v>
      </c>
      <c r="E69" s="175"/>
      <c r="F69" s="175"/>
      <c r="G69" s="175"/>
      <c r="H69" s="175"/>
      <c r="I69" s="175"/>
      <c r="J69" s="176">
        <f>J413</f>
        <v>0</v>
      </c>
      <c r="K69" s="173"/>
      <c r="L69" s="17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2"/>
      <c r="C70" s="173"/>
      <c r="D70" s="174" t="s">
        <v>138</v>
      </c>
      <c r="E70" s="175"/>
      <c r="F70" s="175"/>
      <c r="G70" s="175"/>
      <c r="H70" s="175"/>
      <c r="I70" s="175"/>
      <c r="J70" s="176">
        <f>J478</f>
        <v>0</v>
      </c>
      <c r="K70" s="173"/>
      <c r="L70" s="177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9" customFormat="1" ht="24.95" customHeight="1">
      <c r="A71" s="9"/>
      <c r="B71" s="166"/>
      <c r="C71" s="167"/>
      <c r="D71" s="168" t="s">
        <v>140</v>
      </c>
      <c r="E71" s="169"/>
      <c r="F71" s="169"/>
      <c r="G71" s="169"/>
      <c r="H71" s="169"/>
      <c r="I71" s="169"/>
      <c r="J71" s="170">
        <f>J495</f>
        <v>0</v>
      </c>
      <c r="K71" s="167"/>
      <c r="L71" s="171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s="10" customFormat="1" ht="19.9" customHeight="1">
      <c r="A72" s="10"/>
      <c r="B72" s="172"/>
      <c r="C72" s="173"/>
      <c r="D72" s="174" t="s">
        <v>141</v>
      </c>
      <c r="E72" s="175"/>
      <c r="F72" s="175"/>
      <c r="G72" s="175"/>
      <c r="H72" s="175"/>
      <c r="I72" s="175"/>
      <c r="J72" s="176">
        <f>J496</f>
        <v>0</v>
      </c>
      <c r="K72" s="173"/>
      <c r="L72" s="177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72"/>
      <c r="C73" s="173"/>
      <c r="D73" s="174" t="s">
        <v>142</v>
      </c>
      <c r="E73" s="175"/>
      <c r="F73" s="175"/>
      <c r="G73" s="175"/>
      <c r="H73" s="175"/>
      <c r="I73" s="175"/>
      <c r="J73" s="176">
        <f>J500</f>
        <v>0</v>
      </c>
      <c r="K73" s="173"/>
      <c r="L73" s="177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72"/>
      <c r="C74" s="173"/>
      <c r="D74" s="174" t="s">
        <v>143</v>
      </c>
      <c r="E74" s="175"/>
      <c r="F74" s="175"/>
      <c r="G74" s="175"/>
      <c r="H74" s="175"/>
      <c r="I74" s="175"/>
      <c r="J74" s="176">
        <f>J506</f>
        <v>0</v>
      </c>
      <c r="K74" s="173"/>
      <c r="L74" s="177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2" customFormat="1" ht="21.8" customHeight="1">
      <c r="A75" s="39"/>
      <c r="B75" s="40"/>
      <c r="C75" s="41"/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60"/>
      <c r="C76" s="61"/>
      <c r="D76" s="61"/>
      <c r="E76" s="61"/>
      <c r="F76" s="61"/>
      <c r="G76" s="61"/>
      <c r="H76" s="61"/>
      <c r="I76" s="61"/>
      <c r="J76" s="61"/>
      <c r="K76" s="6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80" spans="1:31" s="2" customFormat="1" ht="6.95" customHeight="1">
      <c r="A80" s="39"/>
      <c r="B80" s="62"/>
      <c r="C80" s="63"/>
      <c r="D80" s="63"/>
      <c r="E80" s="63"/>
      <c r="F80" s="63"/>
      <c r="G80" s="63"/>
      <c r="H80" s="63"/>
      <c r="I80" s="63"/>
      <c r="J80" s="63"/>
      <c r="K80" s="63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24.95" customHeight="1">
      <c r="A81" s="39"/>
      <c r="B81" s="40"/>
      <c r="C81" s="24" t="s">
        <v>144</v>
      </c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6.95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2" customHeight="1">
      <c r="A83" s="39"/>
      <c r="B83" s="40"/>
      <c r="C83" s="33" t="s">
        <v>16</v>
      </c>
      <c r="D83" s="41"/>
      <c r="E83" s="41"/>
      <c r="F83" s="41"/>
      <c r="G83" s="41"/>
      <c r="H83" s="41"/>
      <c r="I83" s="41"/>
      <c r="J83" s="41"/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6.5" customHeight="1">
      <c r="A84" s="39"/>
      <c r="B84" s="40"/>
      <c r="C84" s="41"/>
      <c r="D84" s="41"/>
      <c r="E84" s="161" t="str">
        <f>E7</f>
        <v>Rekonstrukce střechy Základní školy Za Chlumem 824 v Bílině</v>
      </c>
      <c r="F84" s="33"/>
      <c r="G84" s="33"/>
      <c r="H84" s="33"/>
      <c r="I84" s="41"/>
      <c r="J84" s="41"/>
      <c r="K84" s="41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2" customHeight="1">
      <c r="A85" s="39"/>
      <c r="B85" s="40"/>
      <c r="C85" s="33" t="s">
        <v>120</v>
      </c>
      <c r="D85" s="41"/>
      <c r="E85" s="41"/>
      <c r="F85" s="41"/>
      <c r="G85" s="41"/>
      <c r="H85" s="41"/>
      <c r="I85" s="41"/>
      <c r="J85" s="41"/>
      <c r="K85" s="41"/>
      <c r="L85" s="13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6.5" customHeight="1">
      <c r="A86" s="39"/>
      <c r="B86" s="40"/>
      <c r="C86" s="41"/>
      <c r="D86" s="41"/>
      <c r="E86" s="70" t="str">
        <f>E9</f>
        <v>SO-12 - D4 - střecha</v>
      </c>
      <c r="F86" s="41"/>
      <c r="G86" s="41"/>
      <c r="H86" s="41"/>
      <c r="I86" s="41"/>
      <c r="J86" s="41"/>
      <c r="K86" s="41"/>
      <c r="L86" s="13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6.95" customHeight="1">
      <c r="A87" s="39"/>
      <c r="B87" s="40"/>
      <c r="C87" s="41"/>
      <c r="D87" s="41"/>
      <c r="E87" s="41"/>
      <c r="F87" s="41"/>
      <c r="G87" s="41"/>
      <c r="H87" s="41"/>
      <c r="I87" s="41"/>
      <c r="J87" s="41"/>
      <c r="K87" s="41"/>
      <c r="L87" s="13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21</v>
      </c>
      <c r="D88" s="41"/>
      <c r="E88" s="41"/>
      <c r="F88" s="28" t="str">
        <f>F12</f>
        <v>Za Chlumem 824</v>
      </c>
      <c r="G88" s="41"/>
      <c r="H88" s="41"/>
      <c r="I88" s="33" t="s">
        <v>23</v>
      </c>
      <c r="J88" s="73" t="str">
        <f>IF(J12="","",J12)</f>
        <v>14. 9. 2023</v>
      </c>
      <c r="K88" s="41"/>
      <c r="L88" s="13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6.95" customHeight="1">
      <c r="A89" s="39"/>
      <c r="B89" s="40"/>
      <c r="C89" s="41"/>
      <c r="D89" s="41"/>
      <c r="E89" s="41"/>
      <c r="F89" s="41"/>
      <c r="G89" s="41"/>
      <c r="H89" s="41"/>
      <c r="I89" s="41"/>
      <c r="J89" s="41"/>
      <c r="K89" s="41"/>
      <c r="L89" s="13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5.15" customHeight="1">
      <c r="A90" s="39"/>
      <c r="B90" s="40"/>
      <c r="C90" s="33" t="s">
        <v>25</v>
      </c>
      <c r="D90" s="41"/>
      <c r="E90" s="41"/>
      <c r="F90" s="28" t="str">
        <f>E15</f>
        <v>Město Bílina</v>
      </c>
      <c r="G90" s="41"/>
      <c r="H90" s="41"/>
      <c r="I90" s="33" t="s">
        <v>33</v>
      </c>
      <c r="J90" s="37" t="str">
        <f>E21</f>
        <v>DEKPROJEKT s.r.o.</v>
      </c>
      <c r="K90" s="41"/>
      <c r="L90" s="135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31</v>
      </c>
      <c r="D91" s="41"/>
      <c r="E91" s="41"/>
      <c r="F91" s="28" t="str">
        <f>IF(E18="","",E18)</f>
        <v>Vyplň údaj</v>
      </c>
      <c r="G91" s="41"/>
      <c r="H91" s="41"/>
      <c r="I91" s="33" t="s">
        <v>38</v>
      </c>
      <c r="J91" s="37" t="str">
        <f>E24</f>
        <v>DEKPROJEKT s.r.o.</v>
      </c>
      <c r="K91" s="41"/>
      <c r="L91" s="135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0.3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135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11" customFormat="1" ht="29.25" customHeight="1">
      <c r="A93" s="178"/>
      <c r="B93" s="179"/>
      <c r="C93" s="180" t="s">
        <v>145</v>
      </c>
      <c r="D93" s="181" t="s">
        <v>60</v>
      </c>
      <c r="E93" s="181" t="s">
        <v>56</v>
      </c>
      <c r="F93" s="181" t="s">
        <v>57</v>
      </c>
      <c r="G93" s="181" t="s">
        <v>146</v>
      </c>
      <c r="H93" s="181" t="s">
        <v>147</v>
      </c>
      <c r="I93" s="181" t="s">
        <v>148</v>
      </c>
      <c r="J93" s="181" t="s">
        <v>124</v>
      </c>
      <c r="K93" s="182" t="s">
        <v>149</v>
      </c>
      <c r="L93" s="183"/>
      <c r="M93" s="93" t="s">
        <v>19</v>
      </c>
      <c r="N93" s="94" t="s">
        <v>45</v>
      </c>
      <c r="O93" s="94" t="s">
        <v>150</v>
      </c>
      <c r="P93" s="94" t="s">
        <v>151</v>
      </c>
      <c r="Q93" s="94" t="s">
        <v>152</v>
      </c>
      <c r="R93" s="94" t="s">
        <v>153</v>
      </c>
      <c r="S93" s="94" t="s">
        <v>154</v>
      </c>
      <c r="T93" s="95" t="s">
        <v>155</v>
      </c>
      <c r="U93" s="178"/>
      <c r="V93" s="178"/>
      <c r="W93" s="178"/>
      <c r="X93" s="178"/>
      <c r="Y93" s="178"/>
      <c r="Z93" s="178"/>
      <c r="AA93" s="178"/>
      <c r="AB93" s="178"/>
      <c r="AC93" s="178"/>
      <c r="AD93" s="178"/>
      <c r="AE93" s="178"/>
    </row>
    <row r="94" spans="1:63" s="2" customFormat="1" ht="22.8" customHeight="1">
      <c r="A94" s="39"/>
      <c r="B94" s="40"/>
      <c r="C94" s="100" t="s">
        <v>156</v>
      </c>
      <c r="D94" s="41"/>
      <c r="E94" s="41"/>
      <c r="F94" s="41"/>
      <c r="G94" s="41"/>
      <c r="H94" s="41"/>
      <c r="I94" s="41"/>
      <c r="J94" s="184">
        <f>BK94</f>
        <v>0</v>
      </c>
      <c r="K94" s="41"/>
      <c r="L94" s="45"/>
      <c r="M94" s="96"/>
      <c r="N94" s="185"/>
      <c r="O94" s="97"/>
      <c r="P94" s="186">
        <f>P95+P117+P495</f>
        <v>0</v>
      </c>
      <c r="Q94" s="97"/>
      <c r="R94" s="186">
        <f>R95+R117+R495</f>
        <v>5.850507309999999</v>
      </c>
      <c r="S94" s="97"/>
      <c r="T94" s="187">
        <f>T95+T117+T495</f>
        <v>0.46817809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74</v>
      </c>
      <c r="AU94" s="18" t="s">
        <v>125</v>
      </c>
      <c r="BK94" s="188">
        <f>BK95+BK117+BK495</f>
        <v>0</v>
      </c>
    </row>
    <row r="95" spans="1:63" s="12" customFormat="1" ht="25.9" customHeight="1">
      <c r="A95" s="12"/>
      <c r="B95" s="189"/>
      <c r="C95" s="190"/>
      <c r="D95" s="191" t="s">
        <v>74</v>
      </c>
      <c r="E95" s="192" t="s">
        <v>157</v>
      </c>
      <c r="F95" s="192" t="s">
        <v>158</v>
      </c>
      <c r="G95" s="190"/>
      <c r="H95" s="190"/>
      <c r="I95" s="193"/>
      <c r="J95" s="194">
        <f>BK95</f>
        <v>0</v>
      </c>
      <c r="K95" s="190"/>
      <c r="L95" s="195"/>
      <c r="M95" s="196"/>
      <c r="N95" s="197"/>
      <c r="O95" s="197"/>
      <c r="P95" s="198">
        <f>P96+P99</f>
        <v>0</v>
      </c>
      <c r="Q95" s="197"/>
      <c r="R95" s="198">
        <f>R96+R99</f>
        <v>0</v>
      </c>
      <c r="S95" s="197"/>
      <c r="T95" s="199">
        <f>T96+T99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0" t="s">
        <v>83</v>
      </c>
      <c r="AT95" s="201" t="s">
        <v>74</v>
      </c>
      <c r="AU95" s="201" t="s">
        <v>75</v>
      </c>
      <c r="AY95" s="200" t="s">
        <v>159</v>
      </c>
      <c r="BK95" s="202">
        <f>BK96+BK99</f>
        <v>0</v>
      </c>
    </row>
    <row r="96" spans="1:63" s="12" customFormat="1" ht="22.8" customHeight="1">
      <c r="A96" s="12"/>
      <c r="B96" s="189"/>
      <c r="C96" s="190"/>
      <c r="D96" s="191" t="s">
        <v>74</v>
      </c>
      <c r="E96" s="203" t="s">
        <v>180</v>
      </c>
      <c r="F96" s="203" t="s">
        <v>181</v>
      </c>
      <c r="G96" s="190"/>
      <c r="H96" s="190"/>
      <c r="I96" s="193"/>
      <c r="J96" s="204">
        <f>BK96</f>
        <v>0</v>
      </c>
      <c r="K96" s="190"/>
      <c r="L96" s="195"/>
      <c r="M96" s="196"/>
      <c r="N96" s="197"/>
      <c r="O96" s="197"/>
      <c r="P96" s="198">
        <f>SUM(P97:P98)</f>
        <v>0</v>
      </c>
      <c r="Q96" s="197"/>
      <c r="R96" s="198">
        <f>SUM(R97:R98)</f>
        <v>0</v>
      </c>
      <c r="S96" s="197"/>
      <c r="T96" s="199">
        <f>SUM(T97:T98)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0" t="s">
        <v>83</v>
      </c>
      <c r="AT96" s="201" t="s">
        <v>74</v>
      </c>
      <c r="AU96" s="201" t="s">
        <v>83</v>
      </c>
      <c r="AY96" s="200" t="s">
        <v>159</v>
      </c>
      <c r="BK96" s="202">
        <f>SUM(BK97:BK98)</f>
        <v>0</v>
      </c>
    </row>
    <row r="97" spans="1:65" s="2" customFormat="1" ht="37.8" customHeight="1">
      <c r="A97" s="39"/>
      <c r="B97" s="40"/>
      <c r="C97" s="205" t="s">
        <v>83</v>
      </c>
      <c r="D97" s="205" t="s">
        <v>162</v>
      </c>
      <c r="E97" s="206" t="s">
        <v>183</v>
      </c>
      <c r="F97" s="207" t="s">
        <v>184</v>
      </c>
      <c r="G97" s="208" t="s">
        <v>165</v>
      </c>
      <c r="H97" s="209">
        <v>193.087</v>
      </c>
      <c r="I97" s="210"/>
      <c r="J97" s="211">
        <f>ROUND(I97*H97,2)</f>
        <v>0</v>
      </c>
      <c r="K97" s="207" t="s">
        <v>166</v>
      </c>
      <c r="L97" s="45"/>
      <c r="M97" s="212" t="s">
        <v>19</v>
      </c>
      <c r="N97" s="213" t="s">
        <v>46</v>
      </c>
      <c r="O97" s="85"/>
      <c r="P97" s="214">
        <f>O97*H97</f>
        <v>0</v>
      </c>
      <c r="Q97" s="214">
        <v>0</v>
      </c>
      <c r="R97" s="214">
        <f>Q97*H97</f>
        <v>0</v>
      </c>
      <c r="S97" s="214">
        <v>0</v>
      </c>
      <c r="T97" s="215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16" t="s">
        <v>167</v>
      </c>
      <c r="AT97" s="216" t="s">
        <v>162</v>
      </c>
      <c r="AU97" s="216" t="s">
        <v>85</v>
      </c>
      <c r="AY97" s="18" t="s">
        <v>159</v>
      </c>
      <c r="BE97" s="217">
        <f>IF(N97="základní",J97,0)</f>
        <v>0</v>
      </c>
      <c r="BF97" s="217">
        <f>IF(N97="snížená",J97,0)</f>
        <v>0</v>
      </c>
      <c r="BG97" s="217">
        <f>IF(N97="zákl. přenesená",J97,0)</f>
        <v>0</v>
      </c>
      <c r="BH97" s="217">
        <f>IF(N97="sníž. přenesená",J97,0)</f>
        <v>0</v>
      </c>
      <c r="BI97" s="217">
        <f>IF(N97="nulová",J97,0)</f>
        <v>0</v>
      </c>
      <c r="BJ97" s="18" t="s">
        <v>83</v>
      </c>
      <c r="BK97" s="217">
        <f>ROUND(I97*H97,2)</f>
        <v>0</v>
      </c>
      <c r="BL97" s="18" t="s">
        <v>167</v>
      </c>
      <c r="BM97" s="216" t="s">
        <v>2489</v>
      </c>
    </row>
    <row r="98" spans="1:47" s="2" customFormat="1" ht="12">
      <c r="A98" s="39"/>
      <c r="B98" s="40"/>
      <c r="C98" s="41"/>
      <c r="D98" s="218" t="s">
        <v>169</v>
      </c>
      <c r="E98" s="41"/>
      <c r="F98" s="219" t="s">
        <v>186</v>
      </c>
      <c r="G98" s="41"/>
      <c r="H98" s="41"/>
      <c r="I98" s="220"/>
      <c r="J98" s="41"/>
      <c r="K98" s="41"/>
      <c r="L98" s="45"/>
      <c r="M98" s="221"/>
      <c r="N98" s="222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169</v>
      </c>
      <c r="AU98" s="18" t="s">
        <v>85</v>
      </c>
    </row>
    <row r="99" spans="1:63" s="12" customFormat="1" ht="22.8" customHeight="1">
      <c r="A99" s="12"/>
      <c r="B99" s="189"/>
      <c r="C99" s="190"/>
      <c r="D99" s="191" t="s">
        <v>74</v>
      </c>
      <c r="E99" s="203" t="s">
        <v>187</v>
      </c>
      <c r="F99" s="203" t="s">
        <v>188</v>
      </c>
      <c r="G99" s="190"/>
      <c r="H99" s="190"/>
      <c r="I99" s="193"/>
      <c r="J99" s="204">
        <f>BK99</f>
        <v>0</v>
      </c>
      <c r="K99" s="190"/>
      <c r="L99" s="195"/>
      <c r="M99" s="196"/>
      <c r="N99" s="197"/>
      <c r="O99" s="197"/>
      <c r="P99" s="198">
        <f>SUM(P100:P116)</f>
        <v>0</v>
      </c>
      <c r="Q99" s="197"/>
      <c r="R99" s="198">
        <f>SUM(R100:R116)</f>
        <v>0</v>
      </c>
      <c r="S99" s="197"/>
      <c r="T99" s="199">
        <f>SUM(T100:T116)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00" t="s">
        <v>83</v>
      </c>
      <c r="AT99" s="201" t="s">
        <v>74</v>
      </c>
      <c r="AU99" s="201" t="s">
        <v>83</v>
      </c>
      <c r="AY99" s="200" t="s">
        <v>159</v>
      </c>
      <c r="BK99" s="202">
        <f>SUM(BK100:BK116)</f>
        <v>0</v>
      </c>
    </row>
    <row r="100" spans="1:65" s="2" customFormat="1" ht="44.25" customHeight="1">
      <c r="A100" s="39"/>
      <c r="B100" s="40"/>
      <c r="C100" s="205" t="s">
        <v>85</v>
      </c>
      <c r="D100" s="205" t="s">
        <v>162</v>
      </c>
      <c r="E100" s="206" t="s">
        <v>189</v>
      </c>
      <c r="F100" s="207" t="s">
        <v>190</v>
      </c>
      <c r="G100" s="208" t="s">
        <v>191</v>
      </c>
      <c r="H100" s="209">
        <v>0.468</v>
      </c>
      <c r="I100" s="210"/>
      <c r="J100" s="211">
        <f>ROUND(I100*H100,2)</f>
        <v>0</v>
      </c>
      <c r="K100" s="207" t="s">
        <v>166</v>
      </c>
      <c r="L100" s="45"/>
      <c r="M100" s="212" t="s">
        <v>19</v>
      </c>
      <c r="N100" s="213" t="s">
        <v>46</v>
      </c>
      <c r="O100" s="85"/>
      <c r="P100" s="214">
        <f>O100*H100</f>
        <v>0</v>
      </c>
      <c r="Q100" s="214">
        <v>0</v>
      </c>
      <c r="R100" s="214">
        <f>Q100*H100</f>
        <v>0</v>
      </c>
      <c r="S100" s="214">
        <v>0</v>
      </c>
      <c r="T100" s="215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16" t="s">
        <v>167</v>
      </c>
      <c r="AT100" s="216" t="s">
        <v>162</v>
      </c>
      <c r="AU100" s="216" t="s">
        <v>85</v>
      </c>
      <c r="AY100" s="18" t="s">
        <v>159</v>
      </c>
      <c r="BE100" s="217">
        <f>IF(N100="základní",J100,0)</f>
        <v>0</v>
      </c>
      <c r="BF100" s="217">
        <f>IF(N100="snížená",J100,0)</f>
        <v>0</v>
      </c>
      <c r="BG100" s="217">
        <f>IF(N100="zákl. přenesená",J100,0)</f>
        <v>0</v>
      </c>
      <c r="BH100" s="217">
        <f>IF(N100="sníž. přenesená",J100,0)</f>
        <v>0</v>
      </c>
      <c r="BI100" s="217">
        <f>IF(N100="nulová",J100,0)</f>
        <v>0</v>
      </c>
      <c r="BJ100" s="18" t="s">
        <v>83</v>
      </c>
      <c r="BK100" s="217">
        <f>ROUND(I100*H100,2)</f>
        <v>0</v>
      </c>
      <c r="BL100" s="18" t="s">
        <v>167</v>
      </c>
      <c r="BM100" s="216" t="s">
        <v>2490</v>
      </c>
    </row>
    <row r="101" spans="1:47" s="2" customFormat="1" ht="12">
      <c r="A101" s="39"/>
      <c r="B101" s="40"/>
      <c r="C101" s="41"/>
      <c r="D101" s="218" t="s">
        <v>169</v>
      </c>
      <c r="E101" s="41"/>
      <c r="F101" s="219" t="s">
        <v>193</v>
      </c>
      <c r="G101" s="41"/>
      <c r="H101" s="41"/>
      <c r="I101" s="220"/>
      <c r="J101" s="41"/>
      <c r="K101" s="41"/>
      <c r="L101" s="45"/>
      <c r="M101" s="221"/>
      <c r="N101" s="222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169</v>
      </c>
      <c r="AU101" s="18" t="s">
        <v>85</v>
      </c>
    </row>
    <row r="102" spans="1:65" s="2" customFormat="1" ht="33" customHeight="1">
      <c r="A102" s="39"/>
      <c r="B102" s="40"/>
      <c r="C102" s="205" t="s">
        <v>182</v>
      </c>
      <c r="D102" s="205" t="s">
        <v>162</v>
      </c>
      <c r="E102" s="206" t="s">
        <v>195</v>
      </c>
      <c r="F102" s="207" t="s">
        <v>196</v>
      </c>
      <c r="G102" s="208" t="s">
        <v>191</v>
      </c>
      <c r="H102" s="209">
        <v>0.468</v>
      </c>
      <c r="I102" s="210"/>
      <c r="J102" s="211">
        <f>ROUND(I102*H102,2)</f>
        <v>0</v>
      </c>
      <c r="K102" s="207" t="s">
        <v>166</v>
      </c>
      <c r="L102" s="45"/>
      <c r="M102" s="212" t="s">
        <v>19</v>
      </c>
      <c r="N102" s="213" t="s">
        <v>46</v>
      </c>
      <c r="O102" s="85"/>
      <c r="P102" s="214">
        <f>O102*H102</f>
        <v>0</v>
      </c>
      <c r="Q102" s="214">
        <v>0</v>
      </c>
      <c r="R102" s="214">
        <f>Q102*H102</f>
        <v>0</v>
      </c>
      <c r="S102" s="214">
        <v>0</v>
      </c>
      <c r="T102" s="215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16" t="s">
        <v>167</v>
      </c>
      <c r="AT102" s="216" t="s">
        <v>162</v>
      </c>
      <c r="AU102" s="216" t="s">
        <v>85</v>
      </c>
      <c r="AY102" s="18" t="s">
        <v>159</v>
      </c>
      <c r="BE102" s="217">
        <f>IF(N102="základní",J102,0)</f>
        <v>0</v>
      </c>
      <c r="BF102" s="217">
        <f>IF(N102="snížená",J102,0)</f>
        <v>0</v>
      </c>
      <c r="BG102" s="217">
        <f>IF(N102="zákl. přenesená",J102,0)</f>
        <v>0</v>
      </c>
      <c r="BH102" s="217">
        <f>IF(N102="sníž. přenesená",J102,0)</f>
        <v>0</v>
      </c>
      <c r="BI102" s="217">
        <f>IF(N102="nulová",J102,0)</f>
        <v>0</v>
      </c>
      <c r="BJ102" s="18" t="s">
        <v>83</v>
      </c>
      <c r="BK102" s="217">
        <f>ROUND(I102*H102,2)</f>
        <v>0</v>
      </c>
      <c r="BL102" s="18" t="s">
        <v>167</v>
      </c>
      <c r="BM102" s="216" t="s">
        <v>2491</v>
      </c>
    </row>
    <row r="103" spans="1:47" s="2" customFormat="1" ht="12">
      <c r="A103" s="39"/>
      <c r="B103" s="40"/>
      <c r="C103" s="41"/>
      <c r="D103" s="218" t="s">
        <v>169</v>
      </c>
      <c r="E103" s="41"/>
      <c r="F103" s="219" t="s">
        <v>198</v>
      </c>
      <c r="G103" s="41"/>
      <c r="H103" s="41"/>
      <c r="I103" s="220"/>
      <c r="J103" s="41"/>
      <c r="K103" s="41"/>
      <c r="L103" s="45"/>
      <c r="M103" s="221"/>
      <c r="N103" s="222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169</v>
      </c>
      <c r="AU103" s="18" t="s">
        <v>85</v>
      </c>
    </row>
    <row r="104" spans="1:65" s="2" customFormat="1" ht="44.25" customHeight="1">
      <c r="A104" s="39"/>
      <c r="B104" s="40"/>
      <c r="C104" s="205" t="s">
        <v>167</v>
      </c>
      <c r="D104" s="205" t="s">
        <v>162</v>
      </c>
      <c r="E104" s="206" t="s">
        <v>199</v>
      </c>
      <c r="F104" s="207" t="s">
        <v>200</v>
      </c>
      <c r="G104" s="208" t="s">
        <v>191</v>
      </c>
      <c r="H104" s="209">
        <v>8.892</v>
      </c>
      <c r="I104" s="210"/>
      <c r="J104" s="211">
        <f>ROUND(I104*H104,2)</f>
        <v>0</v>
      </c>
      <c r="K104" s="207" t="s">
        <v>166</v>
      </c>
      <c r="L104" s="45"/>
      <c r="M104" s="212" t="s">
        <v>19</v>
      </c>
      <c r="N104" s="213" t="s">
        <v>46</v>
      </c>
      <c r="O104" s="85"/>
      <c r="P104" s="214">
        <f>O104*H104</f>
        <v>0</v>
      </c>
      <c r="Q104" s="214">
        <v>0</v>
      </c>
      <c r="R104" s="214">
        <f>Q104*H104</f>
        <v>0</v>
      </c>
      <c r="S104" s="214">
        <v>0</v>
      </c>
      <c r="T104" s="215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16" t="s">
        <v>167</v>
      </c>
      <c r="AT104" s="216" t="s">
        <v>162</v>
      </c>
      <c r="AU104" s="216" t="s">
        <v>85</v>
      </c>
      <c r="AY104" s="18" t="s">
        <v>159</v>
      </c>
      <c r="BE104" s="217">
        <f>IF(N104="základní",J104,0)</f>
        <v>0</v>
      </c>
      <c r="BF104" s="217">
        <f>IF(N104="snížená",J104,0)</f>
        <v>0</v>
      </c>
      <c r="BG104" s="217">
        <f>IF(N104="zákl. přenesená",J104,0)</f>
        <v>0</v>
      </c>
      <c r="BH104" s="217">
        <f>IF(N104="sníž. přenesená",J104,0)</f>
        <v>0</v>
      </c>
      <c r="BI104" s="217">
        <f>IF(N104="nulová",J104,0)</f>
        <v>0</v>
      </c>
      <c r="BJ104" s="18" t="s">
        <v>83</v>
      </c>
      <c r="BK104" s="217">
        <f>ROUND(I104*H104,2)</f>
        <v>0</v>
      </c>
      <c r="BL104" s="18" t="s">
        <v>167</v>
      </c>
      <c r="BM104" s="216" t="s">
        <v>2492</v>
      </c>
    </row>
    <row r="105" spans="1:47" s="2" customFormat="1" ht="12">
      <c r="A105" s="39"/>
      <c r="B105" s="40"/>
      <c r="C105" s="41"/>
      <c r="D105" s="218" t="s">
        <v>169</v>
      </c>
      <c r="E105" s="41"/>
      <c r="F105" s="219" t="s">
        <v>202</v>
      </c>
      <c r="G105" s="41"/>
      <c r="H105" s="41"/>
      <c r="I105" s="220"/>
      <c r="J105" s="41"/>
      <c r="K105" s="41"/>
      <c r="L105" s="45"/>
      <c r="M105" s="221"/>
      <c r="N105" s="222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169</v>
      </c>
      <c r="AU105" s="18" t="s">
        <v>85</v>
      </c>
    </row>
    <row r="106" spans="1:47" s="2" customFormat="1" ht="12">
      <c r="A106" s="39"/>
      <c r="B106" s="40"/>
      <c r="C106" s="41"/>
      <c r="D106" s="225" t="s">
        <v>203</v>
      </c>
      <c r="E106" s="41"/>
      <c r="F106" s="256" t="s">
        <v>204</v>
      </c>
      <c r="G106" s="41"/>
      <c r="H106" s="41"/>
      <c r="I106" s="220"/>
      <c r="J106" s="41"/>
      <c r="K106" s="41"/>
      <c r="L106" s="45"/>
      <c r="M106" s="221"/>
      <c r="N106" s="222"/>
      <c r="O106" s="85"/>
      <c r="P106" s="85"/>
      <c r="Q106" s="85"/>
      <c r="R106" s="85"/>
      <c r="S106" s="85"/>
      <c r="T106" s="86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18" t="s">
        <v>203</v>
      </c>
      <c r="AU106" s="18" t="s">
        <v>85</v>
      </c>
    </row>
    <row r="107" spans="1:51" s="14" customFormat="1" ht="12">
      <c r="A107" s="14"/>
      <c r="B107" s="234"/>
      <c r="C107" s="235"/>
      <c r="D107" s="225" t="s">
        <v>175</v>
      </c>
      <c r="E107" s="235"/>
      <c r="F107" s="237" t="s">
        <v>2493</v>
      </c>
      <c r="G107" s="235"/>
      <c r="H107" s="238">
        <v>8.892</v>
      </c>
      <c r="I107" s="239"/>
      <c r="J107" s="235"/>
      <c r="K107" s="235"/>
      <c r="L107" s="240"/>
      <c r="M107" s="241"/>
      <c r="N107" s="242"/>
      <c r="O107" s="242"/>
      <c r="P107" s="242"/>
      <c r="Q107" s="242"/>
      <c r="R107" s="242"/>
      <c r="S107" s="242"/>
      <c r="T107" s="243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4" t="s">
        <v>175</v>
      </c>
      <c r="AU107" s="244" t="s">
        <v>85</v>
      </c>
      <c r="AV107" s="14" t="s">
        <v>85</v>
      </c>
      <c r="AW107" s="14" t="s">
        <v>4</v>
      </c>
      <c r="AX107" s="14" t="s">
        <v>83</v>
      </c>
      <c r="AY107" s="244" t="s">
        <v>159</v>
      </c>
    </row>
    <row r="108" spans="1:65" s="2" customFormat="1" ht="44.25" customHeight="1">
      <c r="A108" s="39"/>
      <c r="B108" s="40"/>
      <c r="C108" s="205" t="s">
        <v>194</v>
      </c>
      <c r="D108" s="205" t="s">
        <v>162</v>
      </c>
      <c r="E108" s="206" t="s">
        <v>207</v>
      </c>
      <c r="F108" s="207" t="s">
        <v>208</v>
      </c>
      <c r="G108" s="208" t="s">
        <v>191</v>
      </c>
      <c r="H108" s="209">
        <v>0.018</v>
      </c>
      <c r="I108" s="210"/>
      <c r="J108" s="211">
        <f>ROUND(I108*H108,2)</f>
        <v>0</v>
      </c>
      <c r="K108" s="207" t="s">
        <v>166</v>
      </c>
      <c r="L108" s="45"/>
      <c r="M108" s="212" t="s">
        <v>19</v>
      </c>
      <c r="N108" s="213" t="s">
        <v>46</v>
      </c>
      <c r="O108" s="85"/>
      <c r="P108" s="214">
        <f>O108*H108</f>
        <v>0</v>
      </c>
      <c r="Q108" s="214">
        <v>0</v>
      </c>
      <c r="R108" s="214">
        <f>Q108*H108</f>
        <v>0</v>
      </c>
      <c r="S108" s="214">
        <v>0</v>
      </c>
      <c r="T108" s="215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16" t="s">
        <v>167</v>
      </c>
      <c r="AT108" s="216" t="s">
        <v>162</v>
      </c>
      <c r="AU108" s="216" t="s">
        <v>85</v>
      </c>
      <c r="AY108" s="18" t="s">
        <v>159</v>
      </c>
      <c r="BE108" s="217">
        <f>IF(N108="základní",J108,0)</f>
        <v>0</v>
      </c>
      <c r="BF108" s="217">
        <f>IF(N108="snížená",J108,0)</f>
        <v>0</v>
      </c>
      <c r="BG108" s="217">
        <f>IF(N108="zákl. přenesená",J108,0)</f>
        <v>0</v>
      </c>
      <c r="BH108" s="217">
        <f>IF(N108="sníž. přenesená",J108,0)</f>
        <v>0</v>
      </c>
      <c r="BI108" s="217">
        <f>IF(N108="nulová",J108,0)</f>
        <v>0</v>
      </c>
      <c r="BJ108" s="18" t="s">
        <v>83</v>
      </c>
      <c r="BK108" s="217">
        <f>ROUND(I108*H108,2)</f>
        <v>0</v>
      </c>
      <c r="BL108" s="18" t="s">
        <v>167</v>
      </c>
      <c r="BM108" s="216" t="s">
        <v>2494</v>
      </c>
    </row>
    <row r="109" spans="1:47" s="2" customFormat="1" ht="12">
      <c r="A109" s="39"/>
      <c r="B109" s="40"/>
      <c r="C109" s="41"/>
      <c r="D109" s="218" t="s">
        <v>169</v>
      </c>
      <c r="E109" s="41"/>
      <c r="F109" s="219" t="s">
        <v>210</v>
      </c>
      <c r="G109" s="41"/>
      <c r="H109" s="41"/>
      <c r="I109" s="220"/>
      <c r="J109" s="41"/>
      <c r="K109" s="41"/>
      <c r="L109" s="45"/>
      <c r="M109" s="221"/>
      <c r="N109" s="222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169</v>
      </c>
      <c r="AU109" s="18" t="s">
        <v>85</v>
      </c>
    </row>
    <row r="110" spans="1:51" s="14" customFormat="1" ht="12">
      <c r="A110" s="14"/>
      <c r="B110" s="234"/>
      <c r="C110" s="235"/>
      <c r="D110" s="225" t="s">
        <v>175</v>
      </c>
      <c r="E110" s="236" t="s">
        <v>19</v>
      </c>
      <c r="F110" s="237" t="s">
        <v>2495</v>
      </c>
      <c r="G110" s="235"/>
      <c r="H110" s="238">
        <v>0.018</v>
      </c>
      <c r="I110" s="239"/>
      <c r="J110" s="235"/>
      <c r="K110" s="235"/>
      <c r="L110" s="240"/>
      <c r="M110" s="241"/>
      <c r="N110" s="242"/>
      <c r="O110" s="242"/>
      <c r="P110" s="242"/>
      <c r="Q110" s="242"/>
      <c r="R110" s="242"/>
      <c r="S110" s="242"/>
      <c r="T110" s="243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44" t="s">
        <v>175</v>
      </c>
      <c r="AU110" s="244" t="s">
        <v>85</v>
      </c>
      <c r="AV110" s="14" t="s">
        <v>85</v>
      </c>
      <c r="AW110" s="14" t="s">
        <v>37</v>
      </c>
      <c r="AX110" s="14" t="s">
        <v>83</v>
      </c>
      <c r="AY110" s="244" t="s">
        <v>159</v>
      </c>
    </row>
    <row r="111" spans="1:65" s="2" customFormat="1" ht="44.25" customHeight="1">
      <c r="A111" s="39"/>
      <c r="B111" s="40"/>
      <c r="C111" s="205" t="s">
        <v>160</v>
      </c>
      <c r="D111" s="205" t="s">
        <v>162</v>
      </c>
      <c r="E111" s="206" t="s">
        <v>213</v>
      </c>
      <c r="F111" s="207" t="s">
        <v>214</v>
      </c>
      <c r="G111" s="208" t="s">
        <v>191</v>
      </c>
      <c r="H111" s="209">
        <v>0.003</v>
      </c>
      <c r="I111" s="210"/>
      <c r="J111" s="211">
        <f>ROUND(I111*H111,2)</f>
        <v>0</v>
      </c>
      <c r="K111" s="207" t="s">
        <v>166</v>
      </c>
      <c r="L111" s="45"/>
      <c r="M111" s="212" t="s">
        <v>19</v>
      </c>
      <c r="N111" s="213" t="s">
        <v>46</v>
      </c>
      <c r="O111" s="85"/>
      <c r="P111" s="214">
        <f>O111*H111</f>
        <v>0</v>
      </c>
      <c r="Q111" s="214">
        <v>0</v>
      </c>
      <c r="R111" s="214">
        <f>Q111*H111</f>
        <v>0</v>
      </c>
      <c r="S111" s="214">
        <v>0</v>
      </c>
      <c r="T111" s="215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16" t="s">
        <v>167</v>
      </c>
      <c r="AT111" s="216" t="s">
        <v>162</v>
      </c>
      <c r="AU111" s="216" t="s">
        <v>85</v>
      </c>
      <c r="AY111" s="18" t="s">
        <v>159</v>
      </c>
      <c r="BE111" s="217">
        <f>IF(N111="základní",J111,0)</f>
        <v>0</v>
      </c>
      <c r="BF111" s="217">
        <f>IF(N111="snížená",J111,0)</f>
        <v>0</v>
      </c>
      <c r="BG111" s="217">
        <f>IF(N111="zákl. přenesená",J111,0)</f>
        <v>0</v>
      </c>
      <c r="BH111" s="217">
        <f>IF(N111="sníž. přenesená",J111,0)</f>
        <v>0</v>
      </c>
      <c r="BI111" s="217">
        <f>IF(N111="nulová",J111,0)</f>
        <v>0</v>
      </c>
      <c r="BJ111" s="18" t="s">
        <v>83</v>
      </c>
      <c r="BK111" s="217">
        <f>ROUND(I111*H111,2)</f>
        <v>0</v>
      </c>
      <c r="BL111" s="18" t="s">
        <v>167</v>
      </c>
      <c r="BM111" s="216" t="s">
        <v>2496</v>
      </c>
    </row>
    <row r="112" spans="1:47" s="2" customFormat="1" ht="12">
      <c r="A112" s="39"/>
      <c r="B112" s="40"/>
      <c r="C112" s="41"/>
      <c r="D112" s="218" t="s">
        <v>169</v>
      </c>
      <c r="E112" s="41"/>
      <c r="F112" s="219" t="s">
        <v>216</v>
      </c>
      <c r="G112" s="41"/>
      <c r="H112" s="41"/>
      <c r="I112" s="220"/>
      <c r="J112" s="41"/>
      <c r="K112" s="41"/>
      <c r="L112" s="45"/>
      <c r="M112" s="221"/>
      <c r="N112" s="222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169</v>
      </c>
      <c r="AU112" s="18" t="s">
        <v>85</v>
      </c>
    </row>
    <row r="113" spans="1:51" s="14" customFormat="1" ht="12">
      <c r="A113" s="14"/>
      <c r="B113" s="234"/>
      <c r="C113" s="235"/>
      <c r="D113" s="225" t="s">
        <v>175</v>
      </c>
      <c r="E113" s="236" t="s">
        <v>19</v>
      </c>
      <c r="F113" s="237" t="s">
        <v>2497</v>
      </c>
      <c r="G113" s="235"/>
      <c r="H113" s="238">
        <v>0.003</v>
      </c>
      <c r="I113" s="239"/>
      <c r="J113" s="235"/>
      <c r="K113" s="235"/>
      <c r="L113" s="240"/>
      <c r="M113" s="241"/>
      <c r="N113" s="242"/>
      <c r="O113" s="242"/>
      <c r="P113" s="242"/>
      <c r="Q113" s="242"/>
      <c r="R113" s="242"/>
      <c r="S113" s="242"/>
      <c r="T113" s="243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44" t="s">
        <v>175</v>
      </c>
      <c r="AU113" s="244" t="s">
        <v>85</v>
      </c>
      <c r="AV113" s="14" t="s">
        <v>85</v>
      </c>
      <c r="AW113" s="14" t="s">
        <v>37</v>
      </c>
      <c r="AX113" s="14" t="s">
        <v>83</v>
      </c>
      <c r="AY113" s="244" t="s">
        <v>159</v>
      </c>
    </row>
    <row r="114" spans="1:65" s="2" customFormat="1" ht="44.25" customHeight="1">
      <c r="A114" s="39"/>
      <c r="B114" s="40"/>
      <c r="C114" s="205" t="s">
        <v>206</v>
      </c>
      <c r="D114" s="205" t="s">
        <v>162</v>
      </c>
      <c r="E114" s="206" t="s">
        <v>218</v>
      </c>
      <c r="F114" s="207" t="s">
        <v>219</v>
      </c>
      <c r="G114" s="208" t="s">
        <v>191</v>
      </c>
      <c r="H114" s="209">
        <v>0.447</v>
      </c>
      <c r="I114" s="210"/>
      <c r="J114" s="211">
        <f>ROUND(I114*H114,2)</f>
        <v>0</v>
      </c>
      <c r="K114" s="207" t="s">
        <v>166</v>
      </c>
      <c r="L114" s="45"/>
      <c r="M114" s="212" t="s">
        <v>19</v>
      </c>
      <c r="N114" s="213" t="s">
        <v>46</v>
      </c>
      <c r="O114" s="85"/>
      <c r="P114" s="214">
        <f>O114*H114</f>
        <v>0</v>
      </c>
      <c r="Q114" s="214">
        <v>0</v>
      </c>
      <c r="R114" s="214">
        <f>Q114*H114</f>
        <v>0</v>
      </c>
      <c r="S114" s="214">
        <v>0</v>
      </c>
      <c r="T114" s="215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16" t="s">
        <v>167</v>
      </c>
      <c r="AT114" s="216" t="s">
        <v>162</v>
      </c>
      <c r="AU114" s="216" t="s">
        <v>85</v>
      </c>
      <c r="AY114" s="18" t="s">
        <v>159</v>
      </c>
      <c r="BE114" s="217">
        <f>IF(N114="základní",J114,0)</f>
        <v>0</v>
      </c>
      <c r="BF114" s="217">
        <f>IF(N114="snížená",J114,0)</f>
        <v>0</v>
      </c>
      <c r="BG114" s="217">
        <f>IF(N114="zákl. přenesená",J114,0)</f>
        <v>0</v>
      </c>
      <c r="BH114" s="217">
        <f>IF(N114="sníž. přenesená",J114,0)</f>
        <v>0</v>
      </c>
      <c r="BI114" s="217">
        <f>IF(N114="nulová",J114,0)</f>
        <v>0</v>
      </c>
      <c r="BJ114" s="18" t="s">
        <v>83</v>
      </c>
      <c r="BK114" s="217">
        <f>ROUND(I114*H114,2)</f>
        <v>0</v>
      </c>
      <c r="BL114" s="18" t="s">
        <v>167</v>
      </c>
      <c r="BM114" s="216" t="s">
        <v>2498</v>
      </c>
    </row>
    <row r="115" spans="1:47" s="2" customFormat="1" ht="12">
      <c r="A115" s="39"/>
      <c r="B115" s="40"/>
      <c r="C115" s="41"/>
      <c r="D115" s="218" t="s">
        <v>169</v>
      </c>
      <c r="E115" s="41"/>
      <c r="F115" s="219" t="s">
        <v>221</v>
      </c>
      <c r="G115" s="41"/>
      <c r="H115" s="41"/>
      <c r="I115" s="220"/>
      <c r="J115" s="41"/>
      <c r="K115" s="41"/>
      <c r="L115" s="45"/>
      <c r="M115" s="221"/>
      <c r="N115" s="222"/>
      <c r="O115" s="85"/>
      <c r="P115" s="85"/>
      <c r="Q115" s="85"/>
      <c r="R115" s="85"/>
      <c r="S115" s="85"/>
      <c r="T115" s="86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8" t="s">
        <v>169</v>
      </c>
      <c r="AU115" s="18" t="s">
        <v>85</v>
      </c>
    </row>
    <row r="116" spans="1:51" s="14" customFormat="1" ht="12">
      <c r="A116" s="14"/>
      <c r="B116" s="234"/>
      <c r="C116" s="235"/>
      <c r="D116" s="225" t="s">
        <v>175</v>
      </c>
      <c r="E116" s="236" t="s">
        <v>19</v>
      </c>
      <c r="F116" s="237" t="s">
        <v>2499</v>
      </c>
      <c r="G116" s="235"/>
      <c r="H116" s="238">
        <v>0.447</v>
      </c>
      <c r="I116" s="239"/>
      <c r="J116" s="235"/>
      <c r="K116" s="235"/>
      <c r="L116" s="240"/>
      <c r="M116" s="241"/>
      <c r="N116" s="242"/>
      <c r="O116" s="242"/>
      <c r="P116" s="242"/>
      <c r="Q116" s="242"/>
      <c r="R116" s="242"/>
      <c r="S116" s="242"/>
      <c r="T116" s="243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44" t="s">
        <v>175</v>
      </c>
      <c r="AU116" s="244" t="s">
        <v>85</v>
      </c>
      <c r="AV116" s="14" t="s">
        <v>85</v>
      </c>
      <c r="AW116" s="14" t="s">
        <v>37</v>
      </c>
      <c r="AX116" s="14" t="s">
        <v>83</v>
      </c>
      <c r="AY116" s="244" t="s">
        <v>159</v>
      </c>
    </row>
    <row r="117" spans="1:63" s="12" customFormat="1" ht="25.9" customHeight="1">
      <c r="A117" s="12"/>
      <c r="B117" s="189"/>
      <c r="C117" s="190"/>
      <c r="D117" s="191" t="s">
        <v>74</v>
      </c>
      <c r="E117" s="192" t="s">
        <v>230</v>
      </c>
      <c r="F117" s="192" t="s">
        <v>231</v>
      </c>
      <c r="G117" s="190"/>
      <c r="H117" s="190"/>
      <c r="I117" s="193"/>
      <c r="J117" s="194">
        <f>BK117</f>
        <v>0</v>
      </c>
      <c r="K117" s="190"/>
      <c r="L117" s="195"/>
      <c r="M117" s="196"/>
      <c r="N117" s="197"/>
      <c r="O117" s="197"/>
      <c r="P117" s="198">
        <f>P118+P255+P348+P359+P394+P413+P478</f>
        <v>0</v>
      </c>
      <c r="Q117" s="197"/>
      <c r="R117" s="198">
        <f>R118+R255+R348+R359+R394+R413+R478</f>
        <v>5.850507309999999</v>
      </c>
      <c r="S117" s="197"/>
      <c r="T117" s="199">
        <f>T118+T255+T348+T359+T394+T413+T478</f>
        <v>0.46817809</v>
      </c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R117" s="200" t="s">
        <v>85</v>
      </c>
      <c r="AT117" s="201" t="s">
        <v>74</v>
      </c>
      <c r="AU117" s="201" t="s">
        <v>75</v>
      </c>
      <c r="AY117" s="200" t="s">
        <v>159</v>
      </c>
      <c r="BK117" s="202">
        <f>BK118+BK255+BK348+BK359+BK394+BK413+BK478</f>
        <v>0</v>
      </c>
    </row>
    <row r="118" spans="1:63" s="12" customFormat="1" ht="22.8" customHeight="1">
      <c r="A118" s="12"/>
      <c r="B118" s="189"/>
      <c r="C118" s="190"/>
      <c r="D118" s="191" t="s">
        <v>74</v>
      </c>
      <c r="E118" s="203" t="s">
        <v>232</v>
      </c>
      <c r="F118" s="203" t="s">
        <v>233</v>
      </c>
      <c r="G118" s="190"/>
      <c r="H118" s="190"/>
      <c r="I118" s="193"/>
      <c r="J118" s="204">
        <f>BK118</f>
        <v>0</v>
      </c>
      <c r="K118" s="190"/>
      <c r="L118" s="195"/>
      <c r="M118" s="196"/>
      <c r="N118" s="197"/>
      <c r="O118" s="197"/>
      <c r="P118" s="198">
        <f>SUM(P119:P254)</f>
        <v>0</v>
      </c>
      <c r="Q118" s="197"/>
      <c r="R118" s="198">
        <f>SUM(R119:R254)</f>
        <v>3.6167906199999997</v>
      </c>
      <c r="S118" s="197"/>
      <c r="T118" s="199">
        <f>SUM(T119:T254)</f>
        <v>0.017809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00" t="s">
        <v>85</v>
      </c>
      <c r="AT118" s="201" t="s">
        <v>74</v>
      </c>
      <c r="AU118" s="201" t="s">
        <v>83</v>
      </c>
      <c r="AY118" s="200" t="s">
        <v>159</v>
      </c>
      <c r="BK118" s="202">
        <f>SUM(BK119:BK254)</f>
        <v>0</v>
      </c>
    </row>
    <row r="119" spans="1:65" s="2" customFormat="1" ht="33" customHeight="1">
      <c r="A119" s="39"/>
      <c r="B119" s="40"/>
      <c r="C119" s="205" t="s">
        <v>212</v>
      </c>
      <c r="D119" s="205" t="s">
        <v>162</v>
      </c>
      <c r="E119" s="206" t="s">
        <v>235</v>
      </c>
      <c r="F119" s="207" t="s">
        <v>236</v>
      </c>
      <c r="G119" s="208" t="s">
        <v>237</v>
      </c>
      <c r="H119" s="209">
        <v>194</v>
      </c>
      <c r="I119" s="210"/>
      <c r="J119" s="211">
        <f>ROUND(I119*H119,2)</f>
        <v>0</v>
      </c>
      <c r="K119" s="207" t="s">
        <v>166</v>
      </c>
      <c r="L119" s="45"/>
      <c r="M119" s="212" t="s">
        <v>19</v>
      </c>
      <c r="N119" s="213" t="s">
        <v>46</v>
      </c>
      <c r="O119" s="85"/>
      <c r="P119" s="214">
        <f>O119*H119</f>
        <v>0</v>
      </c>
      <c r="Q119" s="214">
        <v>0.00045</v>
      </c>
      <c r="R119" s="214">
        <f>Q119*H119</f>
        <v>0.0873</v>
      </c>
      <c r="S119" s="214">
        <v>0</v>
      </c>
      <c r="T119" s="215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16" t="s">
        <v>238</v>
      </c>
      <c r="AT119" s="216" t="s">
        <v>162</v>
      </c>
      <c r="AU119" s="216" t="s">
        <v>85</v>
      </c>
      <c r="AY119" s="18" t="s">
        <v>159</v>
      </c>
      <c r="BE119" s="217">
        <f>IF(N119="základní",J119,0)</f>
        <v>0</v>
      </c>
      <c r="BF119" s="217">
        <f>IF(N119="snížená",J119,0)</f>
        <v>0</v>
      </c>
      <c r="BG119" s="217">
        <f>IF(N119="zákl. přenesená",J119,0)</f>
        <v>0</v>
      </c>
      <c r="BH119" s="217">
        <f>IF(N119="sníž. přenesená",J119,0)</f>
        <v>0</v>
      </c>
      <c r="BI119" s="217">
        <f>IF(N119="nulová",J119,0)</f>
        <v>0</v>
      </c>
      <c r="BJ119" s="18" t="s">
        <v>83</v>
      </c>
      <c r="BK119" s="217">
        <f>ROUND(I119*H119,2)</f>
        <v>0</v>
      </c>
      <c r="BL119" s="18" t="s">
        <v>238</v>
      </c>
      <c r="BM119" s="216" t="s">
        <v>2500</v>
      </c>
    </row>
    <row r="120" spans="1:47" s="2" customFormat="1" ht="12">
      <c r="A120" s="39"/>
      <c r="B120" s="40"/>
      <c r="C120" s="41"/>
      <c r="D120" s="218" t="s">
        <v>169</v>
      </c>
      <c r="E120" s="41"/>
      <c r="F120" s="219" t="s">
        <v>240</v>
      </c>
      <c r="G120" s="41"/>
      <c r="H120" s="41"/>
      <c r="I120" s="220"/>
      <c r="J120" s="41"/>
      <c r="K120" s="41"/>
      <c r="L120" s="45"/>
      <c r="M120" s="221"/>
      <c r="N120" s="222"/>
      <c r="O120" s="85"/>
      <c r="P120" s="85"/>
      <c r="Q120" s="85"/>
      <c r="R120" s="85"/>
      <c r="S120" s="85"/>
      <c r="T120" s="86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169</v>
      </c>
      <c r="AU120" s="18" t="s">
        <v>85</v>
      </c>
    </row>
    <row r="121" spans="1:51" s="13" customFormat="1" ht="12">
      <c r="A121" s="13"/>
      <c r="B121" s="223"/>
      <c r="C121" s="224"/>
      <c r="D121" s="225" t="s">
        <v>175</v>
      </c>
      <c r="E121" s="226" t="s">
        <v>19</v>
      </c>
      <c r="F121" s="227" t="s">
        <v>241</v>
      </c>
      <c r="G121" s="224"/>
      <c r="H121" s="226" t="s">
        <v>19</v>
      </c>
      <c r="I121" s="228"/>
      <c r="J121" s="224"/>
      <c r="K121" s="224"/>
      <c r="L121" s="229"/>
      <c r="M121" s="230"/>
      <c r="N121" s="231"/>
      <c r="O121" s="231"/>
      <c r="P121" s="231"/>
      <c r="Q121" s="231"/>
      <c r="R121" s="231"/>
      <c r="S121" s="231"/>
      <c r="T121" s="232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3" t="s">
        <v>175</v>
      </c>
      <c r="AU121" s="233" t="s">
        <v>85</v>
      </c>
      <c r="AV121" s="13" t="s">
        <v>83</v>
      </c>
      <c r="AW121" s="13" t="s">
        <v>37</v>
      </c>
      <c r="AX121" s="13" t="s">
        <v>75</v>
      </c>
      <c r="AY121" s="233" t="s">
        <v>159</v>
      </c>
    </row>
    <row r="122" spans="1:51" s="14" customFormat="1" ht="12">
      <c r="A122" s="14"/>
      <c r="B122" s="234"/>
      <c r="C122" s="235"/>
      <c r="D122" s="225" t="s">
        <v>175</v>
      </c>
      <c r="E122" s="236" t="s">
        <v>19</v>
      </c>
      <c r="F122" s="237" t="s">
        <v>2501</v>
      </c>
      <c r="G122" s="235"/>
      <c r="H122" s="238">
        <v>193.087</v>
      </c>
      <c r="I122" s="239"/>
      <c r="J122" s="235"/>
      <c r="K122" s="235"/>
      <c r="L122" s="240"/>
      <c r="M122" s="241"/>
      <c r="N122" s="242"/>
      <c r="O122" s="242"/>
      <c r="P122" s="242"/>
      <c r="Q122" s="242"/>
      <c r="R122" s="242"/>
      <c r="S122" s="242"/>
      <c r="T122" s="243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44" t="s">
        <v>175</v>
      </c>
      <c r="AU122" s="244" t="s">
        <v>85</v>
      </c>
      <c r="AV122" s="14" t="s">
        <v>85</v>
      </c>
      <c r="AW122" s="14" t="s">
        <v>37</v>
      </c>
      <c r="AX122" s="14" t="s">
        <v>75</v>
      </c>
      <c r="AY122" s="244" t="s">
        <v>159</v>
      </c>
    </row>
    <row r="123" spans="1:51" s="13" customFormat="1" ht="12">
      <c r="A123" s="13"/>
      <c r="B123" s="223"/>
      <c r="C123" s="224"/>
      <c r="D123" s="225" t="s">
        <v>175</v>
      </c>
      <c r="E123" s="226" t="s">
        <v>19</v>
      </c>
      <c r="F123" s="227" t="s">
        <v>243</v>
      </c>
      <c r="G123" s="224"/>
      <c r="H123" s="226" t="s">
        <v>19</v>
      </c>
      <c r="I123" s="228"/>
      <c r="J123" s="224"/>
      <c r="K123" s="224"/>
      <c r="L123" s="229"/>
      <c r="M123" s="230"/>
      <c r="N123" s="231"/>
      <c r="O123" s="231"/>
      <c r="P123" s="231"/>
      <c r="Q123" s="231"/>
      <c r="R123" s="231"/>
      <c r="S123" s="231"/>
      <c r="T123" s="232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3" t="s">
        <v>175</v>
      </c>
      <c r="AU123" s="233" t="s">
        <v>85</v>
      </c>
      <c r="AV123" s="13" t="s">
        <v>83</v>
      </c>
      <c r="AW123" s="13" t="s">
        <v>37</v>
      </c>
      <c r="AX123" s="13" t="s">
        <v>75</v>
      </c>
      <c r="AY123" s="233" t="s">
        <v>159</v>
      </c>
    </row>
    <row r="124" spans="1:51" s="14" customFormat="1" ht="12">
      <c r="A124" s="14"/>
      <c r="B124" s="234"/>
      <c r="C124" s="235"/>
      <c r="D124" s="225" t="s">
        <v>175</v>
      </c>
      <c r="E124" s="236" t="s">
        <v>19</v>
      </c>
      <c r="F124" s="237" t="s">
        <v>2502</v>
      </c>
      <c r="G124" s="235"/>
      <c r="H124" s="238">
        <v>0.913</v>
      </c>
      <c r="I124" s="239"/>
      <c r="J124" s="235"/>
      <c r="K124" s="235"/>
      <c r="L124" s="240"/>
      <c r="M124" s="241"/>
      <c r="N124" s="242"/>
      <c r="O124" s="242"/>
      <c r="P124" s="242"/>
      <c r="Q124" s="242"/>
      <c r="R124" s="242"/>
      <c r="S124" s="242"/>
      <c r="T124" s="243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44" t="s">
        <v>175</v>
      </c>
      <c r="AU124" s="244" t="s">
        <v>85</v>
      </c>
      <c r="AV124" s="14" t="s">
        <v>85</v>
      </c>
      <c r="AW124" s="14" t="s">
        <v>37</v>
      </c>
      <c r="AX124" s="14" t="s">
        <v>75</v>
      </c>
      <c r="AY124" s="244" t="s">
        <v>159</v>
      </c>
    </row>
    <row r="125" spans="1:51" s="15" customFormat="1" ht="12">
      <c r="A125" s="15"/>
      <c r="B125" s="245"/>
      <c r="C125" s="246"/>
      <c r="D125" s="225" t="s">
        <v>175</v>
      </c>
      <c r="E125" s="247" t="s">
        <v>19</v>
      </c>
      <c r="F125" s="248" t="s">
        <v>179</v>
      </c>
      <c r="G125" s="246"/>
      <c r="H125" s="249">
        <v>194</v>
      </c>
      <c r="I125" s="250"/>
      <c r="J125" s="246"/>
      <c r="K125" s="246"/>
      <c r="L125" s="251"/>
      <c r="M125" s="252"/>
      <c r="N125" s="253"/>
      <c r="O125" s="253"/>
      <c r="P125" s="253"/>
      <c r="Q125" s="253"/>
      <c r="R125" s="253"/>
      <c r="S125" s="253"/>
      <c r="T125" s="254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T125" s="255" t="s">
        <v>175</v>
      </c>
      <c r="AU125" s="255" t="s">
        <v>85</v>
      </c>
      <c r="AV125" s="15" t="s">
        <v>167</v>
      </c>
      <c r="AW125" s="15" t="s">
        <v>37</v>
      </c>
      <c r="AX125" s="15" t="s">
        <v>83</v>
      </c>
      <c r="AY125" s="255" t="s">
        <v>159</v>
      </c>
    </row>
    <row r="126" spans="1:65" s="2" customFormat="1" ht="37.8" customHeight="1">
      <c r="A126" s="39"/>
      <c r="B126" s="40"/>
      <c r="C126" s="205" t="s">
        <v>180</v>
      </c>
      <c r="D126" s="205" t="s">
        <v>162</v>
      </c>
      <c r="E126" s="206" t="s">
        <v>246</v>
      </c>
      <c r="F126" s="207" t="s">
        <v>247</v>
      </c>
      <c r="G126" s="208" t="s">
        <v>165</v>
      </c>
      <c r="H126" s="209">
        <v>193.087</v>
      </c>
      <c r="I126" s="210"/>
      <c r="J126" s="211">
        <f>ROUND(I126*H126,2)</f>
        <v>0</v>
      </c>
      <c r="K126" s="207" t="s">
        <v>166</v>
      </c>
      <c r="L126" s="45"/>
      <c r="M126" s="212" t="s">
        <v>19</v>
      </c>
      <c r="N126" s="213" t="s">
        <v>46</v>
      </c>
      <c r="O126" s="85"/>
      <c r="P126" s="214">
        <f>O126*H126</f>
        <v>0</v>
      </c>
      <c r="Q126" s="214">
        <v>0</v>
      </c>
      <c r="R126" s="214">
        <f>Q126*H126</f>
        <v>0</v>
      </c>
      <c r="S126" s="214">
        <v>0</v>
      </c>
      <c r="T126" s="215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16" t="s">
        <v>238</v>
      </c>
      <c r="AT126" s="216" t="s">
        <v>162</v>
      </c>
      <c r="AU126" s="216" t="s">
        <v>85</v>
      </c>
      <c r="AY126" s="18" t="s">
        <v>159</v>
      </c>
      <c r="BE126" s="217">
        <f>IF(N126="základní",J126,0)</f>
        <v>0</v>
      </c>
      <c r="BF126" s="217">
        <f>IF(N126="snížená",J126,0)</f>
        <v>0</v>
      </c>
      <c r="BG126" s="217">
        <f>IF(N126="zákl. přenesená",J126,0)</f>
        <v>0</v>
      </c>
      <c r="BH126" s="217">
        <f>IF(N126="sníž. přenesená",J126,0)</f>
        <v>0</v>
      </c>
      <c r="BI126" s="217">
        <f>IF(N126="nulová",J126,0)</f>
        <v>0</v>
      </c>
      <c r="BJ126" s="18" t="s">
        <v>83</v>
      </c>
      <c r="BK126" s="217">
        <f>ROUND(I126*H126,2)</f>
        <v>0</v>
      </c>
      <c r="BL126" s="18" t="s">
        <v>238</v>
      </c>
      <c r="BM126" s="216" t="s">
        <v>2503</v>
      </c>
    </row>
    <row r="127" spans="1:47" s="2" customFormat="1" ht="12">
      <c r="A127" s="39"/>
      <c r="B127" s="40"/>
      <c r="C127" s="41"/>
      <c r="D127" s="218" t="s">
        <v>169</v>
      </c>
      <c r="E127" s="41"/>
      <c r="F127" s="219" t="s">
        <v>249</v>
      </c>
      <c r="G127" s="41"/>
      <c r="H127" s="41"/>
      <c r="I127" s="220"/>
      <c r="J127" s="41"/>
      <c r="K127" s="41"/>
      <c r="L127" s="45"/>
      <c r="M127" s="221"/>
      <c r="N127" s="222"/>
      <c r="O127" s="85"/>
      <c r="P127" s="85"/>
      <c r="Q127" s="85"/>
      <c r="R127" s="85"/>
      <c r="S127" s="85"/>
      <c r="T127" s="86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169</v>
      </c>
      <c r="AU127" s="18" t="s">
        <v>85</v>
      </c>
    </row>
    <row r="128" spans="1:51" s="13" customFormat="1" ht="12">
      <c r="A128" s="13"/>
      <c r="B128" s="223"/>
      <c r="C128" s="224"/>
      <c r="D128" s="225" t="s">
        <v>175</v>
      </c>
      <c r="E128" s="226" t="s">
        <v>19</v>
      </c>
      <c r="F128" s="227" t="s">
        <v>2179</v>
      </c>
      <c r="G128" s="224"/>
      <c r="H128" s="226" t="s">
        <v>19</v>
      </c>
      <c r="I128" s="228"/>
      <c r="J128" s="224"/>
      <c r="K128" s="224"/>
      <c r="L128" s="229"/>
      <c r="M128" s="230"/>
      <c r="N128" s="231"/>
      <c r="O128" s="231"/>
      <c r="P128" s="231"/>
      <c r="Q128" s="231"/>
      <c r="R128" s="231"/>
      <c r="S128" s="231"/>
      <c r="T128" s="232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3" t="s">
        <v>175</v>
      </c>
      <c r="AU128" s="233" t="s">
        <v>85</v>
      </c>
      <c r="AV128" s="13" t="s">
        <v>83</v>
      </c>
      <c r="AW128" s="13" t="s">
        <v>37</v>
      </c>
      <c r="AX128" s="13" t="s">
        <v>75</v>
      </c>
      <c r="AY128" s="233" t="s">
        <v>159</v>
      </c>
    </row>
    <row r="129" spans="1:51" s="13" customFormat="1" ht="12">
      <c r="A129" s="13"/>
      <c r="B129" s="223"/>
      <c r="C129" s="224"/>
      <c r="D129" s="225" t="s">
        <v>175</v>
      </c>
      <c r="E129" s="226" t="s">
        <v>19</v>
      </c>
      <c r="F129" s="227" t="s">
        <v>251</v>
      </c>
      <c r="G129" s="224"/>
      <c r="H129" s="226" t="s">
        <v>19</v>
      </c>
      <c r="I129" s="228"/>
      <c r="J129" s="224"/>
      <c r="K129" s="224"/>
      <c r="L129" s="229"/>
      <c r="M129" s="230"/>
      <c r="N129" s="231"/>
      <c r="O129" s="231"/>
      <c r="P129" s="231"/>
      <c r="Q129" s="231"/>
      <c r="R129" s="231"/>
      <c r="S129" s="231"/>
      <c r="T129" s="232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3" t="s">
        <v>175</v>
      </c>
      <c r="AU129" s="233" t="s">
        <v>85</v>
      </c>
      <c r="AV129" s="13" t="s">
        <v>83</v>
      </c>
      <c r="AW129" s="13" t="s">
        <v>37</v>
      </c>
      <c r="AX129" s="13" t="s">
        <v>75</v>
      </c>
      <c r="AY129" s="233" t="s">
        <v>159</v>
      </c>
    </row>
    <row r="130" spans="1:51" s="14" customFormat="1" ht="12">
      <c r="A130" s="14"/>
      <c r="B130" s="234"/>
      <c r="C130" s="235"/>
      <c r="D130" s="225" t="s">
        <v>175</v>
      </c>
      <c r="E130" s="236" t="s">
        <v>19</v>
      </c>
      <c r="F130" s="237" t="s">
        <v>2504</v>
      </c>
      <c r="G130" s="235"/>
      <c r="H130" s="238">
        <v>41.585</v>
      </c>
      <c r="I130" s="239"/>
      <c r="J130" s="235"/>
      <c r="K130" s="235"/>
      <c r="L130" s="240"/>
      <c r="M130" s="241"/>
      <c r="N130" s="242"/>
      <c r="O130" s="242"/>
      <c r="P130" s="242"/>
      <c r="Q130" s="242"/>
      <c r="R130" s="242"/>
      <c r="S130" s="242"/>
      <c r="T130" s="243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44" t="s">
        <v>175</v>
      </c>
      <c r="AU130" s="244" t="s">
        <v>85</v>
      </c>
      <c r="AV130" s="14" t="s">
        <v>85</v>
      </c>
      <c r="AW130" s="14" t="s">
        <v>37</v>
      </c>
      <c r="AX130" s="14" t="s">
        <v>75</v>
      </c>
      <c r="AY130" s="244" t="s">
        <v>159</v>
      </c>
    </row>
    <row r="131" spans="1:51" s="14" customFormat="1" ht="12">
      <c r="A131" s="14"/>
      <c r="B131" s="234"/>
      <c r="C131" s="235"/>
      <c r="D131" s="225" t="s">
        <v>175</v>
      </c>
      <c r="E131" s="236" t="s">
        <v>19</v>
      </c>
      <c r="F131" s="237" t="s">
        <v>2505</v>
      </c>
      <c r="G131" s="235"/>
      <c r="H131" s="238">
        <v>151.502</v>
      </c>
      <c r="I131" s="239"/>
      <c r="J131" s="235"/>
      <c r="K131" s="235"/>
      <c r="L131" s="240"/>
      <c r="M131" s="241"/>
      <c r="N131" s="242"/>
      <c r="O131" s="242"/>
      <c r="P131" s="242"/>
      <c r="Q131" s="242"/>
      <c r="R131" s="242"/>
      <c r="S131" s="242"/>
      <c r="T131" s="243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44" t="s">
        <v>175</v>
      </c>
      <c r="AU131" s="244" t="s">
        <v>85</v>
      </c>
      <c r="AV131" s="14" t="s">
        <v>85</v>
      </c>
      <c r="AW131" s="14" t="s">
        <v>37</v>
      </c>
      <c r="AX131" s="14" t="s">
        <v>75</v>
      </c>
      <c r="AY131" s="244" t="s">
        <v>159</v>
      </c>
    </row>
    <row r="132" spans="1:51" s="15" customFormat="1" ht="12">
      <c r="A132" s="15"/>
      <c r="B132" s="245"/>
      <c r="C132" s="246"/>
      <c r="D132" s="225" t="s">
        <v>175</v>
      </c>
      <c r="E132" s="247" t="s">
        <v>19</v>
      </c>
      <c r="F132" s="248" t="s">
        <v>179</v>
      </c>
      <c r="G132" s="246"/>
      <c r="H132" s="249">
        <v>193.08700000000002</v>
      </c>
      <c r="I132" s="250"/>
      <c r="J132" s="246"/>
      <c r="K132" s="246"/>
      <c r="L132" s="251"/>
      <c r="M132" s="252"/>
      <c r="N132" s="253"/>
      <c r="O132" s="253"/>
      <c r="P132" s="253"/>
      <c r="Q132" s="253"/>
      <c r="R132" s="253"/>
      <c r="S132" s="253"/>
      <c r="T132" s="254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T132" s="255" t="s">
        <v>175</v>
      </c>
      <c r="AU132" s="255" t="s">
        <v>85</v>
      </c>
      <c r="AV132" s="15" t="s">
        <v>167</v>
      </c>
      <c r="AW132" s="15" t="s">
        <v>37</v>
      </c>
      <c r="AX132" s="15" t="s">
        <v>83</v>
      </c>
      <c r="AY132" s="255" t="s">
        <v>159</v>
      </c>
    </row>
    <row r="133" spans="1:65" s="2" customFormat="1" ht="16.5" customHeight="1">
      <c r="A133" s="39"/>
      <c r="B133" s="40"/>
      <c r="C133" s="257" t="s">
        <v>225</v>
      </c>
      <c r="D133" s="257" t="s">
        <v>255</v>
      </c>
      <c r="E133" s="258" t="s">
        <v>256</v>
      </c>
      <c r="F133" s="259" t="s">
        <v>257</v>
      </c>
      <c r="G133" s="260" t="s">
        <v>258</v>
      </c>
      <c r="H133" s="261">
        <v>67.58</v>
      </c>
      <c r="I133" s="262"/>
      <c r="J133" s="263">
        <f>ROUND(I133*H133,2)</f>
        <v>0</v>
      </c>
      <c r="K133" s="259" t="s">
        <v>166</v>
      </c>
      <c r="L133" s="264"/>
      <c r="M133" s="265" t="s">
        <v>19</v>
      </c>
      <c r="N133" s="266" t="s">
        <v>46</v>
      </c>
      <c r="O133" s="85"/>
      <c r="P133" s="214">
        <f>O133*H133</f>
        <v>0</v>
      </c>
      <c r="Q133" s="214">
        <v>0.001</v>
      </c>
      <c r="R133" s="214">
        <f>Q133*H133</f>
        <v>0.06758</v>
      </c>
      <c r="S133" s="214">
        <v>0</v>
      </c>
      <c r="T133" s="215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16" t="s">
        <v>259</v>
      </c>
      <c r="AT133" s="216" t="s">
        <v>255</v>
      </c>
      <c r="AU133" s="216" t="s">
        <v>85</v>
      </c>
      <c r="AY133" s="18" t="s">
        <v>159</v>
      </c>
      <c r="BE133" s="217">
        <f>IF(N133="základní",J133,0)</f>
        <v>0</v>
      </c>
      <c r="BF133" s="217">
        <f>IF(N133="snížená",J133,0)</f>
        <v>0</v>
      </c>
      <c r="BG133" s="217">
        <f>IF(N133="zákl. přenesená",J133,0)</f>
        <v>0</v>
      </c>
      <c r="BH133" s="217">
        <f>IF(N133="sníž. přenesená",J133,0)</f>
        <v>0</v>
      </c>
      <c r="BI133" s="217">
        <f>IF(N133="nulová",J133,0)</f>
        <v>0</v>
      </c>
      <c r="BJ133" s="18" t="s">
        <v>83</v>
      </c>
      <c r="BK133" s="217">
        <f>ROUND(I133*H133,2)</f>
        <v>0</v>
      </c>
      <c r="BL133" s="18" t="s">
        <v>238</v>
      </c>
      <c r="BM133" s="216" t="s">
        <v>2506</v>
      </c>
    </row>
    <row r="134" spans="1:51" s="14" customFormat="1" ht="12">
      <c r="A134" s="14"/>
      <c r="B134" s="234"/>
      <c r="C134" s="235"/>
      <c r="D134" s="225" t="s">
        <v>175</v>
      </c>
      <c r="E134" s="235"/>
      <c r="F134" s="237" t="s">
        <v>2507</v>
      </c>
      <c r="G134" s="235"/>
      <c r="H134" s="238">
        <v>67.58</v>
      </c>
      <c r="I134" s="239"/>
      <c r="J134" s="235"/>
      <c r="K134" s="235"/>
      <c r="L134" s="240"/>
      <c r="M134" s="241"/>
      <c r="N134" s="242"/>
      <c r="O134" s="242"/>
      <c r="P134" s="242"/>
      <c r="Q134" s="242"/>
      <c r="R134" s="242"/>
      <c r="S134" s="242"/>
      <c r="T134" s="243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44" t="s">
        <v>175</v>
      </c>
      <c r="AU134" s="244" t="s">
        <v>85</v>
      </c>
      <c r="AV134" s="14" t="s">
        <v>85</v>
      </c>
      <c r="AW134" s="14" t="s">
        <v>4</v>
      </c>
      <c r="AX134" s="14" t="s">
        <v>83</v>
      </c>
      <c r="AY134" s="244" t="s">
        <v>159</v>
      </c>
    </row>
    <row r="135" spans="1:65" s="2" customFormat="1" ht="33" customHeight="1">
      <c r="A135" s="39"/>
      <c r="B135" s="40"/>
      <c r="C135" s="205" t="s">
        <v>234</v>
      </c>
      <c r="D135" s="205" t="s">
        <v>162</v>
      </c>
      <c r="E135" s="206" t="s">
        <v>271</v>
      </c>
      <c r="F135" s="207" t="s">
        <v>272</v>
      </c>
      <c r="G135" s="208" t="s">
        <v>165</v>
      </c>
      <c r="H135" s="209">
        <v>193.087</v>
      </c>
      <c r="I135" s="210"/>
      <c r="J135" s="211">
        <f>ROUND(I135*H135,2)</f>
        <v>0</v>
      </c>
      <c r="K135" s="207" t="s">
        <v>166</v>
      </c>
      <c r="L135" s="45"/>
      <c r="M135" s="212" t="s">
        <v>19</v>
      </c>
      <c r="N135" s="213" t="s">
        <v>46</v>
      </c>
      <c r="O135" s="85"/>
      <c r="P135" s="214">
        <f>O135*H135</f>
        <v>0</v>
      </c>
      <c r="Q135" s="214">
        <v>0</v>
      </c>
      <c r="R135" s="214">
        <f>Q135*H135</f>
        <v>0</v>
      </c>
      <c r="S135" s="214">
        <v>0</v>
      </c>
      <c r="T135" s="215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16" t="s">
        <v>238</v>
      </c>
      <c r="AT135" s="216" t="s">
        <v>162</v>
      </c>
      <c r="AU135" s="216" t="s">
        <v>85</v>
      </c>
      <c r="AY135" s="18" t="s">
        <v>159</v>
      </c>
      <c r="BE135" s="217">
        <f>IF(N135="základní",J135,0)</f>
        <v>0</v>
      </c>
      <c r="BF135" s="217">
        <f>IF(N135="snížená",J135,0)</f>
        <v>0</v>
      </c>
      <c r="BG135" s="217">
        <f>IF(N135="zákl. přenesená",J135,0)</f>
        <v>0</v>
      </c>
      <c r="BH135" s="217">
        <f>IF(N135="sníž. přenesená",J135,0)</f>
        <v>0</v>
      </c>
      <c r="BI135" s="217">
        <f>IF(N135="nulová",J135,0)</f>
        <v>0</v>
      </c>
      <c r="BJ135" s="18" t="s">
        <v>83</v>
      </c>
      <c r="BK135" s="217">
        <f>ROUND(I135*H135,2)</f>
        <v>0</v>
      </c>
      <c r="BL135" s="18" t="s">
        <v>238</v>
      </c>
      <c r="BM135" s="216" t="s">
        <v>2508</v>
      </c>
    </row>
    <row r="136" spans="1:47" s="2" customFormat="1" ht="12">
      <c r="A136" s="39"/>
      <c r="B136" s="40"/>
      <c r="C136" s="41"/>
      <c r="D136" s="218" t="s">
        <v>169</v>
      </c>
      <c r="E136" s="41"/>
      <c r="F136" s="219" t="s">
        <v>274</v>
      </c>
      <c r="G136" s="41"/>
      <c r="H136" s="41"/>
      <c r="I136" s="220"/>
      <c r="J136" s="41"/>
      <c r="K136" s="41"/>
      <c r="L136" s="45"/>
      <c r="M136" s="221"/>
      <c r="N136" s="222"/>
      <c r="O136" s="85"/>
      <c r="P136" s="85"/>
      <c r="Q136" s="85"/>
      <c r="R136" s="85"/>
      <c r="S136" s="85"/>
      <c r="T136" s="86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169</v>
      </c>
      <c r="AU136" s="18" t="s">
        <v>85</v>
      </c>
    </row>
    <row r="137" spans="1:65" s="2" customFormat="1" ht="49.05" customHeight="1">
      <c r="A137" s="39"/>
      <c r="B137" s="40"/>
      <c r="C137" s="257" t="s">
        <v>245</v>
      </c>
      <c r="D137" s="257" t="s">
        <v>255</v>
      </c>
      <c r="E137" s="258" t="s">
        <v>276</v>
      </c>
      <c r="F137" s="259" t="s">
        <v>277</v>
      </c>
      <c r="G137" s="260" t="s">
        <v>165</v>
      </c>
      <c r="H137" s="261">
        <v>225.043</v>
      </c>
      <c r="I137" s="262"/>
      <c r="J137" s="263">
        <f>ROUND(I137*H137,2)</f>
        <v>0</v>
      </c>
      <c r="K137" s="259" t="s">
        <v>166</v>
      </c>
      <c r="L137" s="264"/>
      <c r="M137" s="265" t="s">
        <v>19</v>
      </c>
      <c r="N137" s="266" t="s">
        <v>46</v>
      </c>
      <c r="O137" s="85"/>
      <c r="P137" s="214">
        <f>O137*H137</f>
        <v>0</v>
      </c>
      <c r="Q137" s="214">
        <v>0.004</v>
      </c>
      <c r="R137" s="214">
        <f>Q137*H137</f>
        <v>0.9001720000000001</v>
      </c>
      <c r="S137" s="214">
        <v>0</v>
      </c>
      <c r="T137" s="215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16" t="s">
        <v>259</v>
      </c>
      <c r="AT137" s="216" t="s">
        <v>255</v>
      </c>
      <c r="AU137" s="216" t="s">
        <v>85</v>
      </c>
      <c r="AY137" s="18" t="s">
        <v>159</v>
      </c>
      <c r="BE137" s="217">
        <f>IF(N137="základní",J137,0)</f>
        <v>0</v>
      </c>
      <c r="BF137" s="217">
        <f>IF(N137="snížená",J137,0)</f>
        <v>0</v>
      </c>
      <c r="BG137" s="217">
        <f>IF(N137="zákl. přenesená",J137,0)</f>
        <v>0</v>
      </c>
      <c r="BH137" s="217">
        <f>IF(N137="sníž. přenesená",J137,0)</f>
        <v>0</v>
      </c>
      <c r="BI137" s="217">
        <f>IF(N137="nulová",J137,0)</f>
        <v>0</v>
      </c>
      <c r="BJ137" s="18" t="s">
        <v>83</v>
      </c>
      <c r="BK137" s="217">
        <f>ROUND(I137*H137,2)</f>
        <v>0</v>
      </c>
      <c r="BL137" s="18" t="s">
        <v>238</v>
      </c>
      <c r="BM137" s="216" t="s">
        <v>2509</v>
      </c>
    </row>
    <row r="138" spans="1:51" s="14" customFormat="1" ht="12">
      <c r="A138" s="14"/>
      <c r="B138" s="234"/>
      <c r="C138" s="235"/>
      <c r="D138" s="225" t="s">
        <v>175</v>
      </c>
      <c r="E138" s="235"/>
      <c r="F138" s="237" t="s">
        <v>2510</v>
      </c>
      <c r="G138" s="235"/>
      <c r="H138" s="238">
        <v>225.043</v>
      </c>
      <c r="I138" s="239"/>
      <c r="J138" s="235"/>
      <c r="K138" s="235"/>
      <c r="L138" s="240"/>
      <c r="M138" s="241"/>
      <c r="N138" s="242"/>
      <c r="O138" s="242"/>
      <c r="P138" s="242"/>
      <c r="Q138" s="242"/>
      <c r="R138" s="242"/>
      <c r="S138" s="242"/>
      <c r="T138" s="243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44" t="s">
        <v>175</v>
      </c>
      <c r="AU138" s="244" t="s">
        <v>85</v>
      </c>
      <c r="AV138" s="14" t="s">
        <v>85</v>
      </c>
      <c r="AW138" s="14" t="s">
        <v>4</v>
      </c>
      <c r="AX138" s="14" t="s">
        <v>83</v>
      </c>
      <c r="AY138" s="244" t="s">
        <v>159</v>
      </c>
    </row>
    <row r="139" spans="1:65" s="2" customFormat="1" ht="24.15" customHeight="1">
      <c r="A139" s="39"/>
      <c r="B139" s="40"/>
      <c r="C139" s="205" t="s">
        <v>254</v>
      </c>
      <c r="D139" s="205" t="s">
        <v>162</v>
      </c>
      <c r="E139" s="206" t="s">
        <v>263</v>
      </c>
      <c r="F139" s="207" t="s">
        <v>264</v>
      </c>
      <c r="G139" s="208" t="s">
        <v>165</v>
      </c>
      <c r="H139" s="209">
        <v>193.087</v>
      </c>
      <c r="I139" s="210"/>
      <c r="J139" s="211">
        <f>ROUND(I139*H139,2)</f>
        <v>0</v>
      </c>
      <c r="K139" s="207" t="s">
        <v>166</v>
      </c>
      <c r="L139" s="45"/>
      <c r="M139" s="212" t="s">
        <v>19</v>
      </c>
      <c r="N139" s="213" t="s">
        <v>46</v>
      </c>
      <c r="O139" s="85"/>
      <c r="P139" s="214">
        <f>O139*H139</f>
        <v>0</v>
      </c>
      <c r="Q139" s="214">
        <v>0.00088</v>
      </c>
      <c r="R139" s="214">
        <f>Q139*H139</f>
        <v>0.16991656</v>
      </c>
      <c r="S139" s="214">
        <v>0</v>
      </c>
      <c r="T139" s="215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16" t="s">
        <v>238</v>
      </c>
      <c r="AT139" s="216" t="s">
        <v>162</v>
      </c>
      <c r="AU139" s="216" t="s">
        <v>85</v>
      </c>
      <c r="AY139" s="18" t="s">
        <v>159</v>
      </c>
      <c r="BE139" s="217">
        <f>IF(N139="základní",J139,0)</f>
        <v>0</v>
      </c>
      <c r="BF139" s="217">
        <f>IF(N139="snížená",J139,0)</f>
        <v>0</v>
      </c>
      <c r="BG139" s="217">
        <f>IF(N139="zákl. přenesená",J139,0)</f>
        <v>0</v>
      </c>
      <c r="BH139" s="217">
        <f>IF(N139="sníž. přenesená",J139,0)</f>
        <v>0</v>
      </c>
      <c r="BI139" s="217">
        <f>IF(N139="nulová",J139,0)</f>
        <v>0</v>
      </c>
      <c r="BJ139" s="18" t="s">
        <v>83</v>
      </c>
      <c r="BK139" s="217">
        <f>ROUND(I139*H139,2)</f>
        <v>0</v>
      </c>
      <c r="BL139" s="18" t="s">
        <v>238</v>
      </c>
      <c r="BM139" s="216" t="s">
        <v>2511</v>
      </c>
    </row>
    <row r="140" spans="1:47" s="2" customFormat="1" ht="12">
      <c r="A140" s="39"/>
      <c r="B140" s="40"/>
      <c r="C140" s="41"/>
      <c r="D140" s="218" t="s">
        <v>169</v>
      </c>
      <c r="E140" s="41"/>
      <c r="F140" s="219" t="s">
        <v>266</v>
      </c>
      <c r="G140" s="41"/>
      <c r="H140" s="41"/>
      <c r="I140" s="220"/>
      <c r="J140" s="41"/>
      <c r="K140" s="41"/>
      <c r="L140" s="45"/>
      <c r="M140" s="221"/>
      <c r="N140" s="222"/>
      <c r="O140" s="85"/>
      <c r="P140" s="85"/>
      <c r="Q140" s="85"/>
      <c r="R140" s="85"/>
      <c r="S140" s="85"/>
      <c r="T140" s="86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169</v>
      </c>
      <c r="AU140" s="18" t="s">
        <v>85</v>
      </c>
    </row>
    <row r="141" spans="1:65" s="2" customFormat="1" ht="49.05" customHeight="1">
      <c r="A141" s="39"/>
      <c r="B141" s="40"/>
      <c r="C141" s="257" t="s">
        <v>262</v>
      </c>
      <c r="D141" s="257" t="s">
        <v>255</v>
      </c>
      <c r="E141" s="258" t="s">
        <v>1296</v>
      </c>
      <c r="F141" s="259" t="s">
        <v>1297</v>
      </c>
      <c r="G141" s="260" t="s">
        <v>165</v>
      </c>
      <c r="H141" s="261">
        <v>225.043</v>
      </c>
      <c r="I141" s="262"/>
      <c r="J141" s="263">
        <f>ROUND(I141*H141,2)</f>
        <v>0</v>
      </c>
      <c r="K141" s="259" t="s">
        <v>166</v>
      </c>
      <c r="L141" s="264"/>
      <c r="M141" s="265" t="s">
        <v>19</v>
      </c>
      <c r="N141" s="266" t="s">
        <v>46</v>
      </c>
      <c r="O141" s="85"/>
      <c r="P141" s="214">
        <f>O141*H141</f>
        <v>0</v>
      </c>
      <c r="Q141" s="214">
        <v>0.0053</v>
      </c>
      <c r="R141" s="214">
        <f>Q141*H141</f>
        <v>1.1927279</v>
      </c>
      <c r="S141" s="214">
        <v>0</v>
      </c>
      <c r="T141" s="215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16" t="s">
        <v>259</v>
      </c>
      <c r="AT141" s="216" t="s">
        <v>255</v>
      </c>
      <c r="AU141" s="216" t="s">
        <v>85</v>
      </c>
      <c r="AY141" s="18" t="s">
        <v>159</v>
      </c>
      <c r="BE141" s="217">
        <f>IF(N141="základní",J141,0)</f>
        <v>0</v>
      </c>
      <c r="BF141" s="217">
        <f>IF(N141="snížená",J141,0)</f>
        <v>0</v>
      </c>
      <c r="BG141" s="217">
        <f>IF(N141="zákl. přenesená",J141,0)</f>
        <v>0</v>
      </c>
      <c r="BH141" s="217">
        <f>IF(N141="sníž. přenesená",J141,0)</f>
        <v>0</v>
      </c>
      <c r="BI141" s="217">
        <f>IF(N141="nulová",J141,0)</f>
        <v>0</v>
      </c>
      <c r="BJ141" s="18" t="s">
        <v>83</v>
      </c>
      <c r="BK141" s="217">
        <f>ROUND(I141*H141,2)</f>
        <v>0</v>
      </c>
      <c r="BL141" s="18" t="s">
        <v>238</v>
      </c>
      <c r="BM141" s="216" t="s">
        <v>2512</v>
      </c>
    </row>
    <row r="142" spans="1:51" s="14" customFormat="1" ht="12">
      <c r="A142" s="14"/>
      <c r="B142" s="234"/>
      <c r="C142" s="235"/>
      <c r="D142" s="225" t="s">
        <v>175</v>
      </c>
      <c r="E142" s="235"/>
      <c r="F142" s="237" t="s">
        <v>2510</v>
      </c>
      <c r="G142" s="235"/>
      <c r="H142" s="238">
        <v>225.043</v>
      </c>
      <c r="I142" s="239"/>
      <c r="J142" s="235"/>
      <c r="K142" s="235"/>
      <c r="L142" s="240"/>
      <c r="M142" s="241"/>
      <c r="N142" s="242"/>
      <c r="O142" s="242"/>
      <c r="P142" s="242"/>
      <c r="Q142" s="242"/>
      <c r="R142" s="242"/>
      <c r="S142" s="242"/>
      <c r="T142" s="243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44" t="s">
        <v>175</v>
      </c>
      <c r="AU142" s="244" t="s">
        <v>85</v>
      </c>
      <c r="AV142" s="14" t="s">
        <v>85</v>
      </c>
      <c r="AW142" s="14" t="s">
        <v>4</v>
      </c>
      <c r="AX142" s="14" t="s">
        <v>83</v>
      </c>
      <c r="AY142" s="244" t="s">
        <v>159</v>
      </c>
    </row>
    <row r="143" spans="1:65" s="2" customFormat="1" ht="33" customHeight="1">
      <c r="A143" s="39"/>
      <c r="B143" s="40"/>
      <c r="C143" s="205" t="s">
        <v>8</v>
      </c>
      <c r="D143" s="205" t="s">
        <v>162</v>
      </c>
      <c r="E143" s="206" t="s">
        <v>286</v>
      </c>
      <c r="F143" s="207" t="s">
        <v>287</v>
      </c>
      <c r="G143" s="208" t="s">
        <v>237</v>
      </c>
      <c r="H143" s="209">
        <v>760</v>
      </c>
      <c r="I143" s="210"/>
      <c r="J143" s="211">
        <f>ROUND(I143*H143,2)</f>
        <v>0</v>
      </c>
      <c r="K143" s="207" t="s">
        <v>166</v>
      </c>
      <c r="L143" s="45"/>
      <c r="M143" s="212" t="s">
        <v>19</v>
      </c>
      <c r="N143" s="213" t="s">
        <v>46</v>
      </c>
      <c r="O143" s="85"/>
      <c r="P143" s="214">
        <f>O143*H143</f>
        <v>0</v>
      </c>
      <c r="Q143" s="214">
        <v>0</v>
      </c>
      <c r="R143" s="214">
        <f>Q143*H143</f>
        <v>0</v>
      </c>
      <c r="S143" s="214">
        <v>0</v>
      </c>
      <c r="T143" s="215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16" t="s">
        <v>238</v>
      </c>
      <c r="AT143" s="216" t="s">
        <v>162</v>
      </c>
      <c r="AU143" s="216" t="s">
        <v>85</v>
      </c>
      <c r="AY143" s="18" t="s">
        <v>159</v>
      </c>
      <c r="BE143" s="217">
        <f>IF(N143="základní",J143,0)</f>
        <v>0</v>
      </c>
      <c r="BF143" s="217">
        <f>IF(N143="snížená",J143,0)</f>
        <v>0</v>
      </c>
      <c r="BG143" s="217">
        <f>IF(N143="zákl. přenesená",J143,0)</f>
        <v>0</v>
      </c>
      <c r="BH143" s="217">
        <f>IF(N143="sníž. přenesená",J143,0)</f>
        <v>0</v>
      </c>
      <c r="BI143" s="217">
        <f>IF(N143="nulová",J143,0)</f>
        <v>0</v>
      </c>
      <c r="BJ143" s="18" t="s">
        <v>83</v>
      </c>
      <c r="BK143" s="217">
        <f>ROUND(I143*H143,2)</f>
        <v>0</v>
      </c>
      <c r="BL143" s="18" t="s">
        <v>238</v>
      </c>
      <c r="BM143" s="216" t="s">
        <v>2513</v>
      </c>
    </row>
    <row r="144" spans="1:47" s="2" customFormat="1" ht="12">
      <c r="A144" s="39"/>
      <c r="B144" s="40"/>
      <c r="C144" s="41"/>
      <c r="D144" s="218" t="s">
        <v>169</v>
      </c>
      <c r="E144" s="41"/>
      <c r="F144" s="219" t="s">
        <v>289</v>
      </c>
      <c r="G144" s="41"/>
      <c r="H144" s="41"/>
      <c r="I144" s="220"/>
      <c r="J144" s="41"/>
      <c r="K144" s="41"/>
      <c r="L144" s="45"/>
      <c r="M144" s="221"/>
      <c r="N144" s="222"/>
      <c r="O144" s="85"/>
      <c r="P144" s="85"/>
      <c r="Q144" s="85"/>
      <c r="R144" s="85"/>
      <c r="S144" s="85"/>
      <c r="T144" s="86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169</v>
      </c>
      <c r="AU144" s="18" t="s">
        <v>85</v>
      </c>
    </row>
    <row r="145" spans="1:51" s="13" customFormat="1" ht="12">
      <c r="A145" s="13"/>
      <c r="B145" s="223"/>
      <c r="C145" s="224"/>
      <c r="D145" s="225" t="s">
        <v>175</v>
      </c>
      <c r="E145" s="226" t="s">
        <v>19</v>
      </c>
      <c r="F145" s="227" t="s">
        <v>1863</v>
      </c>
      <c r="G145" s="224"/>
      <c r="H145" s="226" t="s">
        <v>19</v>
      </c>
      <c r="I145" s="228"/>
      <c r="J145" s="224"/>
      <c r="K145" s="224"/>
      <c r="L145" s="229"/>
      <c r="M145" s="230"/>
      <c r="N145" s="231"/>
      <c r="O145" s="231"/>
      <c r="P145" s="231"/>
      <c r="Q145" s="231"/>
      <c r="R145" s="231"/>
      <c r="S145" s="231"/>
      <c r="T145" s="232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3" t="s">
        <v>175</v>
      </c>
      <c r="AU145" s="233" t="s">
        <v>85</v>
      </c>
      <c r="AV145" s="13" t="s">
        <v>83</v>
      </c>
      <c r="AW145" s="13" t="s">
        <v>37</v>
      </c>
      <c r="AX145" s="13" t="s">
        <v>75</v>
      </c>
      <c r="AY145" s="233" t="s">
        <v>159</v>
      </c>
    </row>
    <row r="146" spans="1:51" s="14" customFormat="1" ht="12">
      <c r="A146" s="14"/>
      <c r="B146" s="234"/>
      <c r="C146" s="235"/>
      <c r="D146" s="225" t="s">
        <v>175</v>
      </c>
      <c r="E146" s="236" t="s">
        <v>19</v>
      </c>
      <c r="F146" s="237" t="s">
        <v>2514</v>
      </c>
      <c r="G146" s="235"/>
      <c r="H146" s="238">
        <v>19.2</v>
      </c>
      <c r="I146" s="239"/>
      <c r="J146" s="235"/>
      <c r="K146" s="235"/>
      <c r="L146" s="240"/>
      <c r="M146" s="241"/>
      <c r="N146" s="242"/>
      <c r="O146" s="242"/>
      <c r="P146" s="242"/>
      <c r="Q146" s="242"/>
      <c r="R146" s="242"/>
      <c r="S146" s="242"/>
      <c r="T146" s="243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44" t="s">
        <v>175</v>
      </c>
      <c r="AU146" s="244" t="s">
        <v>85</v>
      </c>
      <c r="AV146" s="14" t="s">
        <v>85</v>
      </c>
      <c r="AW146" s="14" t="s">
        <v>37</v>
      </c>
      <c r="AX146" s="14" t="s">
        <v>75</v>
      </c>
      <c r="AY146" s="244" t="s">
        <v>159</v>
      </c>
    </row>
    <row r="147" spans="1:51" s="13" customFormat="1" ht="12">
      <c r="A147" s="13"/>
      <c r="B147" s="223"/>
      <c r="C147" s="224"/>
      <c r="D147" s="225" t="s">
        <v>175</v>
      </c>
      <c r="E147" s="226" t="s">
        <v>19</v>
      </c>
      <c r="F147" s="227" t="s">
        <v>1865</v>
      </c>
      <c r="G147" s="224"/>
      <c r="H147" s="226" t="s">
        <v>19</v>
      </c>
      <c r="I147" s="228"/>
      <c r="J147" s="224"/>
      <c r="K147" s="224"/>
      <c r="L147" s="229"/>
      <c r="M147" s="230"/>
      <c r="N147" s="231"/>
      <c r="O147" s="231"/>
      <c r="P147" s="231"/>
      <c r="Q147" s="231"/>
      <c r="R147" s="231"/>
      <c r="S147" s="231"/>
      <c r="T147" s="232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3" t="s">
        <v>175</v>
      </c>
      <c r="AU147" s="233" t="s">
        <v>85</v>
      </c>
      <c r="AV147" s="13" t="s">
        <v>83</v>
      </c>
      <c r="AW147" s="13" t="s">
        <v>37</v>
      </c>
      <c r="AX147" s="13" t="s">
        <v>75</v>
      </c>
      <c r="AY147" s="233" t="s">
        <v>159</v>
      </c>
    </row>
    <row r="148" spans="1:51" s="14" customFormat="1" ht="12">
      <c r="A148" s="14"/>
      <c r="B148" s="234"/>
      <c r="C148" s="235"/>
      <c r="D148" s="225" t="s">
        <v>175</v>
      </c>
      <c r="E148" s="236" t="s">
        <v>19</v>
      </c>
      <c r="F148" s="237" t="s">
        <v>2515</v>
      </c>
      <c r="G148" s="235"/>
      <c r="H148" s="238">
        <v>312.908</v>
      </c>
      <c r="I148" s="239"/>
      <c r="J148" s="235"/>
      <c r="K148" s="235"/>
      <c r="L148" s="240"/>
      <c r="M148" s="241"/>
      <c r="N148" s="242"/>
      <c r="O148" s="242"/>
      <c r="P148" s="242"/>
      <c r="Q148" s="242"/>
      <c r="R148" s="242"/>
      <c r="S148" s="242"/>
      <c r="T148" s="243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44" t="s">
        <v>175</v>
      </c>
      <c r="AU148" s="244" t="s">
        <v>85</v>
      </c>
      <c r="AV148" s="14" t="s">
        <v>85</v>
      </c>
      <c r="AW148" s="14" t="s">
        <v>37</v>
      </c>
      <c r="AX148" s="14" t="s">
        <v>75</v>
      </c>
      <c r="AY148" s="244" t="s">
        <v>159</v>
      </c>
    </row>
    <row r="149" spans="1:51" s="13" customFormat="1" ht="12">
      <c r="A149" s="13"/>
      <c r="B149" s="223"/>
      <c r="C149" s="224"/>
      <c r="D149" s="225" t="s">
        <v>175</v>
      </c>
      <c r="E149" s="226" t="s">
        <v>19</v>
      </c>
      <c r="F149" s="227" t="s">
        <v>1867</v>
      </c>
      <c r="G149" s="224"/>
      <c r="H149" s="226" t="s">
        <v>19</v>
      </c>
      <c r="I149" s="228"/>
      <c r="J149" s="224"/>
      <c r="K149" s="224"/>
      <c r="L149" s="229"/>
      <c r="M149" s="230"/>
      <c r="N149" s="231"/>
      <c r="O149" s="231"/>
      <c r="P149" s="231"/>
      <c r="Q149" s="231"/>
      <c r="R149" s="231"/>
      <c r="S149" s="231"/>
      <c r="T149" s="232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3" t="s">
        <v>175</v>
      </c>
      <c r="AU149" s="233" t="s">
        <v>85</v>
      </c>
      <c r="AV149" s="13" t="s">
        <v>83</v>
      </c>
      <c r="AW149" s="13" t="s">
        <v>37</v>
      </c>
      <c r="AX149" s="13" t="s">
        <v>75</v>
      </c>
      <c r="AY149" s="233" t="s">
        <v>159</v>
      </c>
    </row>
    <row r="150" spans="1:51" s="14" customFormat="1" ht="12">
      <c r="A150" s="14"/>
      <c r="B150" s="234"/>
      <c r="C150" s="235"/>
      <c r="D150" s="225" t="s">
        <v>175</v>
      </c>
      <c r="E150" s="236" t="s">
        <v>19</v>
      </c>
      <c r="F150" s="237" t="s">
        <v>2516</v>
      </c>
      <c r="G150" s="235"/>
      <c r="H150" s="238">
        <v>421.232</v>
      </c>
      <c r="I150" s="239"/>
      <c r="J150" s="235"/>
      <c r="K150" s="235"/>
      <c r="L150" s="240"/>
      <c r="M150" s="241"/>
      <c r="N150" s="242"/>
      <c r="O150" s="242"/>
      <c r="P150" s="242"/>
      <c r="Q150" s="242"/>
      <c r="R150" s="242"/>
      <c r="S150" s="242"/>
      <c r="T150" s="243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44" t="s">
        <v>175</v>
      </c>
      <c r="AU150" s="244" t="s">
        <v>85</v>
      </c>
      <c r="AV150" s="14" t="s">
        <v>85</v>
      </c>
      <c r="AW150" s="14" t="s">
        <v>37</v>
      </c>
      <c r="AX150" s="14" t="s">
        <v>75</v>
      </c>
      <c r="AY150" s="244" t="s">
        <v>159</v>
      </c>
    </row>
    <row r="151" spans="1:51" s="13" customFormat="1" ht="12">
      <c r="A151" s="13"/>
      <c r="B151" s="223"/>
      <c r="C151" s="224"/>
      <c r="D151" s="225" t="s">
        <v>175</v>
      </c>
      <c r="E151" s="226" t="s">
        <v>19</v>
      </c>
      <c r="F151" s="227" t="s">
        <v>243</v>
      </c>
      <c r="G151" s="224"/>
      <c r="H151" s="226" t="s">
        <v>19</v>
      </c>
      <c r="I151" s="228"/>
      <c r="J151" s="224"/>
      <c r="K151" s="224"/>
      <c r="L151" s="229"/>
      <c r="M151" s="230"/>
      <c r="N151" s="231"/>
      <c r="O151" s="231"/>
      <c r="P151" s="231"/>
      <c r="Q151" s="231"/>
      <c r="R151" s="231"/>
      <c r="S151" s="231"/>
      <c r="T151" s="232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3" t="s">
        <v>175</v>
      </c>
      <c r="AU151" s="233" t="s">
        <v>85</v>
      </c>
      <c r="AV151" s="13" t="s">
        <v>83</v>
      </c>
      <c r="AW151" s="13" t="s">
        <v>37</v>
      </c>
      <c r="AX151" s="13" t="s">
        <v>75</v>
      </c>
      <c r="AY151" s="233" t="s">
        <v>159</v>
      </c>
    </row>
    <row r="152" spans="1:51" s="14" customFormat="1" ht="12">
      <c r="A152" s="14"/>
      <c r="B152" s="234"/>
      <c r="C152" s="235"/>
      <c r="D152" s="225" t="s">
        <v>175</v>
      </c>
      <c r="E152" s="236" t="s">
        <v>19</v>
      </c>
      <c r="F152" s="237" t="s">
        <v>2517</v>
      </c>
      <c r="G152" s="235"/>
      <c r="H152" s="238">
        <v>6.66</v>
      </c>
      <c r="I152" s="239"/>
      <c r="J152" s="235"/>
      <c r="K152" s="235"/>
      <c r="L152" s="240"/>
      <c r="M152" s="241"/>
      <c r="N152" s="242"/>
      <c r="O152" s="242"/>
      <c r="P152" s="242"/>
      <c r="Q152" s="242"/>
      <c r="R152" s="242"/>
      <c r="S152" s="242"/>
      <c r="T152" s="243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44" t="s">
        <v>175</v>
      </c>
      <c r="AU152" s="244" t="s">
        <v>85</v>
      </c>
      <c r="AV152" s="14" t="s">
        <v>85</v>
      </c>
      <c r="AW152" s="14" t="s">
        <v>37</v>
      </c>
      <c r="AX152" s="14" t="s">
        <v>75</v>
      </c>
      <c r="AY152" s="244" t="s">
        <v>159</v>
      </c>
    </row>
    <row r="153" spans="1:51" s="15" customFormat="1" ht="12">
      <c r="A153" s="15"/>
      <c r="B153" s="245"/>
      <c r="C153" s="246"/>
      <c r="D153" s="225" t="s">
        <v>175</v>
      </c>
      <c r="E153" s="247" t="s">
        <v>19</v>
      </c>
      <c r="F153" s="248" t="s">
        <v>179</v>
      </c>
      <c r="G153" s="246"/>
      <c r="H153" s="249">
        <v>760</v>
      </c>
      <c r="I153" s="250"/>
      <c r="J153" s="246"/>
      <c r="K153" s="246"/>
      <c r="L153" s="251"/>
      <c r="M153" s="252"/>
      <c r="N153" s="253"/>
      <c r="O153" s="253"/>
      <c r="P153" s="253"/>
      <c r="Q153" s="253"/>
      <c r="R153" s="253"/>
      <c r="S153" s="253"/>
      <c r="T153" s="254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255" t="s">
        <v>175</v>
      </c>
      <c r="AU153" s="255" t="s">
        <v>85</v>
      </c>
      <c r="AV153" s="15" t="s">
        <v>167</v>
      </c>
      <c r="AW153" s="15" t="s">
        <v>37</v>
      </c>
      <c r="AX153" s="15" t="s">
        <v>83</v>
      </c>
      <c r="AY153" s="255" t="s">
        <v>159</v>
      </c>
    </row>
    <row r="154" spans="1:65" s="2" customFormat="1" ht="21.75" customHeight="1">
      <c r="A154" s="39"/>
      <c r="B154" s="40"/>
      <c r="C154" s="257" t="s">
        <v>238</v>
      </c>
      <c r="D154" s="257" t="s">
        <v>255</v>
      </c>
      <c r="E154" s="258" t="s">
        <v>297</v>
      </c>
      <c r="F154" s="259" t="s">
        <v>298</v>
      </c>
      <c r="G154" s="260" t="s">
        <v>237</v>
      </c>
      <c r="H154" s="261">
        <v>760</v>
      </c>
      <c r="I154" s="262"/>
      <c r="J154" s="263">
        <f>ROUND(I154*H154,2)</f>
        <v>0</v>
      </c>
      <c r="K154" s="259" t="s">
        <v>166</v>
      </c>
      <c r="L154" s="264"/>
      <c r="M154" s="265" t="s">
        <v>19</v>
      </c>
      <c r="N154" s="266" t="s">
        <v>46</v>
      </c>
      <c r="O154" s="85"/>
      <c r="P154" s="214">
        <f>O154*H154</f>
        <v>0</v>
      </c>
      <c r="Q154" s="214">
        <v>2E-05</v>
      </c>
      <c r="R154" s="214">
        <f>Q154*H154</f>
        <v>0.015200000000000002</v>
      </c>
      <c r="S154" s="214">
        <v>0</v>
      </c>
      <c r="T154" s="215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16" t="s">
        <v>259</v>
      </c>
      <c r="AT154" s="216" t="s">
        <v>255</v>
      </c>
      <c r="AU154" s="216" t="s">
        <v>85</v>
      </c>
      <c r="AY154" s="18" t="s">
        <v>159</v>
      </c>
      <c r="BE154" s="217">
        <f>IF(N154="základní",J154,0)</f>
        <v>0</v>
      </c>
      <c r="BF154" s="217">
        <f>IF(N154="snížená",J154,0)</f>
        <v>0</v>
      </c>
      <c r="BG154" s="217">
        <f>IF(N154="zákl. přenesená",J154,0)</f>
        <v>0</v>
      </c>
      <c r="BH154" s="217">
        <f>IF(N154="sníž. přenesená",J154,0)</f>
        <v>0</v>
      </c>
      <c r="BI154" s="217">
        <f>IF(N154="nulová",J154,0)</f>
        <v>0</v>
      </c>
      <c r="BJ154" s="18" t="s">
        <v>83</v>
      </c>
      <c r="BK154" s="217">
        <f>ROUND(I154*H154,2)</f>
        <v>0</v>
      </c>
      <c r="BL154" s="18" t="s">
        <v>238</v>
      </c>
      <c r="BM154" s="216" t="s">
        <v>2518</v>
      </c>
    </row>
    <row r="155" spans="1:65" s="2" customFormat="1" ht="33" customHeight="1">
      <c r="A155" s="39"/>
      <c r="B155" s="40"/>
      <c r="C155" s="257" t="s">
        <v>275</v>
      </c>
      <c r="D155" s="257" t="s">
        <v>255</v>
      </c>
      <c r="E155" s="258" t="s">
        <v>1698</v>
      </c>
      <c r="F155" s="259" t="s">
        <v>1699</v>
      </c>
      <c r="G155" s="260" t="s">
        <v>303</v>
      </c>
      <c r="H155" s="261">
        <v>7.6</v>
      </c>
      <c r="I155" s="262"/>
      <c r="J155" s="263">
        <f>ROUND(I155*H155,2)</f>
        <v>0</v>
      </c>
      <c r="K155" s="259" t="s">
        <v>166</v>
      </c>
      <c r="L155" s="264"/>
      <c r="M155" s="265" t="s">
        <v>19</v>
      </c>
      <c r="N155" s="266" t="s">
        <v>46</v>
      </c>
      <c r="O155" s="85"/>
      <c r="P155" s="214">
        <f>O155*H155</f>
        <v>0</v>
      </c>
      <c r="Q155" s="214">
        <v>0.0009</v>
      </c>
      <c r="R155" s="214">
        <f>Q155*H155</f>
        <v>0.00684</v>
      </c>
      <c r="S155" s="214">
        <v>0</v>
      </c>
      <c r="T155" s="215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16" t="s">
        <v>259</v>
      </c>
      <c r="AT155" s="216" t="s">
        <v>255</v>
      </c>
      <c r="AU155" s="216" t="s">
        <v>85</v>
      </c>
      <c r="AY155" s="18" t="s">
        <v>159</v>
      </c>
      <c r="BE155" s="217">
        <f>IF(N155="základní",J155,0)</f>
        <v>0</v>
      </c>
      <c r="BF155" s="217">
        <f>IF(N155="snížená",J155,0)</f>
        <v>0</v>
      </c>
      <c r="BG155" s="217">
        <f>IF(N155="zákl. přenesená",J155,0)</f>
        <v>0</v>
      </c>
      <c r="BH155" s="217">
        <f>IF(N155="sníž. přenesená",J155,0)</f>
        <v>0</v>
      </c>
      <c r="BI155" s="217">
        <f>IF(N155="nulová",J155,0)</f>
        <v>0</v>
      </c>
      <c r="BJ155" s="18" t="s">
        <v>83</v>
      </c>
      <c r="BK155" s="217">
        <f>ROUND(I155*H155,2)</f>
        <v>0</v>
      </c>
      <c r="BL155" s="18" t="s">
        <v>238</v>
      </c>
      <c r="BM155" s="216" t="s">
        <v>2519</v>
      </c>
    </row>
    <row r="156" spans="1:51" s="14" customFormat="1" ht="12">
      <c r="A156" s="14"/>
      <c r="B156" s="234"/>
      <c r="C156" s="235"/>
      <c r="D156" s="225" t="s">
        <v>175</v>
      </c>
      <c r="E156" s="235"/>
      <c r="F156" s="237" t="s">
        <v>2520</v>
      </c>
      <c r="G156" s="235"/>
      <c r="H156" s="238">
        <v>7.6</v>
      </c>
      <c r="I156" s="239"/>
      <c r="J156" s="235"/>
      <c r="K156" s="235"/>
      <c r="L156" s="240"/>
      <c r="M156" s="241"/>
      <c r="N156" s="242"/>
      <c r="O156" s="242"/>
      <c r="P156" s="242"/>
      <c r="Q156" s="242"/>
      <c r="R156" s="242"/>
      <c r="S156" s="242"/>
      <c r="T156" s="243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44" t="s">
        <v>175</v>
      </c>
      <c r="AU156" s="244" t="s">
        <v>85</v>
      </c>
      <c r="AV156" s="14" t="s">
        <v>85</v>
      </c>
      <c r="AW156" s="14" t="s">
        <v>4</v>
      </c>
      <c r="AX156" s="14" t="s">
        <v>83</v>
      </c>
      <c r="AY156" s="244" t="s">
        <v>159</v>
      </c>
    </row>
    <row r="157" spans="1:65" s="2" customFormat="1" ht="33" customHeight="1">
      <c r="A157" s="39"/>
      <c r="B157" s="40"/>
      <c r="C157" s="205" t="s">
        <v>279</v>
      </c>
      <c r="D157" s="205" t="s">
        <v>162</v>
      </c>
      <c r="E157" s="206" t="s">
        <v>335</v>
      </c>
      <c r="F157" s="207" t="s">
        <v>336</v>
      </c>
      <c r="G157" s="208" t="s">
        <v>165</v>
      </c>
      <c r="H157" s="209">
        <v>1.619</v>
      </c>
      <c r="I157" s="210"/>
      <c r="J157" s="211">
        <f>ROUND(I157*H157,2)</f>
        <v>0</v>
      </c>
      <c r="K157" s="207" t="s">
        <v>166</v>
      </c>
      <c r="L157" s="45"/>
      <c r="M157" s="212" t="s">
        <v>19</v>
      </c>
      <c r="N157" s="213" t="s">
        <v>46</v>
      </c>
      <c r="O157" s="85"/>
      <c r="P157" s="214">
        <f>O157*H157</f>
        <v>0</v>
      </c>
      <c r="Q157" s="214">
        <v>0</v>
      </c>
      <c r="R157" s="214">
        <f>Q157*H157</f>
        <v>0</v>
      </c>
      <c r="S157" s="214">
        <v>0.011</v>
      </c>
      <c r="T157" s="215">
        <f>S157*H157</f>
        <v>0.017809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16" t="s">
        <v>238</v>
      </c>
      <c r="AT157" s="216" t="s">
        <v>162</v>
      </c>
      <c r="AU157" s="216" t="s">
        <v>85</v>
      </c>
      <c r="AY157" s="18" t="s">
        <v>159</v>
      </c>
      <c r="BE157" s="217">
        <f>IF(N157="základní",J157,0)</f>
        <v>0</v>
      </c>
      <c r="BF157" s="217">
        <f>IF(N157="snížená",J157,0)</f>
        <v>0</v>
      </c>
      <c r="BG157" s="217">
        <f>IF(N157="zákl. přenesená",J157,0)</f>
        <v>0</v>
      </c>
      <c r="BH157" s="217">
        <f>IF(N157="sníž. přenesená",J157,0)</f>
        <v>0</v>
      </c>
      <c r="BI157" s="217">
        <f>IF(N157="nulová",J157,0)</f>
        <v>0</v>
      </c>
      <c r="BJ157" s="18" t="s">
        <v>83</v>
      </c>
      <c r="BK157" s="217">
        <f>ROUND(I157*H157,2)</f>
        <v>0</v>
      </c>
      <c r="BL157" s="18" t="s">
        <v>238</v>
      </c>
      <c r="BM157" s="216" t="s">
        <v>2521</v>
      </c>
    </row>
    <row r="158" spans="1:47" s="2" customFormat="1" ht="12">
      <c r="A158" s="39"/>
      <c r="B158" s="40"/>
      <c r="C158" s="41"/>
      <c r="D158" s="218" t="s">
        <v>169</v>
      </c>
      <c r="E158" s="41"/>
      <c r="F158" s="219" t="s">
        <v>338</v>
      </c>
      <c r="G158" s="41"/>
      <c r="H158" s="41"/>
      <c r="I158" s="220"/>
      <c r="J158" s="41"/>
      <c r="K158" s="41"/>
      <c r="L158" s="45"/>
      <c r="M158" s="221"/>
      <c r="N158" s="222"/>
      <c r="O158" s="85"/>
      <c r="P158" s="85"/>
      <c r="Q158" s="85"/>
      <c r="R158" s="85"/>
      <c r="S158" s="85"/>
      <c r="T158" s="86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T158" s="18" t="s">
        <v>169</v>
      </c>
      <c r="AU158" s="18" t="s">
        <v>85</v>
      </c>
    </row>
    <row r="159" spans="1:51" s="13" customFormat="1" ht="12">
      <c r="A159" s="13"/>
      <c r="B159" s="223"/>
      <c r="C159" s="224"/>
      <c r="D159" s="225" t="s">
        <v>175</v>
      </c>
      <c r="E159" s="226" t="s">
        <v>19</v>
      </c>
      <c r="F159" s="227" t="s">
        <v>339</v>
      </c>
      <c r="G159" s="224"/>
      <c r="H159" s="226" t="s">
        <v>19</v>
      </c>
      <c r="I159" s="228"/>
      <c r="J159" s="224"/>
      <c r="K159" s="224"/>
      <c r="L159" s="229"/>
      <c r="M159" s="230"/>
      <c r="N159" s="231"/>
      <c r="O159" s="231"/>
      <c r="P159" s="231"/>
      <c r="Q159" s="231"/>
      <c r="R159" s="231"/>
      <c r="S159" s="231"/>
      <c r="T159" s="232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3" t="s">
        <v>175</v>
      </c>
      <c r="AU159" s="233" t="s">
        <v>85</v>
      </c>
      <c r="AV159" s="13" t="s">
        <v>83</v>
      </c>
      <c r="AW159" s="13" t="s">
        <v>37</v>
      </c>
      <c r="AX159" s="13" t="s">
        <v>75</v>
      </c>
      <c r="AY159" s="233" t="s">
        <v>159</v>
      </c>
    </row>
    <row r="160" spans="1:51" s="13" customFormat="1" ht="12">
      <c r="A160" s="13"/>
      <c r="B160" s="223"/>
      <c r="C160" s="224"/>
      <c r="D160" s="225" t="s">
        <v>175</v>
      </c>
      <c r="E160" s="226" t="s">
        <v>19</v>
      </c>
      <c r="F160" s="227" t="s">
        <v>340</v>
      </c>
      <c r="G160" s="224"/>
      <c r="H160" s="226" t="s">
        <v>19</v>
      </c>
      <c r="I160" s="228"/>
      <c r="J160" s="224"/>
      <c r="K160" s="224"/>
      <c r="L160" s="229"/>
      <c r="M160" s="230"/>
      <c r="N160" s="231"/>
      <c r="O160" s="231"/>
      <c r="P160" s="231"/>
      <c r="Q160" s="231"/>
      <c r="R160" s="231"/>
      <c r="S160" s="231"/>
      <c r="T160" s="232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3" t="s">
        <v>175</v>
      </c>
      <c r="AU160" s="233" t="s">
        <v>85</v>
      </c>
      <c r="AV160" s="13" t="s">
        <v>83</v>
      </c>
      <c r="AW160" s="13" t="s">
        <v>37</v>
      </c>
      <c r="AX160" s="13" t="s">
        <v>75</v>
      </c>
      <c r="AY160" s="233" t="s">
        <v>159</v>
      </c>
    </row>
    <row r="161" spans="1:51" s="13" customFormat="1" ht="12">
      <c r="A161" s="13"/>
      <c r="B161" s="223"/>
      <c r="C161" s="224"/>
      <c r="D161" s="225" t="s">
        <v>175</v>
      </c>
      <c r="E161" s="226" t="s">
        <v>19</v>
      </c>
      <c r="F161" s="227" t="s">
        <v>2522</v>
      </c>
      <c r="G161" s="224"/>
      <c r="H161" s="226" t="s">
        <v>19</v>
      </c>
      <c r="I161" s="228"/>
      <c r="J161" s="224"/>
      <c r="K161" s="224"/>
      <c r="L161" s="229"/>
      <c r="M161" s="230"/>
      <c r="N161" s="231"/>
      <c r="O161" s="231"/>
      <c r="P161" s="231"/>
      <c r="Q161" s="231"/>
      <c r="R161" s="231"/>
      <c r="S161" s="231"/>
      <c r="T161" s="232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3" t="s">
        <v>175</v>
      </c>
      <c r="AU161" s="233" t="s">
        <v>85</v>
      </c>
      <c r="AV161" s="13" t="s">
        <v>83</v>
      </c>
      <c r="AW161" s="13" t="s">
        <v>37</v>
      </c>
      <c r="AX161" s="13" t="s">
        <v>75</v>
      </c>
      <c r="AY161" s="233" t="s">
        <v>159</v>
      </c>
    </row>
    <row r="162" spans="1:51" s="14" customFormat="1" ht="12">
      <c r="A162" s="14"/>
      <c r="B162" s="234"/>
      <c r="C162" s="235"/>
      <c r="D162" s="225" t="s">
        <v>175</v>
      </c>
      <c r="E162" s="236" t="s">
        <v>19</v>
      </c>
      <c r="F162" s="237" t="s">
        <v>2523</v>
      </c>
      <c r="G162" s="235"/>
      <c r="H162" s="238">
        <v>1.619</v>
      </c>
      <c r="I162" s="239"/>
      <c r="J162" s="235"/>
      <c r="K162" s="235"/>
      <c r="L162" s="240"/>
      <c r="M162" s="241"/>
      <c r="N162" s="242"/>
      <c r="O162" s="242"/>
      <c r="P162" s="242"/>
      <c r="Q162" s="242"/>
      <c r="R162" s="242"/>
      <c r="S162" s="242"/>
      <c r="T162" s="243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44" t="s">
        <v>175</v>
      </c>
      <c r="AU162" s="244" t="s">
        <v>85</v>
      </c>
      <c r="AV162" s="14" t="s">
        <v>85</v>
      </c>
      <c r="AW162" s="14" t="s">
        <v>37</v>
      </c>
      <c r="AX162" s="14" t="s">
        <v>83</v>
      </c>
      <c r="AY162" s="244" t="s">
        <v>159</v>
      </c>
    </row>
    <row r="163" spans="1:65" s="2" customFormat="1" ht="37.8" customHeight="1">
      <c r="A163" s="39"/>
      <c r="B163" s="40"/>
      <c r="C163" s="205" t="s">
        <v>281</v>
      </c>
      <c r="D163" s="205" t="s">
        <v>162</v>
      </c>
      <c r="E163" s="206" t="s">
        <v>246</v>
      </c>
      <c r="F163" s="207" t="s">
        <v>247</v>
      </c>
      <c r="G163" s="208" t="s">
        <v>165</v>
      </c>
      <c r="H163" s="209">
        <v>3.387</v>
      </c>
      <c r="I163" s="210"/>
      <c r="J163" s="211">
        <f>ROUND(I163*H163,2)</f>
        <v>0</v>
      </c>
      <c r="K163" s="207" t="s">
        <v>166</v>
      </c>
      <c r="L163" s="45"/>
      <c r="M163" s="212" t="s">
        <v>19</v>
      </c>
      <c r="N163" s="213" t="s">
        <v>46</v>
      </c>
      <c r="O163" s="85"/>
      <c r="P163" s="214">
        <f>O163*H163</f>
        <v>0</v>
      </c>
      <c r="Q163" s="214">
        <v>0</v>
      </c>
      <c r="R163" s="214">
        <f>Q163*H163</f>
        <v>0</v>
      </c>
      <c r="S163" s="214">
        <v>0</v>
      </c>
      <c r="T163" s="215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16" t="s">
        <v>238</v>
      </c>
      <c r="AT163" s="216" t="s">
        <v>162</v>
      </c>
      <c r="AU163" s="216" t="s">
        <v>85</v>
      </c>
      <c r="AY163" s="18" t="s">
        <v>159</v>
      </c>
      <c r="BE163" s="217">
        <f>IF(N163="základní",J163,0)</f>
        <v>0</v>
      </c>
      <c r="BF163" s="217">
        <f>IF(N163="snížená",J163,0)</f>
        <v>0</v>
      </c>
      <c r="BG163" s="217">
        <f>IF(N163="zákl. přenesená",J163,0)</f>
        <v>0</v>
      </c>
      <c r="BH163" s="217">
        <f>IF(N163="sníž. přenesená",J163,0)</f>
        <v>0</v>
      </c>
      <c r="BI163" s="217">
        <f>IF(N163="nulová",J163,0)</f>
        <v>0</v>
      </c>
      <c r="BJ163" s="18" t="s">
        <v>83</v>
      </c>
      <c r="BK163" s="217">
        <f>ROUND(I163*H163,2)</f>
        <v>0</v>
      </c>
      <c r="BL163" s="18" t="s">
        <v>238</v>
      </c>
      <c r="BM163" s="216" t="s">
        <v>2524</v>
      </c>
    </row>
    <row r="164" spans="1:47" s="2" customFormat="1" ht="12">
      <c r="A164" s="39"/>
      <c r="B164" s="40"/>
      <c r="C164" s="41"/>
      <c r="D164" s="218" t="s">
        <v>169</v>
      </c>
      <c r="E164" s="41"/>
      <c r="F164" s="219" t="s">
        <v>249</v>
      </c>
      <c r="G164" s="41"/>
      <c r="H164" s="41"/>
      <c r="I164" s="220"/>
      <c r="J164" s="41"/>
      <c r="K164" s="41"/>
      <c r="L164" s="45"/>
      <c r="M164" s="221"/>
      <c r="N164" s="222"/>
      <c r="O164" s="85"/>
      <c r="P164" s="85"/>
      <c r="Q164" s="85"/>
      <c r="R164" s="85"/>
      <c r="S164" s="85"/>
      <c r="T164" s="86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T164" s="18" t="s">
        <v>169</v>
      </c>
      <c r="AU164" s="18" t="s">
        <v>85</v>
      </c>
    </row>
    <row r="165" spans="1:51" s="13" customFormat="1" ht="12">
      <c r="A165" s="13"/>
      <c r="B165" s="223"/>
      <c r="C165" s="224"/>
      <c r="D165" s="225" t="s">
        <v>175</v>
      </c>
      <c r="E165" s="226" t="s">
        <v>19</v>
      </c>
      <c r="F165" s="227" t="s">
        <v>339</v>
      </c>
      <c r="G165" s="224"/>
      <c r="H165" s="226" t="s">
        <v>19</v>
      </c>
      <c r="I165" s="228"/>
      <c r="J165" s="224"/>
      <c r="K165" s="224"/>
      <c r="L165" s="229"/>
      <c r="M165" s="230"/>
      <c r="N165" s="231"/>
      <c r="O165" s="231"/>
      <c r="P165" s="231"/>
      <c r="Q165" s="231"/>
      <c r="R165" s="231"/>
      <c r="S165" s="231"/>
      <c r="T165" s="232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3" t="s">
        <v>175</v>
      </c>
      <c r="AU165" s="233" t="s">
        <v>85</v>
      </c>
      <c r="AV165" s="13" t="s">
        <v>83</v>
      </c>
      <c r="AW165" s="13" t="s">
        <v>37</v>
      </c>
      <c r="AX165" s="13" t="s">
        <v>75</v>
      </c>
      <c r="AY165" s="233" t="s">
        <v>159</v>
      </c>
    </row>
    <row r="166" spans="1:51" s="13" customFormat="1" ht="12">
      <c r="A166" s="13"/>
      <c r="B166" s="223"/>
      <c r="C166" s="224"/>
      <c r="D166" s="225" t="s">
        <v>175</v>
      </c>
      <c r="E166" s="226" t="s">
        <v>19</v>
      </c>
      <c r="F166" s="227" t="s">
        <v>2522</v>
      </c>
      <c r="G166" s="224"/>
      <c r="H166" s="226" t="s">
        <v>19</v>
      </c>
      <c r="I166" s="228"/>
      <c r="J166" s="224"/>
      <c r="K166" s="224"/>
      <c r="L166" s="229"/>
      <c r="M166" s="230"/>
      <c r="N166" s="231"/>
      <c r="O166" s="231"/>
      <c r="P166" s="231"/>
      <c r="Q166" s="231"/>
      <c r="R166" s="231"/>
      <c r="S166" s="231"/>
      <c r="T166" s="232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3" t="s">
        <v>175</v>
      </c>
      <c r="AU166" s="233" t="s">
        <v>85</v>
      </c>
      <c r="AV166" s="13" t="s">
        <v>83</v>
      </c>
      <c r="AW166" s="13" t="s">
        <v>37</v>
      </c>
      <c r="AX166" s="13" t="s">
        <v>75</v>
      </c>
      <c r="AY166" s="233" t="s">
        <v>159</v>
      </c>
    </row>
    <row r="167" spans="1:51" s="14" customFormat="1" ht="12">
      <c r="A167" s="14"/>
      <c r="B167" s="234"/>
      <c r="C167" s="235"/>
      <c r="D167" s="225" t="s">
        <v>175</v>
      </c>
      <c r="E167" s="236" t="s">
        <v>19</v>
      </c>
      <c r="F167" s="237" t="s">
        <v>2525</v>
      </c>
      <c r="G167" s="235"/>
      <c r="H167" s="238">
        <v>3.387</v>
      </c>
      <c r="I167" s="239"/>
      <c r="J167" s="235"/>
      <c r="K167" s="235"/>
      <c r="L167" s="240"/>
      <c r="M167" s="241"/>
      <c r="N167" s="242"/>
      <c r="O167" s="242"/>
      <c r="P167" s="242"/>
      <c r="Q167" s="242"/>
      <c r="R167" s="242"/>
      <c r="S167" s="242"/>
      <c r="T167" s="243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44" t="s">
        <v>175</v>
      </c>
      <c r="AU167" s="244" t="s">
        <v>85</v>
      </c>
      <c r="AV167" s="14" t="s">
        <v>85</v>
      </c>
      <c r="AW167" s="14" t="s">
        <v>37</v>
      </c>
      <c r="AX167" s="14" t="s">
        <v>83</v>
      </c>
      <c r="AY167" s="244" t="s">
        <v>159</v>
      </c>
    </row>
    <row r="168" spans="1:65" s="2" customFormat="1" ht="16.5" customHeight="1">
      <c r="A168" s="39"/>
      <c r="B168" s="40"/>
      <c r="C168" s="257" t="s">
        <v>285</v>
      </c>
      <c r="D168" s="257" t="s">
        <v>255</v>
      </c>
      <c r="E168" s="258" t="s">
        <v>256</v>
      </c>
      <c r="F168" s="259" t="s">
        <v>257</v>
      </c>
      <c r="G168" s="260" t="s">
        <v>258</v>
      </c>
      <c r="H168" s="261">
        <v>1.084</v>
      </c>
      <c r="I168" s="262"/>
      <c r="J168" s="263">
        <f>ROUND(I168*H168,2)</f>
        <v>0</v>
      </c>
      <c r="K168" s="259" t="s">
        <v>166</v>
      </c>
      <c r="L168" s="264"/>
      <c r="M168" s="265" t="s">
        <v>19</v>
      </c>
      <c r="N168" s="266" t="s">
        <v>46</v>
      </c>
      <c r="O168" s="85"/>
      <c r="P168" s="214">
        <f>O168*H168</f>
        <v>0</v>
      </c>
      <c r="Q168" s="214">
        <v>0.001</v>
      </c>
      <c r="R168" s="214">
        <f>Q168*H168</f>
        <v>0.0010840000000000001</v>
      </c>
      <c r="S168" s="214">
        <v>0</v>
      </c>
      <c r="T168" s="215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16" t="s">
        <v>259</v>
      </c>
      <c r="AT168" s="216" t="s">
        <v>255</v>
      </c>
      <c r="AU168" s="216" t="s">
        <v>85</v>
      </c>
      <c r="AY168" s="18" t="s">
        <v>159</v>
      </c>
      <c r="BE168" s="217">
        <f>IF(N168="základní",J168,0)</f>
        <v>0</v>
      </c>
      <c r="BF168" s="217">
        <f>IF(N168="snížená",J168,0)</f>
        <v>0</v>
      </c>
      <c r="BG168" s="217">
        <f>IF(N168="zákl. přenesená",J168,0)</f>
        <v>0</v>
      </c>
      <c r="BH168" s="217">
        <f>IF(N168="sníž. přenesená",J168,0)</f>
        <v>0</v>
      </c>
      <c r="BI168" s="217">
        <f>IF(N168="nulová",J168,0)</f>
        <v>0</v>
      </c>
      <c r="BJ168" s="18" t="s">
        <v>83</v>
      </c>
      <c r="BK168" s="217">
        <f>ROUND(I168*H168,2)</f>
        <v>0</v>
      </c>
      <c r="BL168" s="18" t="s">
        <v>238</v>
      </c>
      <c r="BM168" s="216" t="s">
        <v>2526</v>
      </c>
    </row>
    <row r="169" spans="1:51" s="14" customFormat="1" ht="12">
      <c r="A169" s="14"/>
      <c r="B169" s="234"/>
      <c r="C169" s="235"/>
      <c r="D169" s="225" t="s">
        <v>175</v>
      </c>
      <c r="E169" s="235"/>
      <c r="F169" s="237" t="s">
        <v>2527</v>
      </c>
      <c r="G169" s="235"/>
      <c r="H169" s="238">
        <v>1.084</v>
      </c>
      <c r="I169" s="239"/>
      <c r="J169" s="235"/>
      <c r="K169" s="235"/>
      <c r="L169" s="240"/>
      <c r="M169" s="241"/>
      <c r="N169" s="242"/>
      <c r="O169" s="242"/>
      <c r="P169" s="242"/>
      <c r="Q169" s="242"/>
      <c r="R169" s="242"/>
      <c r="S169" s="242"/>
      <c r="T169" s="243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44" t="s">
        <v>175</v>
      </c>
      <c r="AU169" s="244" t="s">
        <v>85</v>
      </c>
      <c r="AV169" s="14" t="s">
        <v>85</v>
      </c>
      <c r="AW169" s="14" t="s">
        <v>4</v>
      </c>
      <c r="AX169" s="14" t="s">
        <v>83</v>
      </c>
      <c r="AY169" s="244" t="s">
        <v>159</v>
      </c>
    </row>
    <row r="170" spans="1:65" s="2" customFormat="1" ht="24.15" customHeight="1">
      <c r="A170" s="39"/>
      <c r="B170" s="40"/>
      <c r="C170" s="205" t="s">
        <v>7</v>
      </c>
      <c r="D170" s="205" t="s">
        <v>162</v>
      </c>
      <c r="E170" s="206" t="s">
        <v>263</v>
      </c>
      <c r="F170" s="207" t="s">
        <v>264</v>
      </c>
      <c r="G170" s="208" t="s">
        <v>165</v>
      </c>
      <c r="H170" s="209">
        <v>3.387</v>
      </c>
      <c r="I170" s="210"/>
      <c r="J170" s="211">
        <f>ROUND(I170*H170,2)</f>
        <v>0</v>
      </c>
      <c r="K170" s="207" t="s">
        <v>166</v>
      </c>
      <c r="L170" s="45"/>
      <c r="M170" s="212" t="s">
        <v>19</v>
      </c>
      <c r="N170" s="213" t="s">
        <v>46</v>
      </c>
      <c r="O170" s="85"/>
      <c r="P170" s="214">
        <f>O170*H170</f>
        <v>0</v>
      </c>
      <c r="Q170" s="214">
        <v>0.00088</v>
      </c>
      <c r="R170" s="214">
        <f>Q170*H170</f>
        <v>0.00298056</v>
      </c>
      <c r="S170" s="214">
        <v>0</v>
      </c>
      <c r="T170" s="215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16" t="s">
        <v>238</v>
      </c>
      <c r="AT170" s="216" t="s">
        <v>162</v>
      </c>
      <c r="AU170" s="216" t="s">
        <v>85</v>
      </c>
      <c r="AY170" s="18" t="s">
        <v>159</v>
      </c>
      <c r="BE170" s="217">
        <f>IF(N170="základní",J170,0)</f>
        <v>0</v>
      </c>
      <c r="BF170" s="217">
        <f>IF(N170="snížená",J170,0)</f>
        <v>0</v>
      </c>
      <c r="BG170" s="217">
        <f>IF(N170="zákl. přenesená",J170,0)</f>
        <v>0</v>
      </c>
      <c r="BH170" s="217">
        <f>IF(N170="sníž. přenesená",J170,0)</f>
        <v>0</v>
      </c>
      <c r="BI170" s="217">
        <f>IF(N170="nulová",J170,0)</f>
        <v>0</v>
      </c>
      <c r="BJ170" s="18" t="s">
        <v>83</v>
      </c>
      <c r="BK170" s="217">
        <f>ROUND(I170*H170,2)</f>
        <v>0</v>
      </c>
      <c r="BL170" s="18" t="s">
        <v>238</v>
      </c>
      <c r="BM170" s="216" t="s">
        <v>2528</v>
      </c>
    </row>
    <row r="171" spans="1:47" s="2" customFormat="1" ht="12">
      <c r="A171" s="39"/>
      <c r="B171" s="40"/>
      <c r="C171" s="41"/>
      <c r="D171" s="218" t="s">
        <v>169</v>
      </c>
      <c r="E171" s="41"/>
      <c r="F171" s="219" t="s">
        <v>266</v>
      </c>
      <c r="G171" s="41"/>
      <c r="H171" s="41"/>
      <c r="I171" s="220"/>
      <c r="J171" s="41"/>
      <c r="K171" s="41"/>
      <c r="L171" s="45"/>
      <c r="M171" s="221"/>
      <c r="N171" s="222"/>
      <c r="O171" s="85"/>
      <c r="P171" s="85"/>
      <c r="Q171" s="85"/>
      <c r="R171" s="85"/>
      <c r="S171" s="85"/>
      <c r="T171" s="86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169</v>
      </c>
      <c r="AU171" s="18" t="s">
        <v>85</v>
      </c>
    </row>
    <row r="172" spans="1:51" s="13" customFormat="1" ht="12">
      <c r="A172" s="13"/>
      <c r="B172" s="223"/>
      <c r="C172" s="224"/>
      <c r="D172" s="225" t="s">
        <v>175</v>
      </c>
      <c r="E172" s="226" t="s">
        <v>19</v>
      </c>
      <c r="F172" s="227" t="s">
        <v>339</v>
      </c>
      <c r="G172" s="224"/>
      <c r="H172" s="226" t="s">
        <v>19</v>
      </c>
      <c r="I172" s="228"/>
      <c r="J172" s="224"/>
      <c r="K172" s="224"/>
      <c r="L172" s="229"/>
      <c r="M172" s="230"/>
      <c r="N172" s="231"/>
      <c r="O172" s="231"/>
      <c r="P172" s="231"/>
      <c r="Q172" s="231"/>
      <c r="R172" s="231"/>
      <c r="S172" s="231"/>
      <c r="T172" s="232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3" t="s">
        <v>175</v>
      </c>
      <c r="AU172" s="233" t="s">
        <v>85</v>
      </c>
      <c r="AV172" s="13" t="s">
        <v>83</v>
      </c>
      <c r="AW172" s="13" t="s">
        <v>37</v>
      </c>
      <c r="AX172" s="13" t="s">
        <v>75</v>
      </c>
      <c r="AY172" s="233" t="s">
        <v>159</v>
      </c>
    </row>
    <row r="173" spans="1:51" s="13" customFormat="1" ht="12">
      <c r="A173" s="13"/>
      <c r="B173" s="223"/>
      <c r="C173" s="224"/>
      <c r="D173" s="225" t="s">
        <v>175</v>
      </c>
      <c r="E173" s="226" t="s">
        <v>19</v>
      </c>
      <c r="F173" s="227" t="s">
        <v>2522</v>
      </c>
      <c r="G173" s="224"/>
      <c r="H173" s="226" t="s">
        <v>19</v>
      </c>
      <c r="I173" s="228"/>
      <c r="J173" s="224"/>
      <c r="K173" s="224"/>
      <c r="L173" s="229"/>
      <c r="M173" s="230"/>
      <c r="N173" s="231"/>
      <c r="O173" s="231"/>
      <c r="P173" s="231"/>
      <c r="Q173" s="231"/>
      <c r="R173" s="231"/>
      <c r="S173" s="231"/>
      <c r="T173" s="232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3" t="s">
        <v>175</v>
      </c>
      <c r="AU173" s="233" t="s">
        <v>85</v>
      </c>
      <c r="AV173" s="13" t="s">
        <v>83</v>
      </c>
      <c r="AW173" s="13" t="s">
        <v>37</v>
      </c>
      <c r="AX173" s="13" t="s">
        <v>75</v>
      </c>
      <c r="AY173" s="233" t="s">
        <v>159</v>
      </c>
    </row>
    <row r="174" spans="1:51" s="14" customFormat="1" ht="12">
      <c r="A174" s="14"/>
      <c r="B174" s="234"/>
      <c r="C174" s="235"/>
      <c r="D174" s="225" t="s">
        <v>175</v>
      </c>
      <c r="E174" s="236" t="s">
        <v>19</v>
      </c>
      <c r="F174" s="237" t="s">
        <v>2525</v>
      </c>
      <c r="G174" s="235"/>
      <c r="H174" s="238">
        <v>3.387</v>
      </c>
      <c r="I174" s="239"/>
      <c r="J174" s="235"/>
      <c r="K174" s="235"/>
      <c r="L174" s="240"/>
      <c r="M174" s="241"/>
      <c r="N174" s="242"/>
      <c r="O174" s="242"/>
      <c r="P174" s="242"/>
      <c r="Q174" s="242"/>
      <c r="R174" s="242"/>
      <c r="S174" s="242"/>
      <c r="T174" s="243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44" t="s">
        <v>175</v>
      </c>
      <c r="AU174" s="244" t="s">
        <v>85</v>
      </c>
      <c r="AV174" s="14" t="s">
        <v>85</v>
      </c>
      <c r="AW174" s="14" t="s">
        <v>37</v>
      </c>
      <c r="AX174" s="14" t="s">
        <v>83</v>
      </c>
      <c r="AY174" s="244" t="s">
        <v>159</v>
      </c>
    </row>
    <row r="175" spans="1:65" s="2" customFormat="1" ht="49.05" customHeight="1">
      <c r="A175" s="39"/>
      <c r="B175" s="40"/>
      <c r="C175" s="257" t="s">
        <v>300</v>
      </c>
      <c r="D175" s="257" t="s">
        <v>255</v>
      </c>
      <c r="E175" s="258" t="s">
        <v>267</v>
      </c>
      <c r="F175" s="259" t="s">
        <v>268</v>
      </c>
      <c r="G175" s="260" t="s">
        <v>165</v>
      </c>
      <c r="H175" s="261">
        <v>3.948</v>
      </c>
      <c r="I175" s="262"/>
      <c r="J175" s="263">
        <f>ROUND(I175*H175,2)</f>
        <v>0</v>
      </c>
      <c r="K175" s="259" t="s">
        <v>166</v>
      </c>
      <c r="L175" s="264"/>
      <c r="M175" s="265" t="s">
        <v>19</v>
      </c>
      <c r="N175" s="266" t="s">
        <v>46</v>
      </c>
      <c r="O175" s="85"/>
      <c r="P175" s="214">
        <f>O175*H175</f>
        <v>0</v>
      </c>
      <c r="Q175" s="214">
        <v>0.0054</v>
      </c>
      <c r="R175" s="214">
        <f>Q175*H175</f>
        <v>0.0213192</v>
      </c>
      <c r="S175" s="214">
        <v>0</v>
      </c>
      <c r="T175" s="215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16" t="s">
        <v>259</v>
      </c>
      <c r="AT175" s="216" t="s">
        <v>255</v>
      </c>
      <c r="AU175" s="216" t="s">
        <v>85</v>
      </c>
      <c r="AY175" s="18" t="s">
        <v>159</v>
      </c>
      <c r="BE175" s="217">
        <f>IF(N175="základní",J175,0)</f>
        <v>0</v>
      </c>
      <c r="BF175" s="217">
        <f>IF(N175="snížená",J175,0)</f>
        <v>0</v>
      </c>
      <c r="BG175" s="217">
        <f>IF(N175="zákl. přenesená",J175,0)</f>
        <v>0</v>
      </c>
      <c r="BH175" s="217">
        <f>IF(N175="sníž. přenesená",J175,0)</f>
        <v>0</v>
      </c>
      <c r="BI175" s="217">
        <f>IF(N175="nulová",J175,0)</f>
        <v>0</v>
      </c>
      <c r="BJ175" s="18" t="s">
        <v>83</v>
      </c>
      <c r="BK175" s="217">
        <f>ROUND(I175*H175,2)</f>
        <v>0</v>
      </c>
      <c r="BL175" s="18" t="s">
        <v>238</v>
      </c>
      <c r="BM175" s="216" t="s">
        <v>2529</v>
      </c>
    </row>
    <row r="176" spans="1:51" s="14" customFormat="1" ht="12">
      <c r="A176" s="14"/>
      <c r="B176" s="234"/>
      <c r="C176" s="235"/>
      <c r="D176" s="225" t="s">
        <v>175</v>
      </c>
      <c r="E176" s="235"/>
      <c r="F176" s="237" t="s">
        <v>2530</v>
      </c>
      <c r="G176" s="235"/>
      <c r="H176" s="238">
        <v>3.948</v>
      </c>
      <c r="I176" s="239"/>
      <c r="J176" s="235"/>
      <c r="K176" s="235"/>
      <c r="L176" s="240"/>
      <c r="M176" s="241"/>
      <c r="N176" s="242"/>
      <c r="O176" s="242"/>
      <c r="P176" s="242"/>
      <c r="Q176" s="242"/>
      <c r="R176" s="242"/>
      <c r="S176" s="242"/>
      <c r="T176" s="243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44" t="s">
        <v>175</v>
      </c>
      <c r="AU176" s="244" t="s">
        <v>85</v>
      </c>
      <c r="AV176" s="14" t="s">
        <v>85</v>
      </c>
      <c r="AW176" s="14" t="s">
        <v>4</v>
      </c>
      <c r="AX176" s="14" t="s">
        <v>83</v>
      </c>
      <c r="AY176" s="244" t="s">
        <v>159</v>
      </c>
    </row>
    <row r="177" spans="1:65" s="2" customFormat="1" ht="44.25" customHeight="1">
      <c r="A177" s="39"/>
      <c r="B177" s="40"/>
      <c r="C177" s="205" t="s">
        <v>306</v>
      </c>
      <c r="D177" s="205" t="s">
        <v>162</v>
      </c>
      <c r="E177" s="206" t="s">
        <v>354</v>
      </c>
      <c r="F177" s="207" t="s">
        <v>355</v>
      </c>
      <c r="G177" s="208" t="s">
        <v>165</v>
      </c>
      <c r="H177" s="209">
        <v>54.243</v>
      </c>
      <c r="I177" s="210"/>
      <c r="J177" s="211">
        <f>ROUND(I177*H177,2)</f>
        <v>0</v>
      </c>
      <c r="K177" s="207" t="s">
        <v>166</v>
      </c>
      <c r="L177" s="45"/>
      <c r="M177" s="212" t="s">
        <v>19</v>
      </c>
      <c r="N177" s="213" t="s">
        <v>46</v>
      </c>
      <c r="O177" s="85"/>
      <c r="P177" s="214">
        <f>O177*H177</f>
        <v>0</v>
      </c>
      <c r="Q177" s="214">
        <v>0</v>
      </c>
      <c r="R177" s="214">
        <f>Q177*H177</f>
        <v>0</v>
      </c>
      <c r="S177" s="214">
        <v>0</v>
      </c>
      <c r="T177" s="215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16" t="s">
        <v>238</v>
      </c>
      <c r="AT177" s="216" t="s">
        <v>162</v>
      </c>
      <c r="AU177" s="216" t="s">
        <v>85</v>
      </c>
      <c r="AY177" s="18" t="s">
        <v>159</v>
      </c>
      <c r="BE177" s="217">
        <f>IF(N177="základní",J177,0)</f>
        <v>0</v>
      </c>
      <c r="BF177" s="217">
        <f>IF(N177="snížená",J177,0)</f>
        <v>0</v>
      </c>
      <c r="BG177" s="217">
        <f>IF(N177="zákl. přenesená",J177,0)</f>
        <v>0</v>
      </c>
      <c r="BH177" s="217">
        <f>IF(N177="sníž. přenesená",J177,0)</f>
        <v>0</v>
      </c>
      <c r="BI177" s="217">
        <f>IF(N177="nulová",J177,0)</f>
        <v>0</v>
      </c>
      <c r="BJ177" s="18" t="s">
        <v>83</v>
      </c>
      <c r="BK177" s="217">
        <f>ROUND(I177*H177,2)</f>
        <v>0</v>
      </c>
      <c r="BL177" s="18" t="s">
        <v>238</v>
      </c>
      <c r="BM177" s="216" t="s">
        <v>2531</v>
      </c>
    </row>
    <row r="178" spans="1:47" s="2" customFormat="1" ht="12">
      <c r="A178" s="39"/>
      <c r="B178" s="40"/>
      <c r="C178" s="41"/>
      <c r="D178" s="218" t="s">
        <v>169</v>
      </c>
      <c r="E178" s="41"/>
      <c r="F178" s="219" t="s">
        <v>357</v>
      </c>
      <c r="G178" s="41"/>
      <c r="H178" s="41"/>
      <c r="I178" s="220"/>
      <c r="J178" s="41"/>
      <c r="K178" s="41"/>
      <c r="L178" s="45"/>
      <c r="M178" s="221"/>
      <c r="N178" s="222"/>
      <c r="O178" s="85"/>
      <c r="P178" s="85"/>
      <c r="Q178" s="85"/>
      <c r="R178" s="85"/>
      <c r="S178" s="85"/>
      <c r="T178" s="86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T178" s="18" t="s">
        <v>169</v>
      </c>
      <c r="AU178" s="18" t="s">
        <v>85</v>
      </c>
    </row>
    <row r="179" spans="1:51" s="13" customFormat="1" ht="12">
      <c r="A179" s="13"/>
      <c r="B179" s="223"/>
      <c r="C179" s="224"/>
      <c r="D179" s="225" t="s">
        <v>175</v>
      </c>
      <c r="E179" s="226" t="s">
        <v>19</v>
      </c>
      <c r="F179" s="227" t="s">
        <v>358</v>
      </c>
      <c r="G179" s="224"/>
      <c r="H179" s="226" t="s">
        <v>19</v>
      </c>
      <c r="I179" s="228"/>
      <c r="J179" s="224"/>
      <c r="K179" s="224"/>
      <c r="L179" s="229"/>
      <c r="M179" s="230"/>
      <c r="N179" s="231"/>
      <c r="O179" s="231"/>
      <c r="P179" s="231"/>
      <c r="Q179" s="231"/>
      <c r="R179" s="231"/>
      <c r="S179" s="231"/>
      <c r="T179" s="232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3" t="s">
        <v>175</v>
      </c>
      <c r="AU179" s="233" t="s">
        <v>85</v>
      </c>
      <c r="AV179" s="13" t="s">
        <v>83</v>
      </c>
      <c r="AW179" s="13" t="s">
        <v>37</v>
      </c>
      <c r="AX179" s="13" t="s">
        <v>75</v>
      </c>
      <c r="AY179" s="233" t="s">
        <v>159</v>
      </c>
    </row>
    <row r="180" spans="1:51" s="13" customFormat="1" ht="12">
      <c r="A180" s="13"/>
      <c r="B180" s="223"/>
      <c r="C180" s="224"/>
      <c r="D180" s="225" t="s">
        <v>175</v>
      </c>
      <c r="E180" s="226" t="s">
        <v>19</v>
      </c>
      <c r="F180" s="227" t="s">
        <v>359</v>
      </c>
      <c r="G180" s="224"/>
      <c r="H180" s="226" t="s">
        <v>19</v>
      </c>
      <c r="I180" s="228"/>
      <c r="J180" s="224"/>
      <c r="K180" s="224"/>
      <c r="L180" s="229"/>
      <c r="M180" s="230"/>
      <c r="N180" s="231"/>
      <c r="O180" s="231"/>
      <c r="P180" s="231"/>
      <c r="Q180" s="231"/>
      <c r="R180" s="231"/>
      <c r="S180" s="231"/>
      <c r="T180" s="232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33" t="s">
        <v>175</v>
      </c>
      <c r="AU180" s="233" t="s">
        <v>85</v>
      </c>
      <c r="AV180" s="13" t="s">
        <v>83</v>
      </c>
      <c r="AW180" s="13" t="s">
        <v>37</v>
      </c>
      <c r="AX180" s="13" t="s">
        <v>75</v>
      </c>
      <c r="AY180" s="233" t="s">
        <v>159</v>
      </c>
    </row>
    <row r="181" spans="1:51" s="13" customFormat="1" ht="12">
      <c r="A181" s="13"/>
      <c r="B181" s="223"/>
      <c r="C181" s="224"/>
      <c r="D181" s="225" t="s">
        <v>175</v>
      </c>
      <c r="E181" s="226" t="s">
        <v>19</v>
      </c>
      <c r="F181" s="227" t="s">
        <v>360</v>
      </c>
      <c r="G181" s="224"/>
      <c r="H181" s="226" t="s">
        <v>19</v>
      </c>
      <c r="I181" s="228"/>
      <c r="J181" s="224"/>
      <c r="K181" s="224"/>
      <c r="L181" s="229"/>
      <c r="M181" s="230"/>
      <c r="N181" s="231"/>
      <c r="O181" s="231"/>
      <c r="P181" s="231"/>
      <c r="Q181" s="231"/>
      <c r="R181" s="231"/>
      <c r="S181" s="231"/>
      <c r="T181" s="232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3" t="s">
        <v>175</v>
      </c>
      <c r="AU181" s="233" t="s">
        <v>85</v>
      </c>
      <c r="AV181" s="13" t="s">
        <v>83</v>
      </c>
      <c r="AW181" s="13" t="s">
        <v>37</v>
      </c>
      <c r="AX181" s="13" t="s">
        <v>75</v>
      </c>
      <c r="AY181" s="233" t="s">
        <v>159</v>
      </c>
    </row>
    <row r="182" spans="1:51" s="13" customFormat="1" ht="12">
      <c r="A182" s="13"/>
      <c r="B182" s="223"/>
      <c r="C182" s="224"/>
      <c r="D182" s="225" t="s">
        <v>175</v>
      </c>
      <c r="E182" s="226" t="s">
        <v>19</v>
      </c>
      <c r="F182" s="227" t="s">
        <v>2522</v>
      </c>
      <c r="G182" s="224"/>
      <c r="H182" s="226" t="s">
        <v>19</v>
      </c>
      <c r="I182" s="228"/>
      <c r="J182" s="224"/>
      <c r="K182" s="224"/>
      <c r="L182" s="229"/>
      <c r="M182" s="230"/>
      <c r="N182" s="231"/>
      <c r="O182" s="231"/>
      <c r="P182" s="231"/>
      <c r="Q182" s="231"/>
      <c r="R182" s="231"/>
      <c r="S182" s="231"/>
      <c r="T182" s="232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3" t="s">
        <v>175</v>
      </c>
      <c r="AU182" s="233" t="s">
        <v>85</v>
      </c>
      <c r="AV182" s="13" t="s">
        <v>83</v>
      </c>
      <c r="AW182" s="13" t="s">
        <v>37</v>
      </c>
      <c r="AX182" s="13" t="s">
        <v>75</v>
      </c>
      <c r="AY182" s="233" t="s">
        <v>159</v>
      </c>
    </row>
    <row r="183" spans="1:51" s="14" customFormat="1" ht="12">
      <c r="A183" s="14"/>
      <c r="B183" s="234"/>
      <c r="C183" s="235"/>
      <c r="D183" s="225" t="s">
        <v>175</v>
      </c>
      <c r="E183" s="236" t="s">
        <v>19</v>
      </c>
      <c r="F183" s="237" t="s">
        <v>2532</v>
      </c>
      <c r="G183" s="235"/>
      <c r="H183" s="238">
        <v>26.641</v>
      </c>
      <c r="I183" s="239"/>
      <c r="J183" s="235"/>
      <c r="K183" s="235"/>
      <c r="L183" s="240"/>
      <c r="M183" s="241"/>
      <c r="N183" s="242"/>
      <c r="O183" s="242"/>
      <c r="P183" s="242"/>
      <c r="Q183" s="242"/>
      <c r="R183" s="242"/>
      <c r="S183" s="242"/>
      <c r="T183" s="243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44" t="s">
        <v>175</v>
      </c>
      <c r="AU183" s="244" t="s">
        <v>85</v>
      </c>
      <c r="AV183" s="14" t="s">
        <v>85</v>
      </c>
      <c r="AW183" s="14" t="s">
        <v>37</v>
      </c>
      <c r="AX183" s="14" t="s">
        <v>75</v>
      </c>
      <c r="AY183" s="244" t="s">
        <v>159</v>
      </c>
    </row>
    <row r="184" spans="1:51" s="13" customFormat="1" ht="12">
      <c r="A184" s="13"/>
      <c r="B184" s="223"/>
      <c r="C184" s="224"/>
      <c r="D184" s="225" t="s">
        <v>175</v>
      </c>
      <c r="E184" s="226" t="s">
        <v>19</v>
      </c>
      <c r="F184" s="227" t="s">
        <v>362</v>
      </c>
      <c r="G184" s="224"/>
      <c r="H184" s="226" t="s">
        <v>19</v>
      </c>
      <c r="I184" s="228"/>
      <c r="J184" s="224"/>
      <c r="K184" s="224"/>
      <c r="L184" s="229"/>
      <c r="M184" s="230"/>
      <c r="N184" s="231"/>
      <c r="O184" s="231"/>
      <c r="P184" s="231"/>
      <c r="Q184" s="231"/>
      <c r="R184" s="231"/>
      <c r="S184" s="231"/>
      <c r="T184" s="232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3" t="s">
        <v>175</v>
      </c>
      <c r="AU184" s="233" t="s">
        <v>85</v>
      </c>
      <c r="AV184" s="13" t="s">
        <v>83</v>
      </c>
      <c r="AW184" s="13" t="s">
        <v>37</v>
      </c>
      <c r="AX184" s="13" t="s">
        <v>75</v>
      </c>
      <c r="AY184" s="233" t="s">
        <v>159</v>
      </c>
    </row>
    <row r="185" spans="1:51" s="13" customFormat="1" ht="12">
      <c r="A185" s="13"/>
      <c r="B185" s="223"/>
      <c r="C185" s="224"/>
      <c r="D185" s="225" t="s">
        <v>175</v>
      </c>
      <c r="E185" s="226" t="s">
        <v>19</v>
      </c>
      <c r="F185" s="227" t="s">
        <v>360</v>
      </c>
      <c r="G185" s="224"/>
      <c r="H185" s="226" t="s">
        <v>19</v>
      </c>
      <c r="I185" s="228"/>
      <c r="J185" s="224"/>
      <c r="K185" s="224"/>
      <c r="L185" s="229"/>
      <c r="M185" s="230"/>
      <c r="N185" s="231"/>
      <c r="O185" s="231"/>
      <c r="P185" s="231"/>
      <c r="Q185" s="231"/>
      <c r="R185" s="231"/>
      <c r="S185" s="231"/>
      <c r="T185" s="232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3" t="s">
        <v>175</v>
      </c>
      <c r="AU185" s="233" t="s">
        <v>85</v>
      </c>
      <c r="AV185" s="13" t="s">
        <v>83</v>
      </c>
      <c r="AW185" s="13" t="s">
        <v>37</v>
      </c>
      <c r="AX185" s="13" t="s">
        <v>75</v>
      </c>
      <c r="AY185" s="233" t="s">
        <v>159</v>
      </c>
    </row>
    <row r="186" spans="1:51" s="13" customFormat="1" ht="12">
      <c r="A186" s="13"/>
      <c r="B186" s="223"/>
      <c r="C186" s="224"/>
      <c r="D186" s="225" t="s">
        <v>175</v>
      </c>
      <c r="E186" s="226" t="s">
        <v>19</v>
      </c>
      <c r="F186" s="227" t="s">
        <v>2522</v>
      </c>
      <c r="G186" s="224"/>
      <c r="H186" s="226" t="s">
        <v>19</v>
      </c>
      <c r="I186" s="228"/>
      <c r="J186" s="224"/>
      <c r="K186" s="224"/>
      <c r="L186" s="229"/>
      <c r="M186" s="230"/>
      <c r="N186" s="231"/>
      <c r="O186" s="231"/>
      <c r="P186" s="231"/>
      <c r="Q186" s="231"/>
      <c r="R186" s="231"/>
      <c r="S186" s="231"/>
      <c r="T186" s="232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33" t="s">
        <v>175</v>
      </c>
      <c r="AU186" s="233" t="s">
        <v>85</v>
      </c>
      <c r="AV186" s="13" t="s">
        <v>83</v>
      </c>
      <c r="AW186" s="13" t="s">
        <v>37</v>
      </c>
      <c r="AX186" s="13" t="s">
        <v>75</v>
      </c>
      <c r="AY186" s="233" t="s">
        <v>159</v>
      </c>
    </row>
    <row r="187" spans="1:51" s="14" customFormat="1" ht="12">
      <c r="A187" s="14"/>
      <c r="B187" s="234"/>
      <c r="C187" s="235"/>
      <c r="D187" s="225" t="s">
        <v>175</v>
      </c>
      <c r="E187" s="236" t="s">
        <v>19</v>
      </c>
      <c r="F187" s="237" t="s">
        <v>2533</v>
      </c>
      <c r="G187" s="235"/>
      <c r="H187" s="238">
        <v>13.506</v>
      </c>
      <c r="I187" s="239"/>
      <c r="J187" s="235"/>
      <c r="K187" s="235"/>
      <c r="L187" s="240"/>
      <c r="M187" s="241"/>
      <c r="N187" s="242"/>
      <c r="O187" s="242"/>
      <c r="P187" s="242"/>
      <c r="Q187" s="242"/>
      <c r="R187" s="242"/>
      <c r="S187" s="242"/>
      <c r="T187" s="243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44" t="s">
        <v>175</v>
      </c>
      <c r="AU187" s="244" t="s">
        <v>85</v>
      </c>
      <c r="AV187" s="14" t="s">
        <v>85</v>
      </c>
      <c r="AW187" s="14" t="s">
        <v>37</v>
      </c>
      <c r="AX187" s="14" t="s">
        <v>75</v>
      </c>
      <c r="AY187" s="244" t="s">
        <v>159</v>
      </c>
    </row>
    <row r="188" spans="1:51" s="13" customFormat="1" ht="12">
      <c r="A188" s="13"/>
      <c r="B188" s="223"/>
      <c r="C188" s="224"/>
      <c r="D188" s="225" t="s">
        <v>175</v>
      </c>
      <c r="E188" s="226" t="s">
        <v>19</v>
      </c>
      <c r="F188" s="227" t="s">
        <v>364</v>
      </c>
      <c r="G188" s="224"/>
      <c r="H188" s="226" t="s">
        <v>19</v>
      </c>
      <c r="I188" s="228"/>
      <c r="J188" s="224"/>
      <c r="K188" s="224"/>
      <c r="L188" s="229"/>
      <c r="M188" s="230"/>
      <c r="N188" s="231"/>
      <c r="O188" s="231"/>
      <c r="P188" s="231"/>
      <c r="Q188" s="231"/>
      <c r="R188" s="231"/>
      <c r="S188" s="231"/>
      <c r="T188" s="232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3" t="s">
        <v>175</v>
      </c>
      <c r="AU188" s="233" t="s">
        <v>85</v>
      </c>
      <c r="AV188" s="13" t="s">
        <v>83</v>
      </c>
      <c r="AW188" s="13" t="s">
        <v>37</v>
      </c>
      <c r="AX188" s="13" t="s">
        <v>75</v>
      </c>
      <c r="AY188" s="233" t="s">
        <v>159</v>
      </c>
    </row>
    <row r="189" spans="1:51" s="13" customFormat="1" ht="12">
      <c r="A189" s="13"/>
      <c r="B189" s="223"/>
      <c r="C189" s="224"/>
      <c r="D189" s="225" t="s">
        <v>175</v>
      </c>
      <c r="E189" s="226" t="s">
        <v>19</v>
      </c>
      <c r="F189" s="227" t="s">
        <v>365</v>
      </c>
      <c r="G189" s="224"/>
      <c r="H189" s="226" t="s">
        <v>19</v>
      </c>
      <c r="I189" s="228"/>
      <c r="J189" s="224"/>
      <c r="K189" s="224"/>
      <c r="L189" s="229"/>
      <c r="M189" s="230"/>
      <c r="N189" s="231"/>
      <c r="O189" s="231"/>
      <c r="P189" s="231"/>
      <c r="Q189" s="231"/>
      <c r="R189" s="231"/>
      <c r="S189" s="231"/>
      <c r="T189" s="232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3" t="s">
        <v>175</v>
      </c>
      <c r="AU189" s="233" t="s">
        <v>85</v>
      </c>
      <c r="AV189" s="13" t="s">
        <v>83</v>
      </c>
      <c r="AW189" s="13" t="s">
        <v>37</v>
      </c>
      <c r="AX189" s="13" t="s">
        <v>75</v>
      </c>
      <c r="AY189" s="233" t="s">
        <v>159</v>
      </c>
    </row>
    <row r="190" spans="1:51" s="13" customFormat="1" ht="12">
      <c r="A190" s="13"/>
      <c r="B190" s="223"/>
      <c r="C190" s="224"/>
      <c r="D190" s="225" t="s">
        <v>175</v>
      </c>
      <c r="E190" s="226" t="s">
        <v>19</v>
      </c>
      <c r="F190" s="227" t="s">
        <v>2522</v>
      </c>
      <c r="G190" s="224"/>
      <c r="H190" s="226" t="s">
        <v>19</v>
      </c>
      <c r="I190" s="228"/>
      <c r="J190" s="224"/>
      <c r="K190" s="224"/>
      <c r="L190" s="229"/>
      <c r="M190" s="230"/>
      <c r="N190" s="231"/>
      <c r="O190" s="231"/>
      <c r="P190" s="231"/>
      <c r="Q190" s="231"/>
      <c r="R190" s="231"/>
      <c r="S190" s="231"/>
      <c r="T190" s="232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3" t="s">
        <v>175</v>
      </c>
      <c r="AU190" s="233" t="s">
        <v>85</v>
      </c>
      <c r="AV190" s="13" t="s">
        <v>83</v>
      </c>
      <c r="AW190" s="13" t="s">
        <v>37</v>
      </c>
      <c r="AX190" s="13" t="s">
        <v>75</v>
      </c>
      <c r="AY190" s="233" t="s">
        <v>159</v>
      </c>
    </row>
    <row r="191" spans="1:51" s="13" customFormat="1" ht="12">
      <c r="A191" s="13"/>
      <c r="B191" s="223"/>
      <c r="C191" s="224"/>
      <c r="D191" s="225" t="s">
        <v>175</v>
      </c>
      <c r="E191" s="226" t="s">
        <v>19</v>
      </c>
      <c r="F191" s="227" t="s">
        <v>1889</v>
      </c>
      <c r="G191" s="224"/>
      <c r="H191" s="226" t="s">
        <v>19</v>
      </c>
      <c r="I191" s="228"/>
      <c r="J191" s="224"/>
      <c r="K191" s="224"/>
      <c r="L191" s="229"/>
      <c r="M191" s="230"/>
      <c r="N191" s="231"/>
      <c r="O191" s="231"/>
      <c r="P191" s="231"/>
      <c r="Q191" s="231"/>
      <c r="R191" s="231"/>
      <c r="S191" s="231"/>
      <c r="T191" s="232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3" t="s">
        <v>175</v>
      </c>
      <c r="AU191" s="233" t="s">
        <v>85</v>
      </c>
      <c r="AV191" s="13" t="s">
        <v>83</v>
      </c>
      <c r="AW191" s="13" t="s">
        <v>37</v>
      </c>
      <c r="AX191" s="13" t="s">
        <v>75</v>
      </c>
      <c r="AY191" s="233" t="s">
        <v>159</v>
      </c>
    </row>
    <row r="192" spans="1:51" s="14" customFormat="1" ht="12">
      <c r="A192" s="14"/>
      <c r="B192" s="234"/>
      <c r="C192" s="235"/>
      <c r="D192" s="225" t="s">
        <v>175</v>
      </c>
      <c r="E192" s="236" t="s">
        <v>19</v>
      </c>
      <c r="F192" s="237" t="s">
        <v>2534</v>
      </c>
      <c r="G192" s="235"/>
      <c r="H192" s="238">
        <v>14.096</v>
      </c>
      <c r="I192" s="239"/>
      <c r="J192" s="235"/>
      <c r="K192" s="235"/>
      <c r="L192" s="240"/>
      <c r="M192" s="241"/>
      <c r="N192" s="242"/>
      <c r="O192" s="242"/>
      <c r="P192" s="242"/>
      <c r="Q192" s="242"/>
      <c r="R192" s="242"/>
      <c r="S192" s="242"/>
      <c r="T192" s="243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44" t="s">
        <v>175</v>
      </c>
      <c r="AU192" s="244" t="s">
        <v>85</v>
      </c>
      <c r="AV192" s="14" t="s">
        <v>85</v>
      </c>
      <c r="AW192" s="14" t="s">
        <v>37</v>
      </c>
      <c r="AX192" s="14" t="s">
        <v>75</v>
      </c>
      <c r="AY192" s="244" t="s">
        <v>159</v>
      </c>
    </row>
    <row r="193" spans="1:51" s="15" customFormat="1" ht="12">
      <c r="A193" s="15"/>
      <c r="B193" s="245"/>
      <c r="C193" s="246"/>
      <c r="D193" s="225" t="s">
        <v>175</v>
      </c>
      <c r="E193" s="247" t="s">
        <v>19</v>
      </c>
      <c r="F193" s="248" t="s">
        <v>179</v>
      </c>
      <c r="G193" s="246"/>
      <c r="H193" s="249">
        <v>54.242999999999995</v>
      </c>
      <c r="I193" s="250"/>
      <c r="J193" s="246"/>
      <c r="K193" s="246"/>
      <c r="L193" s="251"/>
      <c r="M193" s="252"/>
      <c r="N193" s="253"/>
      <c r="O193" s="253"/>
      <c r="P193" s="253"/>
      <c r="Q193" s="253"/>
      <c r="R193" s="253"/>
      <c r="S193" s="253"/>
      <c r="T193" s="254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T193" s="255" t="s">
        <v>175</v>
      </c>
      <c r="AU193" s="255" t="s">
        <v>85</v>
      </c>
      <c r="AV193" s="15" t="s">
        <v>167</v>
      </c>
      <c r="AW193" s="15" t="s">
        <v>37</v>
      </c>
      <c r="AX193" s="15" t="s">
        <v>83</v>
      </c>
      <c r="AY193" s="255" t="s">
        <v>159</v>
      </c>
    </row>
    <row r="194" spans="1:65" s="2" customFormat="1" ht="16.5" customHeight="1">
      <c r="A194" s="39"/>
      <c r="B194" s="40"/>
      <c r="C194" s="257" t="s">
        <v>315</v>
      </c>
      <c r="D194" s="257" t="s">
        <v>255</v>
      </c>
      <c r="E194" s="258" t="s">
        <v>256</v>
      </c>
      <c r="F194" s="259" t="s">
        <v>257</v>
      </c>
      <c r="G194" s="260" t="s">
        <v>258</v>
      </c>
      <c r="H194" s="261">
        <v>18.985</v>
      </c>
      <c r="I194" s="262"/>
      <c r="J194" s="263">
        <f>ROUND(I194*H194,2)</f>
        <v>0</v>
      </c>
      <c r="K194" s="259" t="s">
        <v>166</v>
      </c>
      <c r="L194" s="264"/>
      <c r="M194" s="265" t="s">
        <v>19</v>
      </c>
      <c r="N194" s="266" t="s">
        <v>46</v>
      </c>
      <c r="O194" s="85"/>
      <c r="P194" s="214">
        <f>O194*H194</f>
        <v>0</v>
      </c>
      <c r="Q194" s="214">
        <v>0.001</v>
      </c>
      <c r="R194" s="214">
        <f>Q194*H194</f>
        <v>0.018985</v>
      </c>
      <c r="S194" s="214">
        <v>0</v>
      </c>
      <c r="T194" s="215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16" t="s">
        <v>259</v>
      </c>
      <c r="AT194" s="216" t="s">
        <v>255</v>
      </c>
      <c r="AU194" s="216" t="s">
        <v>85</v>
      </c>
      <c r="AY194" s="18" t="s">
        <v>159</v>
      </c>
      <c r="BE194" s="217">
        <f>IF(N194="základní",J194,0)</f>
        <v>0</v>
      </c>
      <c r="BF194" s="217">
        <f>IF(N194="snížená",J194,0)</f>
        <v>0</v>
      </c>
      <c r="BG194" s="217">
        <f>IF(N194="zákl. přenesená",J194,0)</f>
        <v>0</v>
      </c>
      <c r="BH194" s="217">
        <f>IF(N194="sníž. přenesená",J194,0)</f>
        <v>0</v>
      </c>
      <c r="BI194" s="217">
        <f>IF(N194="nulová",J194,0)</f>
        <v>0</v>
      </c>
      <c r="BJ194" s="18" t="s">
        <v>83</v>
      </c>
      <c r="BK194" s="217">
        <f>ROUND(I194*H194,2)</f>
        <v>0</v>
      </c>
      <c r="BL194" s="18" t="s">
        <v>238</v>
      </c>
      <c r="BM194" s="216" t="s">
        <v>2535</v>
      </c>
    </row>
    <row r="195" spans="1:51" s="14" customFormat="1" ht="12">
      <c r="A195" s="14"/>
      <c r="B195" s="234"/>
      <c r="C195" s="235"/>
      <c r="D195" s="225" t="s">
        <v>175</v>
      </c>
      <c r="E195" s="235"/>
      <c r="F195" s="237" t="s">
        <v>2536</v>
      </c>
      <c r="G195" s="235"/>
      <c r="H195" s="238">
        <v>18.985</v>
      </c>
      <c r="I195" s="239"/>
      <c r="J195" s="235"/>
      <c r="K195" s="235"/>
      <c r="L195" s="240"/>
      <c r="M195" s="241"/>
      <c r="N195" s="242"/>
      <c r="O195" s="242"/>
      <c r="P195" s="242"/>
      <c r="Q195" s="242"/>
      <c r="R195" s="242"/>
      <c r="S195" s="242"/>
      <c r="T195" s="243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44" t="s">
        <v>175</v>
      </c>
      <c r="AU195" s="244" t="s">
        <v>85</v>
      </c>
      <c r="AV195" s="14" t="s">
        <v>85</v>
      </c>
      <c r="AW195" s="14" t="s">
        <v>4</v>
      </c>
      <c r="AX195" s="14" t="s">
        <v>83</v>
      </c>
      <c r="AY195" s="244" t="s">
        <v>159</v>
      </c>
    </row>
    <row r="196" spans="1:65" s="2" customFormat="1" ht="37.8" customHeight="1">
      <c r="A196" s="39"/>
      <c r="B196" s="40"/>
      <c r="C196" s="205" t="s">
        <v>318</v>
      </c>
      <c r="D196" s="205" t="s">
        <v>162</v>
      </c>
      <c r="E196" s="206" t="s">
        <v>372</v>
      </c>
      <c r="F196" s="207" t="s">
        <v>373</v>
      </c>
      <c r="G196" s="208" t="s">
        <v>165</v>
      </c>
      <c r="H196" s="209">
        <v>54.243</v>
      </c>
      <c r="I196" s="210"/>
      <c r="J196" s="211">
        <f>ROUND(I196*H196,2)</f>
        <v>0</v>
      </c>
      <c r="K196" s="207" t="s">
        <v>166</v>
      </c>
      <c r="L196" s="45"/>
      <c r="M196" s="212" t="s">
        <v>19</v>
      </c>
      <c r="N196" s="213" t="s">
        <v>46</v>
      </c>
      <c r="O196" s="85"/>
      <c r="P196" s="214">
        <f>O196*H196</f>
        <v>0</v>
      </c>
      <c r="Q196" s="214">
        <v>0.00094</v>
      </c>
      <c r="R196" s="214">
        <f>Q196*H196</f>
        <v>0.05098842</v>
      </c>
      <c r="S196" s="214">
        <v>0</v>
      </c>
      <c r="T196" s="215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16" t="s">
        <v>238</v>
      </c>
      <c r="AT196" s="216" t="s">
        <v>162</v>
      </c>
      <c r="AU196" s="216" t="s">
        <v>85</v>
      </c>
      <c r="AY196" s="18" t="s">
        <v>159</v>
      </c>
      <c r="BE196" s="217">
        <f>IF(N196="základní",J196,0)</f>
        <v>0</v>
      </c>
      <c r="BF196" s="217">
        <f>IF(N196="snížená",J196,0)</f>
        <v>0</v>
      </c>
      <c r="BG196" s="217">
        <f>IF(N196="zákl. přenesená",J196,0)</f>
        <v>0</v>
      </c>
      <c r="BH196" s="217">
        <f>IF(N196="sníž. přenesená",J196,0)</f>
        <v>0</v>
      </c>
      <c r="BI196" s="217">
        <f>IF(N196="nulová",J196,0)</f>
        <v>0</v>
      </c>
      <c r="BJ196" s="18" t="s">
        <v>83</v>
      </c>
      <c r="BK196" s="217">
        <f>ROUND(I196*H196,2)</f>
        <v>0</v>
      </c>
      <c r="BL196" s="18" t="s">
        <v>238</v>
      </c>
      <c r="BM196" s="216" t="s">
        <v>2537</v>
      </c>
    </row>
    <row r="197" spans="1:47" s="2" customFormat="1" ht="12">
      <c r="A197" s="39"/>
      <c r="B197" s="40"/>
      <c r="C197" s="41"/>
      <c r="D197" s="218" t="s">
        <v>169</v>
      </c>
      <c r="E197" s="41"/>
      <c r="F197" s="219" t="s">
        <v>375</v>
      </c>
      <c r="G197" s="41"/>
      <c r="H197" s="41"/>
      <c r="I197" s="220"/>
      <c r="J197" s="41"/>
      <c r="K197" s="41"/>
      <c r="L197" s="45"/>
      <c r="M197" s="221"/>
      <c r="N197" s="222"/>
      <c r="O197" s="85"/>
      <c r="P197" s="85"/>
      <c r="Q197" s="85"/>
      <c r="R197" s="85"/>
      <c r="S197" s="85"/>
      <c r="T197" s="86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T197" s="18" t="s">
        <v>169</v>
      </c>
      <c r="AU197" s="18" t="s">
        <v>85</v>
      </c>
    </row>
    <row r="198" spans="1:51" s="13" customFormat="1" ht="12">
      <c r="A198" s="13"/>
      <c r="B198" s="223"/>
      <c r="C198" s="224"/>
      <c r="D198" s="225" t="s">
        <v>175</v>
      </c>
      <c r="E198" s="226" t="s">
        <v>19</v>
      </c>
      <c r="F198" s="227" t="s">
        <v>358</v>
      </c>
      <c r="G198" s="224"/>
      <c r="H198" s="226" t="s">
        <v>19</v>
      </c>
      <c r="I198" s="228"/>
      <c r="J198" s="224"/>
      <c r="K198" s="224"/>
      <c r="L198" s="229"/>
      <c r="M198" s="230"/>
      <c r="N198" s="231"/>
      <c r="O198" s="231"/>
      <c r="P198" s="231"/>
      <c r="Q198" s="231"/>
      <c r="R198" s="231"/>
      <c r="S198" s="231"/>
      <c r="T198" s="232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3" t="s">
        <v>175</v>
      </c>
      <c r="AU198" s="233" t="s">
        <v>85</v>
      </c>
      <c r="AV198" s="13" t="s">
        <v>83</v>
      </c>
      <c r="AW198" s="13" t="s">
        <v>37</v>
      </c>
      <c r="AX198" s="13" t="s">
        <v>75</v>
      </c>
      <c r="AY198" s="233" t="s">
        <v>159</v>
      </c>
    </row>
    <row r="199" spans="1:51" s="13" customFormat="1" ht="12">
      <c r="A199" s="13"/>
      <c r="B199" s="223"/>
      <c r="C199" s="224"/>
      <c r="D199" s="225" t="s">
        <v>175</v>
      </c>
      <c r="E199" s="226" t="s">
        <v>19</v>
      </c>
      <c r="F199" s="227" t="s">
        <v>359</v>
      </c>
      <c r="G199" s="224"/>
      <c r="H199" s="226" t="s">
        <v>19</v>
      </c>
      <c r="I199" s="228"/>
      <c r="J199" s="224"/>
      <c r="K199" s="224"/>
      <c r="L199" s="229"/>
      <c r="M199" s="230"/>
      <c r="N199" s="231"/>
      <c r="O199" s="231"/>
      <c r="P199" s="231"/>
      <c r="Q199" s="231"/>
      <c r="R199" s="231"/>
      <c r="S199" s="231"/>
      <c r="T199" s="232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3" t="s">
        <v>175</v>
      </c>
      <c r="AU199" s="233" t="s">
        <v>85</v>
      </c>
      <c r="AV199" s="13" t="s">
        <v>83</v>
      </c>
      <c r="AW199" s="13" t="s">
        <v>37</v>
      </c>
      <c r="AX199" s="13" t="s">
        <v>75</v>
      </c>
      <c r="AY199" s="233" t="s">
        <v>159</v>
      </c>
    </row>
    <row r="200" spans="1:51" s="13" customFormat="1" ht="12">
      <c r="A200" s="13"/>
      <c r="B200" s="223"/>
      <c r="C200" s="224"/>
      <c r="D200" s="225" t="s">
        <v>175</v>
      </c>
      <c r="E200" s="226" t="s">
        <v>19</v>
      </c>
      <c r="F200" s="227" t="s">
        <v>360</v>
      </c>
      <c r="G200" s="224"/>
      <c r="H200" s="226" t="s">
        <v>19</v>
      </c>
      <c r="I200" s="228"/>
      <c r="J200" s="224"/>
      <c r="K200" s="224"/>
      <c r="L200" s="229"/>
      <c r="M200" s="230"/>
      <c r="N200" s="231"/>
      <c r="O200" s="231"/>
      <c r="P200" s="231"/>
      <c r="Q200" s="231"/>
      <c r="R200" s="231"/>
      <c r="S200" s="231"/>
      <c r="T200" s="232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3" t="s">
        <v>175</v>
      </c>
      <c r="AU200" s="233" t="s">
        <v>85</v>
      </c>
      <c r="AV200" s="13" t="s">
        <v>83</v>
      </c>
      <c r="AW200" s="13" t="s">
        <v>37</v>
      </c>
      <c r="AX200" s="13" t="s">
        <v>75</v>
      </c>
      <c r="AY200" s="233" t="s">
        <v>159</v>
      </c>
    </row>
    <row r="201" spans="1:51" s="13" customFormat="1" ht="12">
      <c r="A201" s="13"/>
      <c r="B201" s="223"/>
      <c r="C201" s="224"/>
      <c r="D201" s="225" t="s">
        <v>175</v>
      </c>
      <c r="E201" s="226" t="s">
        <v>19</v>
      </c>
      <c r="F201" s="227" t="s">
        <v>2522</v>
      </c>
      <c r="G201" s="224"/>
      <c r="H201" s="226" t="s">
        <v>19</v>
      </c>
      <c r="I201" s="228"/>
      <c r="J201" s="224"/>
      <c r="K201" s="224"/>
      <c r="L201" s="229"/>
      <c r="M201" s="230"/>
      <c r="N201" s="231"/>
      <c r="O201" s="231"/>
      <c r="P201" s="231"/>
      <c r="Q201" s="231"/>
      <c r="R201" s="231"/>
      <c r="S201" s="231"/>
      <c r="T201" s="232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3" t="s">
        <v>175</v>
      </c>
      <c r="AU201" s="233" t="s">
        <v>85</v>
      </c>
      <c r="AV201" s="13" t="s">
        <v>83</v>
      </c>
      <c r="AW201" s="13" t="s">
        <v>37</v>
      </c>
      <c r="AX201" s="13" t="s">
        <v>75</v>
      </c>
      <c r="AY201" s="233" t="s">
        <v>159</v>
      </c>
    </row>
    <row r="202" spans="1:51" s="14" customFormat="1" ht="12">
      <c r="A202" s="14"/>
      <c r="B202" s="234"/>
      <c r="C202" s="235"/>
      <c r="D202" s="225" t="s">
        <v>175</v>
      </c>
      <c r="E202" s="236" t="s">
        <v>19</v>
      </c>
      <c r="F202" s="237" t="s">
        <v>2532</v>
      </c>
      <c r="G202" s="235"/>
      <c r="H202" s="238">
        <v>26.641</v>
      </c>
      <c r="I202" s="239"/>
      <c r="J202" s="235"/>
      <c r="K202" s="235"/>
      <c r="L202" s="240"/>
      <c r="M202" s="241"/>
      <c r="N202" s="242"/>
      <c r="O202" s="242"/>
      <c r="P202" s="242"/>
      <c r="Q202" s="242"/>
      <c r="R202" s="242"/>
      <c r="S202" s="242"/>
      <c r="T202" s="243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44" t="s">
        <v>175</v>
      </c>
      <c r="AU202" s="244" t="s">
        <v>85</v>
      </c>
      <c r="AV202" s="14" t="s">
        <v>85</v>
      </c>
      <c r="AW202" s="14" t="s">
        <v>37</v>
      </c>
      <c r="AX202" s="14" t="s">
        <v>75</v>
      </c>
      <c r="AY202" s="244" t="s">
        <v>159</v>
      </c>
    </row>
    <row r="203" spans="1:51" s="13" customFormat="1" ht="12">
      <c r="A203" s="13"/>
      <c r="B203" s="223"/>
      <c r="C203" s="224"/>
      <c r="D203" s="225" t="s">
        <v>175</v>
      </c>
      <c r="E203" s="226" t="s">
        <v>19</v>
      </c>
      <c r="F203" s="227" t="s">
        <v>362</v>
      </c>
      <c r="G203" s="224"/>
      <c r="H203" s="226" t="s">
        <v>19</v>
      </c>
      <c r="I203" s="228"/>
      <c r="J203" s="224"/>
      <c r="K203" s="224"/>
      <c r="L203" s="229"/>
      <c r="M203" s="230"/>
      <c r="N203" s="231"/>
      <c r="O203" s="231"/>
      <c r="P203" s="231"/>
      <c r="Q203" s="231"/>
      <c r="R203" s="231"/>
      <c r="S203" s="231"/>
      <c r="T203" s="232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33" t="s">
        <v>175</v>
      </c>
      <c r="AU203" s="233" t="s">
        <v>85</v>
      </c>
      <c r="AV203" s="13" t="s">
        <v>83</v>
      </c>
      <c r="AW203" s="13" t="s">
        <v>37</v>
      </c>
      <c r="AX203" s="13" t="s">
        <v>75</v>
      </c>
      <c r="AY203" s="233" t="s">
        <v>159</v>
      </c>
    </row>
    <row r="204" spans="1:51" s="13" customFormat="1" ht="12">
      <c r="A204" s="13"/>
      <c r="B204" s="223"/>
      <c r="C204" s="224"/>
      <c r="D204" s="225" t="s">
        <v>175</v>
      </c>
      <c r="E204" s="226" t="s">
        <v>19</v>
      </c>
      <c r="F204" s="227" t="s">
        <v>360</v>
      </c>
      <c r="G204" s="224"/>
      <c r="H204" s="226" t="s">
        <v>19</v>
      </c>
      <c r="I204" s="228"/>
      <c r="J204" s="224"/>
      <c r="K204" s="224"/>
      <c r="L204" s="229"/>
      <c r="M204" s="230"/>
      <c r="N204" s="231"/>
      <c r="O204" s="231"/>
      <c r="P204" s="231"/>
      <c r="Q204" s="231"/>
      <c r="R204" s="231"/>
      <c r="S204" s="231"/>
      <c r="T204" s="232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3" t="s">
        <v>175</v>
      </c>
      <c r="AU204" s="233" t="s">
        <v>85</v>
      </c>
      <c r="AV204" s="13" t="s">
        <v>83</v>
      </c>
      <c r="AW204" s="13" t="s">
        <v>37</v>
      </c>
      <c r="AX204" s="13" t="s">
        <v>75</v>
      </c>
      <c r="AY204" s="233" t="s">
        <v>159</v>
      </c>
    </row>
    <row r="205" spans="1:51" s="13" customFormat="1" ht="12">
      <c r="A205" s="13"/>
      <c r="B205" s="223"/>
      <c r="C205" s="224"/>
      <c r="D205" s="225" t="s">
        <v>175</v>
      </c>
      <c r="E205" s="226" t="s">
        <v>19</v>
      </c>
      <c r="F205" s="227" t="s">
        <v>2522</v>
      </c>
      <c r="G205" s="224"/>
      <c r="H205" s="226" t="s">
        <v>19</v>
      </c>
      <c r="I205" s="228"/>
      <c r="J205" s="224"/>
      <c r="K205" s="224"/>
      <c r="L205" s="229"/>
      <c r="M205" s="230"/>
      <c r="N205" s="231"/>
      <c r="O205" s="231"/>
      <c r="P205" s="231"/>
      <c r="Q205" s="231"/>
      <c r="R205" s="231"/>
      <c r="S205" s="231"/>
      <c r="T205" s="232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33" t="s">
        <v>175</v>
      </c>
      <c r="AU205" s="233" t="s">
        <v>85</v>
      </c>
      <c r="AV205" s="13" t="s">
        <v>83</v>
      </c>
      <c r="AW205" s="13" t="s">
        <v>37</v>
      </c>
      <c r="AX205" s="13" t="s">
        <v>75</v>
      </c>
      <c r="AY205" s="233" t="s">
        <v>159</v>
      </c>
    </row>
    <row r="206" spans="1:51" s="14" customFormat="1" ht="12">
      <c r="A206" s="14"/>
      <c r="B206" s="234"/>
      <c r="C206" s="235"/>
      <c r="D206" s="225" t="s">
        <v>175</v>
      </c>
      <c r="E206" s="236" t="s">
        <v>19</v>
      </c>
      <c r="F206" s="237" t="s">
        <v>2533</v>
      </c>
      <c r="G206" s="235"/>
      <c r="H206" s="238">
        <v>13.506</v>
      </c>
      <c r="I206" s="239"/>
      <c r="J206" s="235"/>
      <c r="K206" s="235"/>
      <c r="L206" s="240"/>
      <c r="M206" s="241"/>
      <c r="N206" s="242"/>
      <c r="O206" s="242"/>
      <c r="P206" s="242"/>
      <c r="Q206" s="242"/>
      <c r="R206" s="242"/>
      <c r="S206" s="242"/>
      <c r="T206" s="243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44" t="s">
        <v>175</v>
      </c>
      <c r="AU206" s="244" t="s">
        <v>85</v>
      </c>
      <c r="AV206" s="14" t="s">
        <v>85</v>
      </c>
      <c r="AW206" s="14" t="s">
        <v>37</v>
      </c>
      <c r="AX206" s="14" t="s">
        <v>75</v>
      </c>
      <c r="AY206" s="244" t="s">
        <v>159</v>
      </c>
    </row>
    <row r="207" spans="1:51" s="13" customFormat="1" ht="12">
      <c r="A207" s="13"/>
      <c r="B207" s="223"/>
      <c r="C207" s="224"/>
      <c r="D207" s="225" t="s">
        <v>175</v>
      </c>
      <c r="E207" s="226" t="s">
        <v>19</v>
      </c>
      <c r="F207" s="227" t="s">
        <v>364</v>
      </c>
      <c r="G207" s="224"/>
      <c r="H207" s="226" t="s">
        <v>19</v>
      </c>
      <c r="I207" s="228"/>
      <c r="J207" s="224"/>
      <c r="K207" s="224"/>
      <c r="L207" s="229"/>
      <c r="M207" s="230"/>
      <c r="N207" s="231"/>
      <c r="O207" s="231"/>
      <c r="P207" s="231"/>
      <c r="Q207" s="231"/>
      <c r="R207" s="231"/>
      <c r="S207" s="231"/>
      <c r="T207" s="232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33" t="s">
        <v>175</v>
      </c>
      <c r="AU207" s="233" t="s">
        <v>85</v>
      </c>
      <c r="AV207" s="13" t="s">
        <v>83</v>
      </c>
      <c r="AW207" s="13" t="s">
        <v>37</v>
      </c>
      <c r="AX207" s="13" t="s">
        <v>75</v>
      </c>
      <c r="AY207" s="233" t="s">
        <v>159</v>
      </c>
    </row>
    <row r="208" spans="1:51" s="13" customFormat="1" ht="12">
      <c r="A208" s="13"/>
      <c r="B208" s="223"/>
      <c r="C208" s="224"/>
      <c r="D208" s="225" t="s">
        <v>175</v>
      </c>
      <c r="E208" s="226" t="s">
        <v>19</v>
      </c>
      <c r="F208" s="227" t="s">
        <v>365</v>
      </c>
      <c r="G208" s="224"/>
      <c r="H208" s="226" t="s">
        <v>19</v>
      </c>
      <c r="I208" s="228"/>
      <c r="J208" s="224"/>
      <c r="K208" s="224"/>
      <c r="L208" s="229"/>
      <c r="M208" s="230"/>
      <c r="N208" s="231"/>
      <c r="O208" s="231"/>
      <c r="P208" s="231"/>
      <c r="Q208" s="231"/>
      <c r="R208" s="231"/>
      <c r="S208" s="231"/>
      <c r="T208" s="232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3" t="s">
        <v>175</v>
      </c>
      <c r="AU208" s="233" t="s">
        <v>85</v>
      </c>
      <c r="AV208" s="13" t="s">
        <v>83</v>
      </c>
      <c r="AW208" s="13" t="s">
        <v>37</v>
      </c>
      <c r="AX208" s="13" t="s">
        <v>75</v>
      </c>
      <c r="AY208" s="233" t="s">
        <v>159</v>
      </c>
    </row>
    <row r="209" spans="1:51" s="13" customFormat="1" ht="12">
      <c r="A209" s="13"/>
      <c r="B209" s="223"/>
      <c r="C209" s="224"/>
      <c r="D209" s="225" t="s">
        <v>175</v>
      </c>
      <c r="E209" s="226" t="s">
        <v>19</v>
      </c>
      <c r="F209" s="227" t="s">
        <v>2522</v>
      </c>
      <c r="G209" s="224"/>
      <c r="H209" s="226" t="s">
        <v>19</v>
      </c>
      <c r="I209" s="228"/>
      <c r="J209" s="224"/>
      <c r="K209" s="224"/>
      <c r="L209" s="229"/>
      <c r="M209" s="230"/>
      <c r="N209" s="231"/>
      <c r="O209" s="231"/>
      <c r="P209" s="231"/>
      <c r="Q209" s="231"/>
      <c r="R209" s="231"/>
      <c r="S209" s="231"/>
      <c r="T209" s="232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33" t="s">
        <v>175</v>
      </c>
      <c r="AU209" s="233" t="s">
        <v>85</v>
      </c>
      <c r="AV209" s="13" t="s">
        <v>83</v>
      </c>
      <c r="AW209" s="13" t="s">
        <v>37</v>
      </c>
      <c r="AX209" s="13" t="s">
        <v>75</v>
      </c>
      <c r="AY209" s="233" t="s">
        <v>159</v>
      </c>
    </row>
    <row r="210" spans="1:51" s="13" customFormat="1" ht="12">
      <c r="A210" s="13"/>
      <c r="B210" s="223"/>
      <c r="C210" s="224"/>
      <c r="D210" s="225" t="s">
        <v>175</v>
      </c>
      <c r="E210" s="226" t="s">
        <v>19</v>
      </c>
      <c r="F210" s="227" t="s">
        <v>1889</v>
      </c>
      <c r="G210" s="224"/>
      <c r="H210" s="226" t="s">
        <v>19</v>
      </c>
      <c r="I210" s="228"/>
      <c r="J210" s="224"/>
      <c r="K210" s="224"/>
      <c r="L210" s="229"/>
      <c r="M210" s="230"/>
      <c r="N210" s="231"/>
      <c r="O210" s="231"/>
      <c r="P210" s="231"/>
      <c r="Q210" s="231"/>
      <c r="R210" s="231"/>
      <c r="S210" s="231"/>
      <c r="T210" s="232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33" t="s">
        <v>175</v>
      </c>
      <c r="AU210" s="233" t="s">
        <v>85</v>
      </c>
      <c r="AV210" s="13" t="s">
        <v>83</v>
      </c>
      <c r="AW210" s="13" t="s">
        <v>37</v>
      </c>
      <c r="AX210" s="13" t="s">
        <v>75</v>
      </c>
      <c r="AY210" s="233" t="s">
        <v>159</v>
      </c>
    </row>
    <row r="211" spans="1:51" s="14" customFormat="1" ht="12">
      <c r="A211" s="14"/>
      <c r="B211" s="234"/>
      <c r="C211" s="235"/>
      <c r="D211" s="225" t="s">
        <v>175</v>
      </c>
      <c r="E211" s="236" t="s">
        <v>19</v>
      </c>
      <c r="F211" s="237" t="s">
        <v>2534</v>
      </c>
      <c r="G211" s="235"/>
      <c r="H211" s="238">
        <v>14.096</v>
      </c>
      <c r="I211" s="239"/>
      <c r="J211" s="235"/>
      <c r="K211" s="235"/>
      <c r="L211" s="240"/>
      <c r="M211" s="241"/>
      <c r="N211" s="242"/>
      <c r="O211" s="242"/>
      <c r="P211" s="242"/>
      <c r="Q211" s="242"/>
      <c r="R211" s="242"/>
      <c r="S211" s="242"/>
      <c r="T211" s="243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44" t="s">
        <v>175</v>
      </c>
      <c r="AU211" s="244" t="s">
        <v>85</v>
      </c>
      <c r="AV211" s="14" t="s">
        <v>85</v>
      </c>
      <c r="AW211" s="14" t="s">
        <v>37</v>
      </c>
      <c r="AX211" s="14" t="s">
        <v>75</v>
      </c>
      <c r="AY211" s="244" t="s">
        <v>159</v>
      </c>
    </row>
    <row r="212" spans="1:51" s="15" customFormat="1" ht="12">
      <c r="A212" s="15"/>
      <c r="B212" s="245"/>
      <c r="C212" s="246"/>
      <c r="D212" s="225" t="s">
        <v>175</v>
      </c>
      <c r="E212" s="247" t="s">
        <v>19</v>
      </c>
      <c r="F212" s="248" t="s">
        <v>179</v>
      </c>
      <c r="G212" s="246"/>
      <c r="H212" s="249">
        <v>54.242999999999995</v>
      </c>
      <c r="I212" s="250"/>
      <c r="J212" s="246"/>
      <c r="K212" s="246"/>
      <c r="L212" s="251"/>
      <c r="M212" s="252"/>
      <c r="N212" s="253"/>
      <c r="O212" s="253"/>
      <c r="P212" s="253"/>
      <c r="Q212" s="253"/>
      <c r="R212" s="253"/>
      <c r="S212" s="253"/>
      <c r="T212" s="254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T212" s="255" t="s">
        <v>175</v>
      </c>
      <c r="AU212" s="255" t="s">
        <v>85</v>
      </c>
      <c r="AV212" s="15" t="s">
        <v>167</v>
      </c>
      <c r="AW212" s="15" t="s">
        <v>37</v>
      </c>
      <c r="AX212" s="15" t="s">
        <v>83</v>
      </c>
      <c r="AY212" s="255" t="s">
        <v>159</v>
      </c>
    </row>
    <row r="213" spans="1:65" s="2" customFormat="1" ht="49.05" customHeight="1">
      <c r="A213" s="39"/>
      <c r="B213" s="40"/>
      <c r="C213" s="257" t="s">
        <v>320</v>
      </c>
      <c r="D213" s="257" t="s">
        <v>255</v>
      </c>
      <c r="E213" s="258" t="s">
        <v>267</v>
      </c>
      <c r="F213" s="259" t="s">
        <v>268</v>
      </c>
      <c r="G213" s="260" t="s">
        <v>165</v>
      </c>
      <c r="H213" s="261">
        <v>65.092</v>
      </c>
      <c r="I213" s="262"/>
      <c r="J213" s="263">
        <f>ROUND(I213*H213,2)</f>
        <v>0</v>
      </c>
      <c r="K213" s="259" t="s">
        <v>166</v>
      </c>
      <c r="L213" s="264"/>
      <c r="M213" s="265" t="s">
        <v>19</v>
      </c>
      <c r="N213" s="266" t="s">
        <v>46</v>
      </c>
      <c r="O213" s="85"/>
      <c r="P213" s="214">
        <f>O213*H213</f>
        <v>0</v>
      </c>
      <c r="Q213" s="214">
        <v>0.0054</v>
      </c>
      <c r="R213" s="214">
        <f>Q213*H213</f>
        <v>0.3514968</v>
      </c>
      <c r="S213" s="214">
        <v>0</v>
      </c>
      <c r="T213" s="215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16" t="s">
        <v>259</v>
      </c>
      <c r="AT213" s="216" t="s">
        <v>255</v>
      </c>
      <c r="AU213" s="216" t="s">
        <v>85</v>
      </c>
      <c r="AY213" s="18" t="s">
        <v>159</v>
      </c>
      <c r="BE213" s="217">
        <f>IF(N213="základní",J213,0)</f>
        <v>0</v>
      </c>
      <c r="BF213" s="217">
        <f>IF(N213="snížená",J213,0)</f>
        <v>0</v>
      </c>
      <c r="BG213" s="217">
        <f>IF(N213="zákl. přenesená",J213,0)</f>
        <v>0</v>
      </c>
      <c r="BH213" s="217">
        <f>IF(N213="sníž. přenesená",J213,0)</f>
        <v>0</v>
      </c>
      <c r="BI213" s="217">
        <f>IF(N213="nulová",J213,0)</f>
        <v>0</v>
      </c>
      <c r="BJ213" s="18" t="s">
        <v>83</v>
      </c>
      <c r="BK213" s="217">
        <f>ROUND(I213*H213,2)</f>
        <v>0</v>
      </c>
      <c r="BL213" s="18" t="s">
        <v>238</v>
      </c>
      <c r="BM213" s="216" t="s">
        <v>2538</v>
      </c>
    </row>
    <row r="214" spans="1:51" s="14" customFormat="1" ht="12">
      <c r="A214" s="14"/>
      <c r="B214" s="234"/>
      <c r="C214" s="235"/>
      <c r="D214" s="225" t="s">
        <v>175</v>
      </c>
      <c r="E214" s="235"/>
      <c r="F214" s="237" t="s">
        <v>2539</v>
      </c>
      <c r="G214" s="235"/>
      <c r="H214" s="238">
        <v>65.092</v>
      </c>
      <c r="I214" s="239"/>
      <c r="J214" s="235"/>
      <c r="K214" s="235"/>
      <c r="L214" s="240"/>
      <c r="M214" s="241"/>
      <c r="N214" s="242"/>
      <c r="O214" s="242"/>
      <c r="P214" s="242"/>
      <c r="Q214" s="242"/>
      <c r="R214" s="242"/>
      <c r="S214" s="242"/>
      <c r="T214" s="243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44" t="s">
        <v>175</v>
      </c>
      <c r="AU214" s="244" t="s">
        <v>85</v>
      </c>
      <c r="AV214" s="14" t="s">
        <v>85</v>
      </c>
      <c r="AW214" s="14" t="s">
        <v>4</v>
      </c>
      <c r="AX214" s="14" t="s">
        <v>83</v>
      </c>
      <c r="AY214" s="244" t="s">
        <v>159</v>
      </c>
    </row>
    <row r="215" spans="1:65" s="2" customFormat="1" ht="49.05" customHeight="1">
      <c r="A215" s="39"/>
      <c r="B215" s="40"/>
      <c r="C215" s="205" t="s">
        <v>324</v>
      </c>
      <c r="D215" s="205" t="s">
        <v>162</v>
      </c>
      <c r="E215" s="206" t="s">
        <v>380</v>
      </c>
      <c r="F215" s="207" t="s">
        <v>381</v>
      </c>
      <c r="G215" s="208" t="s">
        <v>165</v>
      </c>
      <c r="H215" s="209">
        <v>58.944</v>
      </c>
      <c r="I215" s="210"/>
      <c r="J215" s="211">
        <f>ROUND(I215*H215,2)</f>
        <v>0</v>
      </c>
      <c r="K215" s="207" t="s">
        <v>166</v>
      </c>
      <c r="L215" s="45"/>
      <c r="M215" s="212" t="s">
        <v>19</v>
      </c>
      <c r="N215" s="213" t="s">
        <v>46</v>
      </c>
      <c r="O215" s="85"/>
      <c r="P215" s="214">
        <f>O215*H215</f>
        <v>0</v>
      </c>
      <c r="Q215" s="214">
        <v>0</v>
      </c>
      <c r="R215" s="214">
        <f>Q215*H215</f>
        <v>0</v>
      </c>
      <c r="S215" s="214">
        <v>0</v>
      </c>
      <c r="T215" s="215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16" t="s">
        <v>238</v>
      </c>
      <c r="AT215" s="216" t="s">
        <v>162</v>
      </c>
      <c r="AU215" s="216" t="s">
        <v>85</v>
      </c>
      <c r="AY215" s="18" t="s">
        <v>159</v>
      </c>
      <c r="BE215" s="217">
        <f>IF(N215="základní",J215,0)</f>
        <v>0</v>
      </c>
      <c r="BF215" s="217">
        <f>IF(N215="snížená",J215,0)</f>
        <v>0</v>
      </c>
      <c r="BG215" s="217">
        <f>IF(N215="zákl. přenesená",J215,0)</f>
        <v>0</v>
      </c>
      <c r="BH215" s="217">
        <f>IF(N215="sníž. přenesená",J215,0)</f>
        <v>0</v>
      </c>
      <c r="BI215" s="217">
        <f>IF(N215="nulová",J215,0)</f>
        <v>0</v>
      </c>
      <c r="BJ215" s="18" t="s">
        <v>83</v>
      </c>
      <c r="BK215" s="217">
        <f>ROUND(I215*H215,2)</f>
        <v>0</v>
      </c>
      <c r="BL215" s="18" t="s">
        <v>238</v>
      </c>
      <c r="BM215" s="216" t="s">
        <v>2540</v>
      </c>
    </row>
    <row r="216" spans="1:47" s="2" customFormat="1" ht="12">
      <c r="A216" s="39"/>
      <c r="B216" s="40"/>
      <c r="C216" s="41"/>
      <c r="D216" s="218" t="s">
        <v>169</v>
      </c>
      <c r="E216" s="41"/>
      <c r="F216" s="219" t="s">
        <v>383</v>
      </c>
      <c r="G216" s="41"/>
      <c r="H216" s="41"/>
      <c r="I216" s="220"/>
      <c r="J216" s="41"/>
      <c r="K216" s="41"/>
      <c r="L216" s="45"/>
      <c r="M216" s="221"/>
      <c r="N216" s="222"/>
      <c r="O216" s="85"/>
      <c r="P216" s="85"/>
      <c r="Q216" s="85"/>
      <c r="R216" s="85"/>
      <c r="S216" s="85"/>
      <c r="T216" s="86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T216" s="18" t="s">
        <v>169</v>
      </c>
      <c r="AU216" s="18" t="s">
        <v>85</v>
      </c>
    </row>
    <row r="217" spans="1:51" s="13" customFormat="1" ht="12">
      <c r="A217" s="13"/>
      <c r="B217" s="223"/>
      <c r="C217" s="224"/>
      <c r="D217" s="225" t="s">
        <v>175</v>
      </c>
      <c r="E217" s="226" t="s">
        <v>19</v>
      </c>
      <c r="F217" s="227" t="s">
        <v>358</v>
      </c>
      <c r="G217" s="224"/>
      <c r="H217" s="226" t="s">
        <v>19</v>
      </c>
      <c r="I217" s="228"/>
      <c r="J217" s="224"/>
      <c r="K217" s="224"/>
      <c r="L217" s="229"/>
      <c r="M217" s="230"/>
      <c r="N217" s="231"/>
      <c r="O217" s="231"/>
      <c r="P217" s="231"/>
      <c r="Q217" s="231"/>
      <c r="R217" s="231"/>
      <c r="S217" s="231"/>
      <c r="T217" s="232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33" t="s">
        <v>175</v>
      </c>
      <c r="AU217" s="233" t="s">
        <v>85</v>
      </c>
      <c r="AV217" s="13" t="s">
        <v>83</v>
      </c>
      <c r="AW217" s="13" t="s">
        <v>37</v>
      </c>
      <c r="AX217" s="13" t="s">
        <v>75</v>
      </c>
      <c r="AY217" s="233" t="s">
        <v>159</v>
      </c>
    </row>
    <row r="218" spans="1:51" s="13" customFormat="1" ht="12">
      <c r="A218" s="13"/>
      <c r="B218" s="223"/>
      <c r="C218" s="224"/>
      <c r="D218" s="225" t="s">
        <v>175</v>
      </c>
      <c r="E218" s="226" t="s">
        <v>19</v>
      </c>
      <c r="F218" s="227" t="s">
        <v>359</v>
      </c>
      <c r="G218" s="224"/>
      <c r="H218" s="226" t="s">
        <v>19</v>
      </c>
      <c r="I218" s="228"/>
      <c r="J218" s="224"/>
      <c r="K218" s="224"/>
      <c r="L218" s="229"/>
      <c r="M218" s="230"/>
      <c r="N218" s="231"/>
      <c r="O218" s="231"/>
      <c r="P218" s="231"/>
      <c r="Q218" s="231"/>
      <c r="R218" s="231"/>
      <c r="S218" s="231"/>
      <c r="T218" s="232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33" t="s">
        <v>175</v>
      </c>
      <c r="AU218" s="233" t="s">
        <v>85</v>
      </c>
      <c r="AV218" s="13" t="s">
        <v>83</v>
      </c>
      <c r="AW218" s="13" t="s">
        <v>37</v>
      </c>
      <c r="AX218" s="13" t="s">
        <v>75</v>
      </c>
      <c r="AY218" s="233" t="s">
        <v>159</v>
      </c>
    </row>
    <row r="219" spans="1:51" s="13" customFormat="1" ht="12">
      <c r="A219" s="13"/>
      <c r="B219" s="223"/>
      <c r="C219" s="224"/>
      <c r="D219" s="225" t="s">
        <v>175</v>
      </c>
      <c r="E219" s="226" t="s">
        <v>19</v>
      </c>
      <c r="F219" s="227" t="s">
        <v>384</v>
      </c>
      <c r="G219" s="224"/>
      <c r="H219" s="226" t="s">
        <v>19</v>
      </c>
      <c r="I219" s="228"/>
      <c r="J219" s="224"/>
      <c r="K219" s="224"/>
      <c r="L219" s="229"/>
      <c r="M219" s="230"/>
      <c r="N219" s="231"/>
      <c r="O219" s="231"/>
      <c r="P219" s="231"/>
      <c r="Q219" s="231"/>
      <c r="R219" s="231"/>
      <c r="S219" s="231"/>
      <c r="T219" s="232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33" t="s">
        <v>175</v>
      </c>
      <c r="AU219" s="233" t="s">
        <v>85</v>
      </c>
      <c r="AV219" s="13" t="s">
        <v>83</v>
      </c>
      <c r="AW219" s="13" t="s">
        <v>37</v>
      </c>
      <c r="AX219" s="13" t="s">
        <v>75</v>
      </c>
      <c r="AY219" s="233" t="s">
        <v>159</v>
      </c>
    </row>
    <row r="220" spans="1:51" s="13" customFormat="1" ht="12">
      <c r="A220" s="13"/>
      <c r="B220" s="223"/>
      <c r="C220" s="224"/>
      <c r="D220" s="225" t="s">
        <v>175</v>
      </c>
      <c r="E220" s="226" t="s">
        <v>19</v>
      </c>
      <c r="F220" s="227" t="s">
        <v>2522</v>
      </c>
      <c r="G220" s="224"/>
      <c r="H220" s="226" t="s">
        <v>19</v>
      </c>
      <c r="I220" s="228"/>
      <c r="J220" s="224"/>
      <c r="K220" s="224"/>
      <c r="L220" s="229"/>
      <c r="M220" s="230"/>
      <c r="N220" s="231"/>
      <c r="O220" s="231"/>
      <c r="P220" s="231"/>
      <c r="Q220" s="231"/>
      <c r="R220" s="231"/>
      <c r="S220" s="231"/>
      <c r="T220" s="232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33" t="s">
        <v>175</v>
      </c>
      <c r="AU220" s="233" t="s">
        <v>85</v>
      </c>
      <c r="AV220" s="13" t="s">
        <v>83</v>
      </c>
      <c r="AW220" s="13" t="s">
        <v>37</v>
      </c>
      <c r="AX220" s="13" t="s">
        <v>75</v>
      </c>
      <c r="AY220" s="233" t="s">
        <v>159</v>
      </c>
    </row>
    <row r="221" spans="1:51" s="14" customFormat="1" ht="12">
      <c r="A221" s="14"/>
      <c r="B221" s="234"/>
      <c r="C221" s="235"/>
      <c r="D221" s="225" t="s">
        <v>175</v>
      </c>
      <c r="E221" s="236" t="s">
        <v>19</v>
      </c>
      <c r="F221" s="237" t="s">
        <v>2541</v>
      </c>
      <c r="G221" s="235"/>
      <c r="H221" s="238">
        <v>31.342</v>
      </c>
      <c r="I221" s="239"/>
      <c r="J221" s="235"/>
      <c r="K221" s="235"/>
      <c r="L221" s="240"/>
      <c r="M221" s="241"/>
      <c r="N221" s="242"/>
      <c r="O221" s="242"/>
      <c r="P221" s="242"/>
      <c r="Q221" s="242"/>
      <c r="R221" s="242"/>
      <c r="S221" s="242"/>
      <c r="T221" s="243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44" t="s">
        <v>175</v>
      </c>
      <c r="AU221" s="244" t="s">
        <v>85</v>
      </c>
      <c r="AV221" s="14" t="s">
        <v>85</v>
      </c>
      <c r="AW221" s="14" t="s">
        <v>37</v>
      </c>
      <c r="AX221" s="14" t="s">
        <v>75</v>
      </c>
      <c r="AY221" s="244" t="s">
        <v>159</v>
      </c>
    </row>
    <row r="222" spans="1:51" s="13" customFormat="1" ht="12">
      <c r="A222" s="13"/>
      <c r="B222" s="223"/>
      <c r="C222" s="224"/>
      <c r="D222" s="225" t="s">
        <v>175</v>
      </c>
      <c r="E222" s="226" t="s">
        <v>19</v>
      </c>
      <c r="F222" s="227" t="s">
        <v>362</v>
      </c>
      <c r="G222" s="224"/>
      <c r="H222" s="226" t="s">
        <v>19</v>
      </c>
      <c r="I222" s="228"/>
      <c r="J222" s="224"/>
      <c r="K222" s="224"/>
      <c r="L222" s="229"/>
      <c r="M222" s="230"/>
      <c r="N222" s="231"/>
      <c r="O222" s="231"/>
      <c r="P222" s="231"/>
      <c r="Q222" s="231"/>
      <c r="R222" s="231"/>
      <c r="S222" s="231"/>
      <c r="T222" s="232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33" t="s">
        <v>175</v>
      </c>
      <c r="AU222" s="233" t="s">
        <v>85</v>
      </c>
      <c r="AV222" s="13" t="s">
        <v>83</v>
      </c>
      <c r="AW222" s="13" t="s">
        <v>37</v>
      </c>
      <c r="AX222" s="13" t="s">
        <v>75</v>
      </c>
      <c r="AY222" s="233" t="s">
        <v>159</v>
      </c>
    </row>
    <row r="223" spans="1:51" s="13" customFormat="1" ht="12">
      <c r="A223" s="13"/>
      <c r="B223" s="223"/>
      <c r="C223" s="224"/>
      <c r="D223" s="225" t="s">
        <v>175</v>
      </c>
      <c r="E223" s="226" t="s">
        <v>19</v>
      </c>
      <c r="F223" s="227" t="s">
        <v>386</v>
      </c>
      <c r="G223" s="224"/>
      <c r="H223" s="226" t="s">
        <v>19</v>
      </c>
      <c r="I223" s="228"/>
      <c r="J223" s="224"/>
      <c r="K223" s="224"/>
      <c r="L223" s="229"/>
      <c r="M223" s="230"/>
      <c r="N223" s="231"/>
      <c r="O223" s="231"/>
      <c r="P223" s="231"/>
      <c r="Q223" s="231"/>
      <c r="R223" s="231"/>
      <c r="S223" s="231"/>
      <c r="T223" s="232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33" t="s">
        <v>175</v>
      </c>
      <c r="AU223" s="233" t="s">
        <v>85</v>
      </c>
      <c r="AV223" s="13" t="s">
        <v>83</v>
      </c>
      <c r="AW223" s="13" t="s">
        <v>37</v>
      </c>
      <c r="AX223" s="13" t="s">
        <v>75</v>
      </c>
      <c r="AY223" s="233" t="s">
        <v>159</v>
      </c>
    </row>
    <row r="224" spans="1:51" s="13" customFormat="1" ht="12">
      <c r="A224" s="13"/>
      <c r="B224" s="223"/>
      <c r="C224" s="224"/>
      <c r="D224" s="225" t="s">
        <v>175</v>
      </c>
      <c r="E224" s="226" t="s">
        <v>19</v>
      </c>
      <c r="F224" s="227" t="s">
        <v>2522</v>
      </c>
      <c r="G224" s="224"/>
      <c r="H224" s="226" t="s">
        <v>19</v>
      </c>
      <c r="I224" s="228"/>
      <c r="J224" s="224"/>
      <c r="K224" s="224"/>
      <c r="L224" s="229"/>
      <c r="M224" s="230"/>
      <c r="N224" s="231"/>
      <c r="O224" s="231"/>
      <c r="P224" s="231"/>
      <c r="Q224" s="231"/>
      <c r="R224" s="231"/>
      <c r="S224" s="231"/>
      <c r="T224" s="232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33" t="s">
        <v>175</v>
      </c>
      <c r="AU224" s="233" t="s">
        <v>85</v>
      </c>
      <c r="AV224" s="13" t="s">
        <v>83</v>
      </c>
      <c r="AW224" s="13" t="s">
        <v>37</v>
      </c>
      <c r="AX224" s="13" t="s">
        <v>75</v>
      </c>
      <c r="AY224" s="233" t="s">
        <v>159</v>
      </c>
    </row>
    <row r="225" spans="1:51" s="14" customFormat="1" ht="12">
      <c r="A225" s="14"/>
      <c r="B225" s="234"/>
      <c r="C225" s="235"/>
      <c r="D225" s="225" t="s">
        <v>175</v>
      </c>
      <c r="E225" s="236" t="s">
        <v>19</v>
      </c>
      <c r="F225" s="237" t="s">
        <v>2533</v>
      </c>
      <c r="G225" s="235"/>
      <c r="H225" s="238">
        <v>13.506</v>
      </c>
      <c r="I225" s="239"/>
      <c r="J225" s="235"/>
      <c r="K225" s="235"/>
      <c r="L225" s="240"/>
      <c r="M225" s="241"/>
      <c r="N225" s="242"/>
      <c r="O225" s="242"/>
      <c r="P225" s="242"/>
      <c r="Q225" s="242"/>
      <c r="R225" s="242"/>
      <c r="S225" s="242"/>
      <c r="T225" s="243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44" t="s">
        <v>175</v>
      </c>
      <c r="AU225" s="244" t="s">
        <v>85</v>
      </c>
      <c r="AV225" s="14" t="s">
        <v>85</v>
      </c>
      <c r="AW225" s="14" t="s">
        <v>37</v>
      </c>
      <c r="AX225" s="14" t="s">
        <v>75</v>
      </c>
      <c r="AY225" s="244" t="s">
        <v>159</v>
      </c>
    </row>
    <row r="226" spans="1:51" s="13" customFormat="1" ht="12">
      <c r="A226" s="13"/>
      <c r="B226" s="223"/>
      <c r="C226" s="224"/>
      <c r="D226" s="225" t="s">
        <v>175</v>
      </c>
      <c r="E226" s="226" t="s">
        <v>19</v>
      </c>
      <c r="F226" s="227" t="s">
        <v>364</v>
      </c>
      <c r="G226" s="224"/>
      <c r="H226" s="226" t="s">
        <v>19</v>
      </c>
      <c r="I226" s="228"/>
      <c r="J226" s="224"/>
      <c r="K226" s="224"/>
      <c r="L226" s="229"/>
      <c r="M226" s="230"/>
      <c r="N226" s="231"/>
      <c r="O226" s="231"/>
      <c r="P226" s="231"/>
      <c r="Q226" s="231"/>
      <c r="R226" s="231"/>
      <c r="S226" s="231"/>
      <c r="T226" s="232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3" t="s">
        <v>175</v>
      </c>
      <c r="AU226" s="233" t="s">
        <v>85</v>
      </c>
      <c r="AV226" s="13" t="s">
        <v>83</v>
      </c>
      <c r="AW226" s="13" t="s">
        <v>37</v>
      </c>
      <c r="AX226" s="13" t="s">
        <v>75</v>
      </c>
      <c r="AY226" s="233" t="s">
        <v>159</v>
      </c>
    </row>
    <row r="227" spans="1:51" s="13" customFormat="1" ht="12">
      <c r="A227" s="13"/>
      <c r="B227" s="223"/>
      <c r="C227" s="224"/>
      <c r="D227" s="225" t="s">
        <v>175</v>
      </c>
      <c r="E227" s="226" t="s">
        <v>19</v>
      </c>
      <c r="F227" s="227" t="s">
        <v>365</v>
      </c>
      <c r="G227" s="224"/>
      <c r="H227" s="226" t="s">
        <v>19</v>
      </c>
      <c r="I227" s="228"/>
      <c r="J227" s="224"/>
      <c r="K227" s="224"/>
      <c r="L227" s="229"/>
      <c r="M227" s="230"/>
      <c r="N227" s="231"/>
      <c r="O227" s="231"/>
      <c r="P227" s="231"/>
      <c r="Q227" s="231"/>
      <c r="R227" s="231"/>
      <c r="S227" s="231"/>
      <c r="T227" s="232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33" t="s">
        <v>175</v>
      </c>
      <c r="AU227" s="233" t="s">
        <v>85</v>
      </c>
      <c r="AV227" s="13" t="s">
        <v>83</v>
      </c>
      <c r="AW227" s="13" t="s">
        <v>37</v>
      </c>
      <c r="AX227" s="13" t="s">
        <v>75</v>
      </c>
      <c r="AY227" s="233" t="s">
        <v>159</v>
      </c>
    </row>
    <row r="228" spans="1:51" s="13" customFormat="1" ht="12">
      <c r="A228" s="13"/>
      <c r="B228" s="223"/>
      <c r="C228" s="224"/>
      <c r="D228" s="225" t="s">
        <v>175</v>
      </c>
      <c r="E228" s="226" t="s">
        <v>19</v>
      </c>
      <c r="F228" s="227" t="s">
        <v>2522</v>
      </c>
      <c r="G228" s="224"/>
      <c r="H228" s="226" t="s">
        <v>19</v>
      </c>
      <c r="I228" s="228"/>
      <c r="J228" s="224"/>
      <c r="K228" s="224"/>
      <c r="L228" s="229"/>
      <c r="M228" s="230"/>
      <c r="N228" s="231"/>
      <c r="O228" s="231"/>
      <c r="P228" s="231"/>
      <c r="Q228" s="231"/>
      <c r="R228" s="231"/>
      <c r="S228" s="231"/>
      <c r="T228" s="232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33" t="s">
        <v>175</v>
      </c>
      <c r="AU228" s="233" t="s">
        <v>85</v>
      </c>
      <c r="AV228" s="13" t="s">
        <v>83</v>
      </c>
      <c r="AW228" s="13" t="s">
        <v>37</v>
      </c>
      <c r="AX228" s="13" t="s">
        <v>75</v>
      </c>
      <c r="AY228" s="233" t="s">
        <v>159</v>
      </c>
    </row>
    <row r="229" spans="1:51" s="13" customFormat="1" ht="12">
      <c r="A229" s="13"/>
      <c r="B229" s="223"/>
      <c r="C229" s="224"/>
      <c r="D229" s="225" t="s">
        <v>175</v>
      </c>
      <c r="E229" s="226" t="s">
        <v>19</v>
      </c>
      <c r="F229" s="227" t="s">
        <v>1889</v>
      </c>
      <c r="G229" s="224"/>
      <c r="H229" s="226" t="s">
        <v>19</v>
      </c>
      <c r="I229" s="228"/>
      <c r="J229" s="224"/>
      <c r="K229" s="224"/>
      <c r="L229" s="229"/>
      <c r="M229" s="230"/>
      <c r="N229" s="231"/>
      <c r="O229" s="231"/>
      <c r="P229" s="231"/>
      <c r="Q229" s="231"/>
      <c r="R229" s="231"/>
      <c r="S229" s="231"/>
      <c r="T229" s="232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33" t="s">
        <v>175</v>
      </c>
      <c r="AU229" s="233" t="s">
        <v>85</v>
      </c>
      <c r="AV229" s="13" t="s">
        <v>83</v>
      </c>
      <c r="AW229" s="13" t="s">
        <v>37</v>
      </c>
      <c r="AX229" s="13" t="s">
        <v>75</v>
      </c>
      <c r="AY229" s="233" t="s">
        <v>159</v>
      </c>
    </row>
    <row r="230" spans="1:51" s="14" customFormat="1" ht="12">
      <c r="A230" s="14"/>
      <c r="B230" s="234"/>
      <c r="C230" s="235"/>
      <c r="D230" s="225" t="s">
        <v>175</v>
      </c>
      <c r="E230" s="236" t="s">
        <v>19</v>
      </c>
      <c r="F230" s="237" t="s">
        <v>2534</v>
      </c>
      <c r="G230" s="235"/>
      <c r="H230" s="238">
        <v>14.096</v>
      </c>
      <c r="I230" s="239"/>
      <c r="J230" s="235"/>
      <c r="K230" s="235"/>
      <c r="L230" s="240"/>
      <c r="M230" s="241"/>
      <c r="N230" s="242"/>
      <c r="O230" s="242"/>
      <c r="P230" s="242"/>
      <c r="Q230" s="242"/>
      <c r="R230" s="242"/>
      <c r="S230" s="242"/>
      <c r="T230" s="243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44" t="s">
        <v>175</v>
      </c>
      <c r="AU230" s="244" t="s">
        <v>85</v>
      </c>
      <c r="AV230" s="14" t="s">
        <v>85</v>
      </c>
      <c r="AW230" s="14" t="s">
        <v>37</v>
      </c>
      <c r="AX230" s="14" t="s">
        <v>75</v>
      </c>
      <c r="AY230" s="244" t="s">
        <v>159</v>
      </c>
    </row>
    <row r="231" spans="1:51" s="15" customFormat="1" ht="12">
      <c r="A231" s="15"/>
      <c r="B231" s="245"/>
      <c r="C231" s="246"/>
      <c r="D231" s="225" t="s">
        <v>175</v>
      </c>
      <c r="E231" s="247" t="s">
        <v>19</v>
      </c>
      <c r="F231" s="248" t="s">
        <v>179</v>
      </c>
      <c r="G231" s="246"/>
      <c r="H231" s="249">
        <v>58.944</v>
      </c>
      <c r="I231" s="250"/>
      <c r="J231" s="246"/>
      <c r="K231" s="246"/>
      <c r="L231" s="251"/>
      <c r="M231" s="252"/>
      <c r="N231" s="253"/>
      <c r="O231" s="253"/>
      <c r="P231" s="253"/>
      <c r="Q231" s="253"/>
      <c r="R231" s="253"/>
      <c r="S231" s="253"/>
      <c r="T231" s="254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T231" s="255" t="s">
        <v>175</v>
      </c>
      <c r="AU231" s="255" t="s">
        <v>85</v>
      </c>
      <c r="AV231" s="15" t="s">
        <v>167</v>
      </c>
      <c r="AW231" s="15" t="s">
        <v>37</v>
      </c>
      <c r="AX231" s="15" t="s">
        <v>83</v>
      </c>
      <c r="AY231" s="255" t="s">
        <v>159</v>
      </c>
    </row>
    <row r="232" spans="1:65" s="2" customFormat="1" ht="49.05" customHeight="1">
      <c r="A232" s="39"/>
      <c r="B232" s="40"/>
      <c r="C232" s="257" t="s">
        <v>328</v>
      </c>
      <c r="D232" s="257" t="s">
        <v>255</v>
      </c>
      <c r="E232" s="258" t="s">
        <v>276</v>
      </c>
      <c r="F232" s="259" t="s">
        <v>277</v>
      </c>
      <c r="G232" s="260" t="s">
        <v>165</v>
      </c>
      <c r="H232" s="261">
        <v>70.733</v>
      </c>
      <c r="I232" s="262"/>
      <c r="J232" s="263">
        <f>ROUND(I232*H232,2)</f>
        <v>0</v>
      </c>
      <c r="K232" s="259" t="s">
        <v>166</v>
      </c>
      <c r="L232" s="264"/>
      <c r="M232" s="265" t="s">
        <v>19</v>
      </c>
      <c r="N232" s="266" t="s">
        <v>46</v>
      </c>
      <c r="O232" s="85"/>
      <c r="P232" s="214">
        <f>O232*H232</f>
        <v>0</v>
      </c>
      <c r="Q232" s="214">
        <v>0.004</v>
      </c>
      <c r="R232" s="214">
        <f>Q232*H232</f>
        <v>0.282932</v>
      </c>
      <c r="S232" s="214">
        <v>0</v>
      </c>
      <c r="T232" s="215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16" t="s">
        <v>259</v>
      </c>
      <c r="AT232" s="216" t="s">
        <v>255</v>
      </c>
      <c r="AU232" s="216" t="s">
        <v>85</v>
      </c>
      <c r="AY232" s="18" t="s">
        <v>159</v>
      </c>
      <c r="BE232" s="217">
        <f>IF(N232="základní",J232,0)</f>
        <v>0</v>
      </c>
      <c r="BF232" s="217">
        <f>IF(N232="snížená",J232,0)</f>
        <v>0</v>
      </c>
      <c r="BG232" s="217">
        <f>IF(N232="zákl. přenesená",J232,0)</f>
        <v>0</v>
      </c>
      <c r="BH232" s="217">
        <f>IF(N232="sníž. přenesená",J232,0)</f>
        <v>0</v>
      </c>
      <c r="BI232" s="217">
        <f>IF(N232="nulová",J232,0)</f>
        <v>0</v>
      </c>
      <c r="BJ232" s="18" t="s">
        <v>83</v>
      </c>
      <c r="BK232" s="217">
        <f>ROUND(I232*H232,2)</f>
        <v>0</v>
      </c>
      <c r="BL232" s="18" t="s">
        <v>238</v>
      </c>
      <c r="BM232" s="216" t="s">
        <v>2542</v>
      </c>
    </row>
    <row r="233" spans="1:51" s="14" customFormat="1" ht="12">
      <c r="A233" s="14"/>
      <c r="B233" s="234"/>
      <c r="C233" s="235"/>
      <c r="D233" s="225" t="s">
        <v>175</v>
      </c>
      <c r="E233" s="235"/>
      <c r="F233" s="237" t="s">
        <v>2543</v>
      </c>
      <c r="G233" s="235"/>
      <c r="H233" s="238">
        <v>70.733</v>
      </c>
      <c r="I233" s="239"/>
      <c r="J233" s="235"/>
      <c r="K233" s="235"/>
      <c r="L233" s="240"/>
      <c r="M233" s="241"/>
      <c r="N233" s="242"/>
      <c r="O233" s="242"/>
      <c r="P233" s="242"/>
      <c r="Q233" s="242"/>
      <c r="R233" s="242"/>
      <c r="S233" s="242"/>
      <c r="T233" s="243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44" t="s">
        <v>175</v>
      </c>
      <c r="AU233" s="244" t="s">
        <v>85</v>
      </c>
      <c r="AV233" s="14" t="s">
        <v>85</v>
      </c>
      <c r="AW233" s="14" t="s">
        <v>4</v>
      </c>
      <c r="AX233" s="14" t="s">
        <v>83</v>
      </c>
      <c r="AY233" s="244" t="s">
        <v>159</v>
      </c>
    </row>
    <row r="234" spans="1:65" s="2" customFormat="1" ht="37.8" customHeight="1">
      <c r="A234" s="39"/>
      <c r="B234" s="40"/>
      <c r="C234" s="205" t="s">
        <v>330</v>
      </c>
      <c r="D234" s="205" t="s">
        <v>162</v>
      </c>
      <c r="E234" s="206" t="s">
        <v>372</v>
      </c>
      <c r="F234" s="207" t="s">
        <v>373</v>
      </c>
      <c r="G234" s="208" t="s">
        <v>165</v>
      </c>
      <c r="H234" s="209">
        <v>58.944</v>
      </c>
      <c r="I234" s="210"/>
      <c r="J234" s="211">
        <f>ROUND(I234*H234,2)</f>
        <v>0</v>
      </c>
      <c r="K234" s="207" t="s">
        <v>166</v>
      </c>
      <c r="L234" s="45"/>
      <c r="M234" s="212" t="s">
        <v>19</v>
      </c>
      <c r="N234" s="213" t="s">
        <v>46</v>
      </c>
      <c r="O234" s="85"/>
      <c r="P234" s="214">
        <f>O234*H234</f>
        <v>0</v>
      </c>
      <c r="Q234" s="214">
        <v>0.00094</v>
      </c>
      <c r="R234" s="214">
        <f>Q234*H234</f>
        <v>0.05540736</v>
      </c>
      <c r="S234" s="214">
        <v>0</v>
      </c>
      <c r="T234" s="215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16" t="s">
        <v>238</v>
      </c>
      <c r="AT234" s="216" t="s">
        <v>162</v>
      </c>
      <c r="AU234" s="216" t="s">
        <v>85</v>
      </c>
      <c r="AY234" s="18" t="s">
        <v>159</v>
      </c>
      <c r="BE234" s="217">
        <f>IF(N234="základní",J234,0)</f>
        <v>0</v>
      </c>
      <c r="BF234" s="217">
        <f>IF(N234="snížená",J234,0)</f>
        <v>0</v>
      </c>
      <c r="BG234" s="217">
        <f>IF(N234="zákl. přenesená",J234,0)</f>
        <v>0</v>
      </c>
      <c r="BH234" s="217">
        <f>IF(N234="sníž. přenesená",J234,0)</f>
        <v>0</v>
      </c>
      <c r="BI234" s="217">
        <f>IF(N234="nulová",J234,0)</f>
        <v>0</v>
      </c>
      <c r="BJ234" s="18" t="s">
        <v>83</v>
      </c>
      <c r="BK234" s="217">
        <f>ROUND(I234*H234,2)</f>
        <v>0</v>
      </c>
      <c r="BL234" s="18" t="s">
        <v>238</v>
      </c>
      <c r="BM234" s="216" t="s">
        <v>2544</v>
      </c>
    </row>
    <row r="235" spans="1:47" s="2" customFormat="1" ht="12">
      <c r="A235" s="39"/>
      <c r="B235" s="40"/>
      <c r="C235" s="41"/>
      <c r="D235" s="218" t="s">
        <v>169</v>
      </c>
      <c r="E235" s="41"/>
      <c r="F235" s="219" t="s">
        <v>375</v>
      </c>
      <c r="G235" s="41"/>
      <c r="H235" s="41"/>
      <c r="I235" s="220"/>
      <c r="J235" s="41"/>
      <c r="K235" s="41"/>
      <c r="L235" s="45"/>
      <c r="M235" s="221"/>
      <c r="N235" s="222"/>
      <c r="O235" s="85"/>
      <c r="P235" s="85"/>
      <c r="Q235" s="85"/>
      <c r="R235" s="85"/>
      <c r="S235" s="85"/>
      <c r="T235" s="86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T235" s="18" t="s">
        <v>169</v>
      </c>
      <c r="AU235" s="18" t="s">
        <v>85</v>
      </c>
    </row>
    <row r="236" spans="1:51" s="13" customFormat="1" ht="12">
      <c r="A236" s="13"/>
      <c r="B236" s="223"/>
      <c r="C236" s="224"/>
      <c r="D236" s="225" t="s">
        <v>175</v>
      </c>
      <c r="E236" s="226" t="s">
        <v>19</v>
      </c>
      <c r="F236" s="227" t="s">
        <v>358</v>
      </c>
      <c r="G236" s="224"/>
      <c r="H236" s="226" t="s">
        <v>19</v>
      </c>
      <c r="I236" s="228"/>
      <c r="J236" s="224"/>
      <c r="K236" s="224"/>
      <c r="L236" s="229"/>
      <c r="M236" s="230"/>
      <c r="N236" s="231"/>
      <c r="O236" s="231"/>
      <c r="P236" s="231"/>
      <c r="Q236" s="231"/>
      <c r="R236" s="231"/>
      <c r="S236" s="231"/>
      <c r="T236" s="232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33" t="s">
        <v>175</v>
      </c>
      <c r="AU236" s="233" t="s">
        <v>85</v>
      </c>
      <c r="AV236" s="13" t="s">
        <v>83</v>
      </c>
      <c r="AW236" s="13" t="s">
        <v>37</v>
      </c>
      <c r="AX236" s="13" t="s">
        <v>75</v>
      </c>
      <c r="AY236" s="233" t="s">
        <v>159</v>
      </c>
    </row>
    <row r="237" spans="1:51" s="13" customFormat="1" ht="12">
      <c r="A237" s="13"/>
      <c r="B237" s="223"/>
      <c r="C237" s="224"/>
      <c r="D237" s="225" t="s">
        <v>175</v>
      </c>
      <c r="E237" s="226" t="s">
        <v>19</v>
      </c>
      <c r="F237" s="227" t="s">
        <v>359</v>
      </c>
      <c r="G237" s="224"/>
      <c r="H237" s="226" t="s">
        <v>19</v>
      </c>
      <c r="I237" s="228"/>
      <c r="J237" s="224"/>
      <c r="K237" s="224"/>
      <c r="L237" s="229"/>
      <c r="M237" s="230"/>
      <c r="N237" s="231"/>
      <c r="O237" s="231"/>
      <c r="P237" s="231"/>
      <c r="Q237" s="231"/>
      <c r="R237" s="231"/>
      <c r="S237" s="231"/>
      <c r="T237" s="232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33" t="s">
        <v>175</v>
      </c>
      <c r="AU237" s="233" t="s">
        <v>85</v>
      </c>
      <c r="AV237" s="13" t="s">
        <v>83</v>
      </c>
      <c r="AW237" s="13" t="s">
        <v>37</v>
      </c>
      <c r="AX237" s="13" t="s">
        <v>75</v>
      </c>
      <c r="AY237" s="233" t="s">
        <v>159</v>
      </c>
    </row>
    <row r="238" spans="1:51" s="13" customFormat="1" ht="12">
      <c r="A238" s="13"/>
      <c r="B238" s="223"/>
      <c r="C238" s="224"/>
      <c r="D238" s="225" t="s">
        <v>175</v>
      </c>
      <c r="E238" s="226" t="s">
        <v>19</v>
      </c>
      <c r="F238" s="227" t="s">
        <v>384</v>
      </c>
      <c r="G238" s="224"/>
      <c r="H238" s="226" t="s">
        <v>19</v>
      </c>
      <c r="I238" s="228"/>
      <c r="J238" s="224"/>
      <c r="K238" s="224"/>
      <c r="L238" s="229"/>
      <c r="M238" s="230"/>
      <c r="N238" s="231"/>
      <c r="O238" s="231"/>
      <c r="P238" s="231"/>
      <c r="Q238" s="231"/>
      <c r="R238" s="231"/>
      <c r="S238" s="231"/>
      <c r="T238" s="232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33" t="s">
        <v>175</v>
      </c>
      <c r="AU238" s="233" t="s">
        <v>85</v>
      </c>
      <c r="AV238" s="13" t="s">
        <v>83</v>
      </c>
      <c r="AW238" s="13" t="s">
        <v>37</v>
      </c>
      <c r="AX238" s="13" t="s">
        <v>75</v>
      </c>
      <c r="AY238" s="233" t="s">
        <v>159</v>
      </c>
    </row>
    <row r="239" spans="1:51" s="13" customFormat="1" ht="12">
      <c r="A239" s="13"/>
      <c r="B239" s="223"/>
      <c r="C239" s="224"/>
      <c r="D239" s="225" t="s">
        <v>175</v>
      </c>
      <c r="E239" s="226" t="s">
        <v>19</v>
      </c>
      <c r="F239" s="227" t="s">
        <v>2522</v>
      </c>
      <c r="G239" s="224"/>
      <c r="H239" s="226" t="s">
        <v>19</v>
      </c>
      <c r="I239" s="228"/>
      <c r="J239" s="224"/>
      <c r="K239" s="224"/>
      <c r="L239" s="229"/>
      <c r="M239" s="230"/>
      <c r="N239" s="231"/>
      <c r="O239" s="231"/>
      <c r="P239" s="231"/>
      <c r="Q239" s="231"/>
      <c r="R239" s="231"/>
      <c r="S239" s="231"/>
      <c r="T239" s="232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33" t="s">
        <v>175</v>
      </c>
      <c r="AU239" s="233" t="s">
        <v>85</v>
      </c>
      <c r="AV239" s="13" t="s">
        <v>83</v>
      </c>
      <c r="AW239" s="13" t="s">
        <v>37</v>
      </c>
      <c r="AX239" s="13" t="s">
        <v>75</v>
      </c>
      <c r="AY239" s="233" t="s">
        <v>159</v>
      </c>
    </row>
    <row r="240" spans="1:51" s="14" customFormat="1" ht="12">
      <c r="A240" s="14"/>
      <c r="B240" s="234"/>
      <c r="C240" s="235"/>
      <c r="D240" s="225" t="s">
        <v>175</v>
      </c>
      <c r="E240" s="236" t="s">
        <v>19</v>
      </c>
      <c r="F240" s="237" t="s">
        <v>2541</v>
      </c>
      <c r="G240" s="235"/>
      <c r="H240" s="238">
        <v>31.342</v>
      </c>
      <c r="I240" s="239"/>
      <c r="J240" s="235"/>
      <c r="K240" s="235"/>
      <c r="L240" s="240"/>
      <c r="M240" s="241"/>
      <c r="N240" s="242"/>
      <c r="O240" s="242"/>
      <c r="P240" s="242"/>
      <c r="Q240" s="242"/>
      <c r="R240" s="242"/>
      <c r="S240" s="242"/>
      <c r="T240" s="243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44" t="s">
        <v>175</v>
      </c>
      <c r="AU240" s="244" t="s">
        <v>85</v>
      </c>
      <c r="AV240" s="14" t="s">
        <v>85</v>
      </c>
      <c r="AW240" s="14" t="s">
        <v>37</v>
      </c>
      <c r="AX240" s="14" t="s">
        <v>75</v>
      </c>
      <c r="AY240" s="244" t="s">
        <v>159</v>
      </c>
    </row>
    <row r="241" spans="1:51" s="13" customFormat="1" ht="12">
      <c r="A241" s="13"/>
      <c r="B241" s="223"/>
      <c r="C241" s="224"/>
      <c r="D241" s="225" t="s">
        <v>175</v>
      </c>
      <c r="E241" s="226" t="s">
        <v>19</v>
      </c>
      <c r="F241" s="227" t="s">
        <v>362</v>
      </c>
      <c r="G241" s="224"/>
      <c r="H241" s="226" t="s">
        <v>19</v>
      </c>
      <c r="I241" s="228"/>
      <c r="J241" s="224"/>
      <c r="K241" s="224"/>
      <c r="L241" s="229"/>
      <c r="M241" s="230"/>
      <c r="N241" s="231"/>
      <c r="O241" s="231"/>
      <c r="P241" s="231"/>
      <c r="Q241" s="231"/>
      <c r="R241" s="231"/>
      <c r="S241" s="231"/>
      <c r="T241" s="232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33" t="s">
        <v>175</v>
      </c>
      <c r="AU241" s="233" t="s">
        <v>85</v>
      </c>
      <c r="AV241" s="13" t="s">
        <v>83</v>
      </c>
      <c r="AW241" s="13" t="s">
        <v>37</v>
      </c>
      <c r="AX241" s="13" t="s">
        <v>75</v>
      </c>
      <c r="AY241" s="233" t="s">
        <v>159</v>
      </c>
    </row>
    <row r="242" spans="1:51" s="13" customFormat="1" ht="12">
      <c r="A242" s="13"/>
      <c r="B242" s="223"/>
      <c r="C242" s="224"/>
      <c r="D242" s="225" t="s">
        <v>175</v>
      </c>
      <c r="E242" s="226" t="s">
        <v>19</v>
      </c>
      <c r="F242" s="227" t="s">
        <v>386</v>
      </c>
      <c r="G242" s="224"/>
      <c r="H242" s="226" t="s">
        <v>19</v>
      </c>
      <c r="I242" s="228"/>
      <c r="J242" s="224"/>
      <c r="K242" s="224"/>
      <c r="L242" s="229"/>
      <c r="M242" s="230"/>
      <c r="N242" s="231"/>
      <c r="O242" s="231"/>
      <c r="P242" s="231"/>
      <c r="Q242" s="231"/>
      <c r="R242" s="231"/>
      <c r="S242" s="231"/>
      <c r="T242" s="232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33" t="s">
        <v>175</v>
      </c>
      <c r="AU242" s="233" t="s">
        <v>85</v>
      </c>
      <c r="AV242" s="13" t="s">
        <v>83</v>
      </c>
      <c r="AW242" s="13" t="s">
        <v>37</v>
      </c>
      <c r="AX242" s="13" t="s">
        <v>75</v>
      </c>
      <c r="AY242" s="233" t="s">
        <v>159</v>
      </c>
    </row>
    <row r="243" spans="1:51" s="13" customFormat="1" ht="12">
      <c r="A243" s="13"/>
      <c r="B243" s="223"/>
      <c r="C243" s="224"/>
      <c r="D243" s="225" t="s">
        <v>175</v>
      </c>
      <c r="E243" s="226" t="s">
        <v>19</v>
      </c>
      <c r="F243" s="227" t="s">
        <v>2522</v>
      </c>
      <c r="G243" s="224"/>
      <c r="H243" s="226" t="s">
        <v>19</v>
      </c>
      <c r="I243" s="228"/>
      <c r="J243" s="224"/>
      <c r="K243" s="224"/>
      <c r="L243" s="229"/>
      <c r="M243" s="230"/>
      <c r="N243" s="231"/>
      <c r="O243" s="231"/>
      <c r="P243" s="231"/>
      <c r="Q243" s="231"/>
      <c r="R243" s="231"/>
      <c r="S243" s="231"/>
      <c r="T243" s="232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33" t="s">
        <v>175</v>
      </c>
      <c r="AU243" s="233" t="s">
        <v>85</v>
      </c>
      <c r="AV243" s="13" t="s">
        <v>83</v>
      </c>
      <c r="AW243" s="13" t="s">
        <v>37</v>
      </c>
      <c r="AX243" s="13" t="s">
        <v>75</v>
      </c>
      <c r="AY243" s="233" t="s">
        <v>159</v>
      </c>
    </row>
    <row r="244" spans="1:51" s="14" customFormat="1" ht="12">
      <c r="A244" s="14"/>
      <c r="B244" s="234"/>
      <c r="C244" s="235"/>
      <c r="D244" s="225" t="s">
        <v>175</v>
      </c>
      <c r="E244" s="236" t="s">
        <v>19</v>
      </c>
      <c r="F244" s="237" t="s">
        <v>2533</v>
      </c>
      <c r="G244" s="235"/>
      <c r="H244" s="238">
        <v>13.506</v>
      </c>
      <c r="I244" s="239"/>
      <c r="J244" s="235"/>
      <c r="K244" s="235"/>
      <c r="L244" s="240"/>
      <c r="M244" s="241"/>
      <c r="N244" s="242"/>
      <c r="O244" s="242"/>
      <c r="P244" s="242"/>
      <c r="Q244" s="242"/>
      <c r="R244" s="242"/>
      <c r="S244" s="242"/>
      <c r="T244" s="243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44" t="s">
        <v>175</v>
      </c>
      <c r="AU244" s="244" t="s">
        <v>85</v>
      </c>
      <c r="AV244" s="14" t="s">
        <v>85</v>
      </c>
      <c r="AW244" s="14" t="s">
        <v>37</v>
      </c>
      <c r="AX244" s="14" t="s">
        <v>75</v>
      </c>
      <c r="AY244" s="244" t="s">
        <v>159</v>
      </c>
    </row>
    <row r="245" spans="1:51" s="13" customFormat="1" ht="12">
      <c r="A245" s="13"/>
      <c r="B245" s="223"/>
      <c r="C245" s="224"/>
      <c r="D245" s="225" t="s">
        <v>175</v>
      </c>
      <c r="E245" s="226" t="s">
        <v>19</v>
      </c>
      <c r="F245" s="227" t="s">
        <v>364</v>
      </c>
      <c r="G245" s="224"/>
      <c r="H245" s="226" t="s">
        <v>19</v>
      </c>
      <c r="I245" s="228"/>
      <c r="J245" s="224"/>
      <c r="K245" s="224"/>
      <c r="L245" s="229"/>
      <c r="M245" s="230"/>
      <c r="N245" s="231"/>
      <c r="O245" s="231"/>
      <c r="P245" s="231"/>
      <c r="Q245" s="231"/>
      <c r="R245" s="231"/>
      <c r="S245" s="231"/>
      <c r="T245" s="232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33" t="s">
        <v>175</v>
      </c>
      <c r="AU245" s="233" t="s">
        <v>85</v>
      </c>
      <c r="AV245" s="13" t="s">
        <v>83</v>
      </c>
      <c r="AW245" s="13" t="s">
        <v>37</v>
      </c>
      <c r="AX245" s="13" t="s">
        <v>75</v>
      </c>
      <c r="AY245" s="233" t="s">
        <v>159</v>
      </c>
    </row>
    <row r="246" spans="1:51" s="13" customFormat="1" ht="12">
      <c r="A246" s="13"/>
      <c r="B246" s="223"/>
      <c r="C246" s="224"/>
      <c r="D246" s="225" t="s">
        <v>175</v>
      </c>
      <c r="E246" s="226" t="s">
        <v>19</v>
      </c>
      <c r="F246" s="227" t="s">
        <v>365</v>
      </c>
      <c r="G246" s="224"/>
      <c r="H246" s="226" t="s">
        <v>19</v>
      </c>
      <c r="I246" s="228"/>
      <c r="J246" s="224"/>
      <c r="K246" s="224"/>
      <c r="L246" s="229"/>
      <c r="M246" s="230"/>
      <c r="N246" s="231"/>
      <c r="O246" s="231"/>
      <c r="P246" s="231"/>
      <c r="Q246" s="231"/>
      <c r="R246" s="231"/>
      <c r="S246" s="231"/>
      <c r="T246" s="232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33" t="s">
        <v>175</v>
      </c>
      <c r="AU246" s="233" t="s">
        <v>85</v>
      </c>
      <c r="AV246" s="13" t="s">
        <v>83</v>
      </c>
      <c r="AW246" s="13" t="s">
        <v>37</v>
      </c>
      <c r="AX246" s="13" t="s">
        <v>75</v>
      </c>
      <c r="AY246" s="233" t="s">
        <v>159</v>
      </c>
    </row>
    <row r="247" spans="1:51" s="13" customFormat="1" ht="12">
      <c r="A247" s="13"/>
      <c r="B247" s="223"/>
      <c r="C247" s="224"/>
      <c r="D247" s="225" t="s">
        <v>175</v>
      </c>
      <c r="E247" s="226" t="s">
        <v>19</v>
      </c>
      <c r="F247" s="227" t="s">
        <v>2522</v>
      </c>
      <c r="G247" s="224"/>
      <c r="H247" s="226" t="s">
        <v>19</v>
      </c>
      <c r="I247" s="228"/>
      <c r="J247" s="224"/>
      <c r="K247" s="224"/>
      <c r="L247" s="229"/>
      <c r="M247" s="230"/>
      <c r="N247" s="231"/>
      <c r="O247" s="231"/>
      <c r="P247" s="231"/>
      <c r="Q247" s="231"/>
      <c r="R247" s="231"/>
      <c r="S247" s="231"/>
      <c r="T247" s="232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33" t="s">
        <v>175</v>
      </c>
      <c r="AU247" s="233" t="s">
        <v>85</v>
      </c>
      <c r="AV247" s="13" t="s">
        <v>83</v>
      </c>
      <c r="AW247" s="13" t="s">
        <v>37</v>
      </c>
      <c r="AX247" s="13" t="s">
        <v>75</v>
      </c>
      <c r="AY247" s="233" t="s">
        <v>159</v>
      </c>
    </row>
    <row r="248" spans="1:51" s="13" customFormat="1" ht="12">
      <c r="A248" s="13"/>
      <c r="B248" s="223"/>
      <c r="C248" s="224"/>
      <c r="D248" s="225" t="s">
        <v>175</v>
      </c>
      <c r="E248" s="226" t="s">
        <v>19</v>
      </c>
      <c r="F248" s="227" t="s">
        <v>1889</v>
      </c>
      <c r="G248" s="224"/>
      <c r="H248" s="226" t="s">
        <v>19</v>
      </c>
      <c r="I248" s="228"/>
      <c r="J248" s="224"/>
      <c r="K248" s="224"/>
      <c r="L248" s="229"/>
      <c r="M248" s="230"/>
      <c r="N248" s="231"/>
      <c r="O248" s="231"/>
      <c r="P248" s="231"/>
      <c r="Q248" s="231"/>
      <c r="R248" s="231"/>
      <c r="S248" s="231"/>
      <c r="T248" s="232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33" t="s">
        <v>175</v>
      </c>
      <c r="AU248" s="233" t="s">
        <v>85</v>
      </c>
      <c r="AV248" s="13" t="s">
        <v>83</v>
      </c>
      <c r="AW248" s="13" t="s">
        <v>37</v>
      </c>
      <c r="AX248" s="13" t="s">
        <v>75</v>
      </c>
      <c r="AY248" s="233" t="s">
        <v>159</v>
      </c>
    </row>
    <row r="249" spans="1:51" s="14" customFormat="1" ht="12">
      <c r="A249" s="14"/>
      <c r="B249" s="234"/>
      <c r="C249" s="235"/>
      <c r="D249" s="225" t="s">
        <v>175</v>
      </c>
      <c r="E249" s="236" t="s">
        <v>19</v>
      </c>
      <c r="F249" s="237" t="s">
        <v>2534</v>
      </c>
      <c r="G249" s="235"/>
      <c r="H249" s="238">
        <v>14.096</v>
      </c>
      <c r="I249" s="239"/>
      <c r="J249" s="235"/>
      <c r="K249" s="235"/>
      <c r="L249" s="240"/>
      <c r="M249" s="241"/>
      <c r="N249" s="242"/>
      <c r="O249" s="242"/>
      <c r="P249" s="242"/>
      <c r="Q249" s="242"/>
      <c r="R249" s="242"/>
      <c r="S249" s="242"/>
      <c r="T249" s="243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44" t="s">
        <v>175</v>
      </c>
      <c r="AU249" s="244" t="s">
        <v>85</v>
      </c>
      <c r="AV249" s="14" t="s">
        <v>85</v>
      </c>
      <c r="AW249" s="14" t="s">
        <v>37</v>
      </c>
      <c r="AX249" s="14" t="s">
        <v>75</v>
      </c>
      <c r="AY249" s="244" t="s">
        <v>159</v>
      </c>
    </row>
    <row r="250" spans="1:51" s="15" customFormat="1" ht="12">
      <c r="A250" s="15"/>
      <c r="B250" s="245"/>
      <c r="C250" s="246"/>
      <c r="D250" s="225" t="s">
        <v>175</v>
      </c>
      <c r="E250" s="247" t="s">
        <v>19</v>
      </c>
      <c r="F250" s="248" t="s">
        <v>179</v>
      </c>
      <c r="G250" s="246"/>
      <c r="H250" s="249">
        <v>58.944</v>
      </c>
      <c r="I250" s="250"/>
      <c r="J250" s="246"/>
      <c r="K250" s="246"/>
      <c r="L250" s="251"/>
      <c r="M250" s="252"/>
      <c r="N250" s="253"/>
      <c r="O250" s="253"/>
      <c r="P250" s="253"/>
      <c r="Q250" s="253"/>
      <c r="R250" s="253"/>
      <c r="S250" s="253"/>
      <c r="T250" s="254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T250" s="255" t="s">
        <v>175</v>
      </c>
      <c r="AU250" s="255" t="s">
        <v>85</v>
      </c>
      <c r="AV250" s="15" t="s">
        <v>167</v>
      </c>
      <c r="AW250" s="15" t="s">
        <v>37</v>
      </c>
      <c r="AX250" s="15" t="s">
        <v>83</v>
      </c>
      <c r="AY250" s="255" t="s">
        <v>159</v>
      </c>
    </row>
    <row r="251" spans="1:65" s="2" customFormat="1" ht="55.5" customHeight="1">
      <c r="A251" s="39"/>
      <c r="B251" s="40"/>
      <c r="C251" s="257" t="s">
        <v>334</v>
      </c>
      <c r="D251" s="257" t="s">
        <v>255</v>
      </c>
      <c r="E251" s="258" t="s">
        <v>282</v>
      </c>
      <c r="F251" s="259" t="s">
        <v>283</v>
      </c>
      <c r="G251" s="260" t="s">
        <v>165</v>
      </c>
      <c r="H251" s="261">
        <v>70.733</v>
      </c>
      <c r="I251" s="262"/>
      <c r="J251" s="263">
        <f>ROUND(I251*H251,2)</f>
        <v>0</v>
      </c>
      <c r="K251" s="259" t="s">
        <v>166</v>
      </c>
      <c r="L251" s="264"/>
      <c r="M251" s="265" t="s">
        <v>19</v>
      </c>
      <c r="N251" s="266" t="s">
        <v>46</v>
      </c>
      <c r="O251" s="85"/>
      <c r="P251" s="214">
        <f>O251*H251</f>
        <v>0</v>
      </c>
      <c r="Q251" s="214">
        <v>0.00554</v>
      </c>
      <c r="R251" s="214">
        <f>Q251*H251</f>
        <v>0.39186082</v>
      </c>
      <c r="S251" s="214">
        <v>0</v>
      </c>
      <c r="T251" s="215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16" t="s">
        <v>259</v>
      </c>
      <c r="AT251" s="216" t="s">
        <v>255</v>
      </c>
      <c r="AU251" s="216" t="s">
        <v>85</v>
      </c>
      <c r="AY251" s="18" t="s">
        <v>159</v>
      </c>
      <c r="BE251" s="217">
        <f>IF(N251="základní",J251,0)</f>
        <v>0</v>
      </c>
      <c r="BF251" s="217">
        <f>IF(N251="snížená",J251,0)</f>
        <v>0</v>
      </c>
      <c r="BG251" s="217">
        <f>IF(N251="zákl. přenesená",J251,0)</f>
        <v>0</v>
      </c>
      <c r="BH251" s="217">
        <f>IF(N251="sníž. přenesená",J251,0)</f>
        <v>0</v>
      </c>
      <c r="BI251" s="217">
        <f>IF(N251="nulová",J251,0)</f>
        <v>0</v>
      </c>
      <c r="BJ251" s="18" t="s">
        <v>83</v>
      </c>
      <c r="BK251" s="217">
        <f>ROUND(I251*H251,2)</f>
        <v>0</v>
      </c>
      <c r="BL251" s="18" t="s">
        <v>238</v>
      </c>
      <c r="BM251" s="216" t="s">
        <v>2545</v>
      </c>
    </row>
    <row r="252" spans="1:51" s="14" customFormat="1" ht="12">
      <c r="A252" s="14"/>
      <c r="B252" s="234"/>
      <c r="C252" s="235"/>
      <c r="D252" s="225" t="s">
        <v>175</v>
      </c>
      <c r="E252" s="235"/>
      <c r="F252" s="237" t="s">
        <v>2543</v>
      </c>
      <c r="G252" s="235"/>
      <c r="H252" s="238">
        <v>70.733</v>
      </c>
      <c r="I252" s="239"/>
      <c r="J252" s="235"/>
      <c r="K252" s="235"/>
      <c r="L252" s="240"/>
      <c r="M252" s="241"/>
      <c r="N252" s="242"/>
      <c r="O252" s="242"/>
      <c r="P252" s="242"/>
      <c r="Q252" s="242"/>
      <c r="R252" s="242"/>
      <c r="S252" s="242"/>
      <c r="T252" s="243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44" t="s">
        <v>175</v>
      </c>
      <c r="AU252" s="244" t="s">
        <v>85</v>
      </c>
      <c r="AV252" s="14" t="s">
        <v>85</v>
      </c>
      <c r="AW252" s="14" t="s">
        <v>4</v>
      </c>
      <c r="AX252" s="14" t="s">
        <v>83</v>
      </c>
      <c r="AY252" s="244" t="s">
        <v>159</v>
      </c>
    </row>
    <row r="253" spans="1:65" s="2" customFormat="1" ht="49.05" customHeight="1">
      <c r="A253" s="39"/>
      <c r="B253" s="40"/>
      <c r="C253" s="205" t="s">
        <v>343</v>
      </c>
      <c r="D253" s="205" t="s">
        <v>162</v>
      </c>
      <c r="E253" s="206" t="s">
        <v>395</v>
      </c>
      <c r="F253" s="207" t="s">
        <v>396</v>
      </c>
      <c r="G253" s="208" t="s">
        <v>191</v>
      </c>
      <c r="H253" s="209">
        <v>3.617</v>
      </c>
      <c r="I253" s="210"/>
      <c r="J253" s="211">
        <f>ROUND(I253*H253,2)</f>
        <v>0</v>
      </c>
      <c r="K253" s="207" t="s">
        <v>166</v>
      </c>
      <c r="L253" s="45"/>
      <c r="M253" s="212" t="s">
        <v>19</v>
      </c>
      <c r="N253" s="213" t="s">
        <v>46</v>
      </c>
      <c r="O253" s="85"/>
      <c r="P253" s="214">
        <f>O253*H253</f>
        <v>0</v>
      </c>
      <c r="Q253" s="214">
        <v>0</v>
      </c>
      <c r="R253" s="214">
        <f>Q253*H253</f>
        <v>0</v>
      </c>
      <c r="S253" s="214">
        <v>0</v>
      </c>
      <c r="T253" s="215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16" t="s">
        <v>238</v>
      </c>
      <c r="AT253" s="216" t="s">
        <v>162</v>
      </c>
      <c r="AU253" s="216" t="s">
        <v>85</v>
      </c>
      <c r="AY253" s="18" t="s">
        <v>159</v>
      </c>
      <c r="BE253" s="217">
        <f>IF(N253="základní",J253,0)</f>
        <v>0</v>
      </c>
      <c r="BF253" s="217">
        <f>IF(N253="snížená",J253,0)</f>
        <v>0</v>
      </c>
      <c r="BG253" s="217">
        <f>IF(N253="zákl. přenesená",J253,0)</f>
        <v>0</v>
      </c>
      <c r="BH253" s="217">
        <f>IF(N253="sníž. přenesená",J253,0)</f>
        <v>0</v>
      </c>
      <c r="BI253" s="217">
        <f>IF(N253="nulová",J253,0)</f>
        <v>0</v>
      </c>
      <c r="BJ253" s="18" t="s">
        <v>83</v>
      </c>
      <c r="BK253" s="217">
        <f>ROUND(I253*H253,2)</f>
        <v>0</v>
      </c>
      <c r="BL253" s="18" t="s">
        <v>238</v>
      </c>
      <c r="BM253" s="216" t="s">
        <v>2546</v>
      </c>
    </row>
    <row r="254" spans="1:47" s="2" customFormat="1" ht="12">
      <c r="A254" s="39"/>
      <c r="B254" s="40"/>
      <c r="C254" s="41"/>
      <c r="D254" s="218" t="s">
        <v>169</v>
      </c>
      <c r="E254" s="41"/>
      <c r="F254" s="219" t="s">
        <v>398</v>
      </c>
      <c r="G254" s="41"/>
      <c r="H254" s="41"/>
      <c r="I254" s="220"/>
      <c r="J254" s="41"/>
      <c r="K254" s="41"/>
      <c r="L254" s="45"/>
      <c r="M254" s="221"/>
      <c r="N254" s="222"/>
      <c r="O254" s="85"/>
      <c r="P254" s="85"/>
      <c r="Q254" s="85"/>
      <c r="R254" s="85"/>
      <c r="S254" s="85"/>
      <c r="T254" s="86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T254" s="18" t="s">
        <v>169</v>
      </c>
      <c r="AU254" s="18" t="s">
        <v>85</v>
      </c>
    </row>
    <row r="255" spans="1:63" s="12" customFormat="1" ht="22.8" customHeight="1">
      <c r="A255" s="12"/>
      <c r="B255" s="189"/>
      <c r="C255" s="190"/>
      <c r="D255" s="191" t="s">
        <v>74</v>
      </c>
      <c r="E255" s="203" t="s">
        <v>399</v>
      </c>
      <c r="F255" s="203" t="s">
        <v>400</v>
      </c>
      <c r="G255" s="190"/>
      <c r="H255" s="190"/>
      <c r="I255" s="193"/>
      <c r="J255" s="204">
        <f>BK255</f>
        <v>0</v>
      </c>
      <c r="K255" s="190"/>
      <c r="L255" s="195"/>
      <c r="M255" s="196"/>
      <c r="N255" s="197"/>
      <c r="O255" s="197"/>
      <c r="P255" s="198">
        <f>SUM(P256:P347)</f>
        <v>0</v>
      </c>
      <c r="Q255" s="197"/>
      <c r="R255" s="198">
        <f>SUM(R256:R347)</f>
        <v>0.9746526899999998</v>
      </c>
      <c r="S255" s="197"/>
      <c r="T255" s="199">
        <f>SUM(T256:T347)</f>
        <v>0.0028332500000000003</v>
      </c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R255" s="200" t="s">
        <v>85</v>
      </c>
      <c r="AT255" s="201" t="s">
        <v>74</v>
      </c>
      <c r="AU255" s="201" t="s">
        <v>83</v>
      </c>
      <c r="AY255" s="200" t="s">
        <v>159</v>
      </c>
      <c r="BK255" s="202">
        <f>SUM(BK256:BK347)</f>
        <v>0</v>
      </c>
    </row>
    <row r="256" spans="1:65" s="2" customFormat="1" ht="44.25" customHeight="1">
      <c r="A256" s="39"/>
      <c r="B256" s="40"/>
      <c r="C256" s="205" t="s">
        <v>259</v>
      </c>
      <c r="D256" s="205" t="s">
        <v>162</v>
      </c>
      <c r="E256" s="206" t="s">
        <v>402</v>
      </c>
      <c r="F256" s="207" t="s">
        <v>403</v>
      </c>
      <c r="G256" s="208" t="s">
        <v>165</v>
      </c>
      <c r="H256" s="209">
        <v>191.468</v>
      </c>
      <c r="I256" s="210"/>
      <c r="J256" s="211">
        <f>ROUND(I256*H256,2)</f>
        <v>0</v>
      </c>
      <c r="K256" s="207" t="s">
        <v>166</v>
      </c>
      <c r="L256" s="45"/>
      <c r="M256" s="212" t="s">
        <v>19</v>
      </c>
      <c r="N256" s="213" t="s">
        <v>46</v>
      </c>
      <c r="O256" s="85"/>
      <c r="P256" s="214">
        <f>O256*H256</f>
        <v>0</v>
      </c>
      <c r="Q256" s="214">
        <v>0.00012</v>
      </c>
      <c r="R256" s="214">
        <f>Q256*H256</f>
        <v>0.02297616</v>
      </c>
      <c r="S256" s="214">
        <v>0</v>
      </c>
      <c r="T256" s="215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16" t="s">
        <v>238</v>
      </c>
      <c r="AT256" s="216" t="s">
        <v>162</v>
      </c>
      <c r="AU256" s="216" t="s">
        <v>85</v>
      </c>
      <c r="AY256" s="18" t="s">
        <v>159</v>
      </c>
      <c r="BE256" s="217">
        <f>IF(N256="základní",J256,0)</f>
        <v>0</v>
      </c>
      <c r="BF256" s="217">
        <f>IF(N256="snížená",J256,0)</f>
        <v>0</v>
      </c>
      <c r="BG256" s="217">
        <f>IF(N256="zákl. přenesená",J256,0)</f>
        <v>0</v>
      </c>
      <c r="BH256" s="217">
        <f>IF(N256="sníž. přenesená",J256,0)</f>
        <v>0</v>
      </c>
      <c r="BI256" s="217">
        <f>IF(N256="nulová",J256,0)</f>
        <v>0</v>
      </c>
      <c r="BJ256" s="18" t="s">
        <v>83</v>
      </c>
      <c r="BK256" s="217">
        <f>ROUND(I256*H256,2)</f>
        <v>0</v>
      </c>
      <c r="BL256" s="18" t="s">
        <v>238</v>
      </c>
      <c r="BM256" s="216" t="s">
        <v>2547</v>
      </c>
    </row>
    <row r="257" spans="1:47" s="2" customFormat="1" ht="12">
      <c r="A257" s="39"/>
      <c r="B257" s="40"/>
      <c r="C257" s="41"/>
      <c r="D257" s="218" t="s">
        <v>169</v>
      </c>
      <c r="E257" s="41"/>
      <c r="F257" s="219" t="s">
        <v>405</v>
      </c>
      <c r="G257" s="41"/>
      <c r="H257" s="41"/>
      <c r="I257" s="220"/>
      <c r="J257" s="41"/>
      <c r="K257" s="41"/>
      <c r="L257" s="45"/>
      <c r="M257" s="221"/>
      <c r="N257" s="222"/>
      <c r="O257" s="85"/>
      <c r="P257" s="85"/>
      <c r="Q257" s="85"/>
      <c r="R257" s="85"/>
      <c r="S257" s="85"/>
      <c r="T257" s="86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T257" s="18" t="s">
        <v>169</v>
      </c>
      <c r="AU257" s="18" t="s">
        <v>85</v>
      </c>
    </row>
    <row r="258" spans="1:51" s="13" customFormat="1" ht="12">
      <c r="A258" s="13"/>
      <c r="B258" s="223"/>
      <c r="C258" s="224"/>
      <c r="D258" s="225" t="s">
        <v>175</v>
      </c>
      <c r="E258" s="226" t="s">
        <v>19</v>
      </c>
      <c r="F258" s="227" t="s">
        <v>2179</v>
      </c>
      <c r="G258" s="224"/>
      <c r="H258" s="226" t="s">
        <v>19</v>
      </c>
      <c r="I258" s="228"/>
      <c r="J258" s="224"/>
      <c r="K258" s="224"/>
      <c r="L258" s="229"/>
      <c r="M258" s="230"/>
      <c r="N258" s="231"/>
      <c r="O258" s="231"/>
      <c r="P258" s="231"/>
      <c r="Q258" s="231"/>
      <c r="R258" s="231"/>
      <c r="S258" s="231"/>
      <c r="T258" s="232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33" t="s">
        <v>175</v>
      </c>
      <c r="AU258" s="233" t="s">
        <v>85</v>
      </c>
      <c r="AV258" s="13" t="s">
        <v>83</v>
      </c>
      <c r="AW258" s="13" t="s">
        <v>37</v>
      </c>
      <c r="AX258" s="13" t="s">
        <v>75</v>
      </c>
      <c r="AY258" s="233" t="s">
        <v>159</v>
      </c>
    </row>
    <row r="259" spans="1:51" s="13" customFormat="1" ht="12">
      <c r="A259" s="13"/>
      <c r="B259" s="223"/>
      <c r="C259" s="224"/>
      <c r="D259" s="225" t="s">
        <v>175</v>
      </c>
      <c r="E259" s="226" t="s">
        <v>19</v>
      </c>
      <c r="F259" s="227" t="s">
        <v>251</v>
      </c>
      <c r="G259" s="224"/>
      <c r="H259" s="226" t="s">
        <v>19</v>
      </c>
      <c r="I259" s="228"/>
      <c r="J259" s="224"/>
      <c r="K259" s="224"/>
      <c r="L259" s="229"/>
      <c r="M259" s="230"/>
      <c r="N259" s="231"/>
      <c r="O259" s="231"/>
      <c r="P259" s="231"/>
      <c r="Q259" s="231"/>
      <c r="R259" s="231"/>
      <c r="S259" s="231"/>
      <c r="T259" s="232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33" t="s">
        <v>175</v>
      </c>
      <c r="AU259" s="233" t="s">
        <v>85</v>
      </c>
      <c r="AV259" s="13" t="s">
        <v>83</v>
      </c>
      <c r="AW259" s="13" t="s">
        <v>37</v>
      </c>
      <c r="AX259" s="13" t="s">
        <v>75</v>
      </c>
      <c r="AY259" s="233" t="s">
        <v>159</v>
      </c>
    </row>
    <row r="260" spans="1:51" s="14" customFormat="1" ht="12">
      <c r="A260" s="14"/>
      <c r="B260" s="234"/>
      <c r="C260" s="235"/>
      <c r="D260" s="225" t="s">
        <v>175</v>
      </c>
      <c r="E260" s="236" t="s">
        <v>19</v>
      </c>
      <c r="F260" s="237" t="s">
        <v>2504</v>
      </c>
      <c r="G260" s="235"/>
      <c r="H260" s="238">
        <v>41.585</v>
      </c>
      <c r="I260" s="239"/>
      <c r="J260" s="235"/>
      <c r="K260" s="235"/>
      <c r="L260" s="240"/>
      <c r="M260" s="241"/>
      <c r="N260" s="242"/>
      <c r="O260" s="242"/>
      <c r="P260" s="242"/>
      <c r="Q260" s="242"/>
      <c r="R260" s="242"/>
      <c r="S260" s="242"/>
      <c r="T260" s="243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44" t="s">
        <v>175</v>
      </c>
      <c r="AU260" s="244" t="s">
        <v>85</v>
      </c>
      <c r="AV260" s="14" t="s">
        <v>85</v>
      </c>
      <c r="AW260" s="14" t="s">
        <v>37</v>
      </c>
      <c r="AX260" s="14" t="s">
        <v>75</v>
      </c>
      <c r="AY260" s="244" t="s">
        <v>159</v>
      </c>
    </row>
    <row r="261" spans="1:51" s="14" customFormat="1" ht="12">
      <c r="A261" s="14"/>
      <c r="B261" s="234"/>
      <c r="C261" s="235"/>
      <c r="D261" s="225" t="s">
        <v>175</v>
      </c>
      <c r="E261" s="236" t="s">
        <v>19</v>
      </c>
      <c r="F261" s="237" t="s">
        <v>2505</v>
      </c>
      <c r="G261" s="235"/>
      <c r="H261" s="238">
        <v>151.502</v>
      </c>
      <c r="I261" s="239"/>
      <c r="J261" s="235"/>
      <c r="K261" s="235"/>
      <c r="L261" s="240"/>
      <c r="M261" s="241"/>
      <c r="N261" s="242"/>
      <c r="O261" s="242"/>
      <c r="P261" s="242"/>
      <c r="Q261" s="242"/>
      <c r="R261" s="242"/>
      <c r="S261" s="242"/>
      <c r="T261" s="243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44" t="s">
        <v>175</v>
      </c>
      <c r="AU261" s="244" t="s">
        <v>85</v>
      </c>
      <c r="AV261" s="14" t="s">
        <v>85</v>
      </c>
      <c r="AW261" s="14" t="s">
        <v>37</v>
      </c>
      <c r="AX261" s="14" t="s">
        <v>75</v>
      </c>
      <c r="AY261" s="244" t="s">
        <v>159</v>
      </c>
    </row>
    <row r="262" spans="1:51" s="13" customFormat="1" ht="12">
      <c r="A262" s="13"/>
      <c r="B262" s="223"/>
      <c r="C262" s="224"/>
      <c r="D262" s="225" t="s">
        <v>175</v>
      </c>
      <c r="E262" s="226" t="s">
        <v>19</v>
      </c>
      <c r="F262" s="227" t="s">
        <v>406</v>
      </c>
      <c r="G262" s="224"/>
      <c r="H262" s="226" t="s">
        <v>19</v>
      </c>
      <c r="I262" s="228"/>
      <c r="J262" s="224"/>
      <c r="K262" s="224"/>
      <c r="L262" s="229"/>
      <c r="M262" s="230"/>
      <c r="N262" s="231"/>
      <c r="O262" s="231"/>
      <c r="P262" s="231"/>
      <c r="Q262" s="231"/>
      <c r="R262" s="231"/>
      <c r="S262" s="231"/>
      <c r="T262" s="232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33" t="s">
        <v>175</v>
      </c>
      <c r="AU262" s="233" t="s">
        <v>85</v>
      </c>
      <c r="AV262" s="13" t="s">
        <v>83</v>
      </c>
      <c r="AW262" s="13" t="s">
        <v>37</v>
      </c>
      <c r="AX262" s="13" t="s">
        <v>75</v>
      </c>
      <c r="AY262" s="233" t="s">
        <v>159</v>
      </c>
    </row>
    <row r="263" spans="1:51" s="14" customFormat="1" ht="12">
      <c r="A263" s="14"/>
      <c r="B263" s="234"/>
      <c r="C263" s="235"/>
      <c r="D263" s="225" t="s">
        <v>175</v>
      </c>
      <c r="E263" s="236" t="s">
        <v>19</v>
      </c>
      <c r="F263" s="237" t="s">
        <v>2548</v>
      </c>
      <c r="G263" s="235"/>
      <c r="H263" s="238">
        <v>-1.619</v>
      </c>
      <c r="I263" s="239"/>
      <c r="J263" s="235"/>
      <c r="K263" s="235"/>
      <c r="L263" s="240"/>
      <c r="M263" s="241"/>
      <c r="N263" s="242"/>
      <c r="O263" s="242"/>
      <c r="P263" s="242"/>
      <c r="Q263" s="242"/>
      <c r="R263" s="242"/>
      <c r="S263" s="242"/>
      <c r="T263" s="243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44" t="s">
        <v>175</v>
      </c>
      <c r="AU263" s="244" t="s">
        <v>85</v>
      </c>
      <c r="AV263" s="14" t="s">
        <v>85</v>
      </c>
      <c r="AW263" s="14" t="s">
        <v>37</v>
      </c>
      <c r="AX263" s="14" t="s">
        <v>75</v>
      </c>
      <c r="AY263" s="244" t="s">
        <v>159</v>
      </c>
    </row>
    <row r="264" spans="1:51" s="15" customFormat="1" ht="12">
      <c r="A264" s="15"/>
      <c r="B264" s="245"/>
      <c r="C264" s="246"/>
      <c r="D264" s="225" t="s">
        <v>175</v>
      </c>
      <c r="E264" s="247" t="s">
        <v>19</v>
      </c>
      <c r="F264" s="248" t="s">
        <v>179</v>
      </c>
      <c r="G264" s="246"/>
      <c r="H264" s="249">
        <v>191.46800000000002</v>
      </c>
      <c r="I264" s="250"/>
      <c r="J264" s="246"/>
      <c r="K264" s="246"/>
      <c r="L264" s="251"/>
      <c r="M264" s="252"/>
      <c r="N264" s="253"/>
      <c r="O264" s="253"/>
      <c r="P264" s="253"/>
      <c r="Q264" s="253"/>
      <c r="R264" s="253"/>
      <c r="S264" s="253"/>
      <c r="T264" s="254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T264" s="255" t="s">
        <v>175</v>
      </c>
      <c r="AU264" s="255" t="s">
        <v>85</v>
      </c>
      <c r="AV264" s="15" t="s">
        <v>167</v>
      </c>
      <c r="AW264" s="15" t="s">
        <v>37</v>
      </c>
      <c r="AX264" s="15" t="s">
        <v>83</v>
      </c>
      <c r="AY264" s="255" t="s">
        <v>159</v>
      </c>
    </row>
    <row r="265" spans="1:65" s="2" customFormat="1" ht="24.15" customHeight="1">
      <c r="A265" s="39"/>
      <c r="B265" s="40"/>
      <c r="C265" s="257" t="s">
        <v>348</v>
      </c>
      <c r="D265" s="257" t="s">
        <v>255</v>
      </c>
      <c r="E265" s="258" t="s">
        <v>500</v>
      </c>
      <c r="F265" s="259" t="s">
        <v>501</v>
      </c>
      <c r="G265" s="260" t="s">
        <v>165</v>
      </c>
      <c r="H265" s="261">
        <v>201.041</v>
      </c>
      <c r="I265" s="262"/>
      <c r="J265" s="263">
        <f>ROUND(I265*H265,2)</f>
        <v>0</v>
      </c>
      <c r="K265" s="259" t="s">
        <v>166</v>
      </c>
      <c r="L265" s="264"/>
      <c r="M265" s="265" t="s">
        <v>19</v>
      </c>
      <c r="N265" s="266" t="s">
        <v>46</v>
      </c>
      <c r="O265" s="85"/>
      <c r="P265" s="214">
        <f>O265*H265</f>
        <v>0</v>
      </c>
      <c r="Q265" s="214">
        <v>0.0025</v>
      </c>
      <c r="R265" s="214">
        <f>Q265*H265</f>
        <v>0.5026025</v>
      </c>
      <c r="S265" s="214">
        <v>0</v>
      </c>
      <c r="T265" s="215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16" t="s">
        <v>259</v>
      </c>
      <c r="AT265" s="216" t="s">
        <v>255</v>
      </c>
      <c r="AU265" s="216" t="s">
        <v>85</v>
      </c>
      <c r="AY265" s="18" t="s">
        <v>159</v>
      </c>
      <c r="BE265" s="217">
        <f>IF(N265="základní",J265,0)</f>
        <v>0</v>
      </c>
      <c r="BF265" s="217">
        <f>IF(N265="snížená",J265,0)</f>
        <v>0</v>
      </c>
      <c r="BG265" s="217">
        <f>IF(N265="zákl. přenesená",J265,0)</f>
        <v>0</v>
      </c>
      <c r="BH265" s="217">
        <f>IF(N265="sníž. přenesená",J265,0)</f>
        <v>0</v>
      </c>
      <c r="BI265" s="217">
        <f>IF(N265="nulová",J265,0)</f>
        <v>0</v>
      </c>
      <c r="BJ265" s="18" t="s">
        <v>83</v>
      </c>
      <c r="BK265" s="217">
        <f>ROUND(I265*H265,2)</f>
        <v>0</v>
      </c>
      <c r="BL265" s="18" t="s">
        <v>238</v>
      </c>
      <c r="BM265" s="216" t="s">
        <v>2549</v>
      </c>
    </row>
    <row r="266" spans="1:51" s="14" customFormat="1" ht="12">
      <c r="A266" s="14"/>
      <c r="B266" s="234"/>
      <c r="C266" s="235"/>
      <c r="D266" s="225" t="s">
        <v>175</v>
      </c>
      <c r="E266" s="235"/>
      <c r="F266" s="237" t="s">
        <v>2550</v>
      </c>
      <c r="G266" s="235"/>
      <c r="H266" s="238">
        <v>201.041</v>
      </c>
      <c r="I266" s="239"/>
      <c r="J266" s="235"/>
      <c r="K266" s="235"/>
      <c r="L266" s="240"/>
      <c r="M266" s="241"/>
      <c r="N266" s="242"/>
      <c r="O266" s="242"/>
      <c r="P266" s="242"/>
      <c r="Q266" s="242"/>
      <c r="R266" s="242"/>
      <c r="S266" s="242"/>
      <c r="T266" s="243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44" t="s">
        <v>175</v>
      </c>
      <c r="AU266" s="244" t="s">
        <v>85</v>
      </c>
      <c r="AV266" s="14" t="s">
        <v>85</v>
      </c>
      <c r="AW266" s="14" t="s">
        <v>4</v>
      </c>
      <c r="AX266" s="14" t="s">
        <v>83</v>
      </c>
      <c r="AY266" s="244" t="s">
        <v>159</v>
      </c>
    </row>
    <row r="267" spans="1:65" s="2" customFormat="1" ht="37.8" customHeight="1">
      <c r="A267" s="39"/>
      <c r="B267" s="40"/>
      <c r="C267" s="205" t="s">
        <v>350</v>
      </c>
      <c r="D267" s="205" t="s">
        <v>162</v>
      </c>
      <c r="E267" s="206" t="s">
        <v>414</v>
      </c>
      <c r="F267" s="207" t="s">
        <v>415</v>
      </c>
      <c r="G267" s="208" t="s">
        <v>165</v>
      </c>
      <c r="H267" s="209">
        <v>191.468</v>
      </c>
      <c r="I267" s="210"/>
      <c r="J267" s="211">
        <f>ROUND(I267*H267,2)</f>
        <v>0</v>
      </c>
      <c r="K267" s="207" t="s">
        <v>166</v>
      </c>
      <c r="L267" s="45"/>
      <c r="M267" s="212" t="s">
        <v>19</v>
      </c>
      <c r="N267" s="213" t="s">
        <v>46</v>
      </c>
      <c r="O267" s="85"/>
      <c r="P267" s="214">
        <f>O267*H267</f>
        <v>0</v>
      </c>
      <c r="Q267" s="214">
        <v>0</v>
      </c>
      <c r="R267" s="214">
        <f>Q267*H267</f>
        <v>0</v>
      </c>
      <c r="S267" s="214">
        <v>0</v>
      </c>
      <c r="T267" s="215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16" t="s">
        <v>238</v>
      </c>
      <c r="AT267" s="216" t="s">
        <v>162</v>
      </c>
      <c r="AU267" s="216" t="s">
        <v>85</v>
      </c>
      <c r="AY267" s="18" t="s">
        <v>159</v>
      </c>
      <c r="BE267" s="217">
        <f>IF(N267="základní",J267,0)</f>
        <v>0</v>
      </c>
      <c r="BF267" s="217">
        <f>IF(N267="snížená",J267,0)</f>
        <v>0</v>
      </c>
      <c r="BG267" s="217">
        <f>IF(N267="zákl. přenesená",J267,0)</f>
        <v>0</v>
      </c>
      <c r="BH267" s="217">
        <f>IF(N267="sníž. přenesená",J267,0)</f>
        <v>0</v>
      </c>
      <c r="BI267" s="217">
        <f>IF(N267="nulová",J267,0)</f>
        <v>0</v>
      </c>
      <c r="BJ267" s="18" t="s">
        <v>83</v>
      </c>
      <c r="BK267" s="217">
        <f>ROUND(I267*H267,2)</f>
        <v>0</v>
      </c>
      <c r="BL267" s="18" t="s">
        <v>238</v>
      </c>
      <c r="BM267" s="216" t="s">
        <v>2551</v>
      </c>
    </row>
    <row r="268" spans="1:47" s="2" customFormat="1" ht="12">
      <c r="A268" s="39"/>
      <c r="B268" s="40"/>
      <c r="C268" s="41"/>
      <c r="D268" s="218" t="s">
        <v>169</v>
      </c>
      <c r="E268" s="41"/>
      <c r="F268" s="219" t="s">
        <v>417</v>
      </c>
      <c r="G268" s="41"/>
      <c r="H268" s="41"/>
      <c r="I268" s="220"/>
      <c r="J268" s="41"/>
      <c r="K268" s="41"/>
      <c r="L268" s="45"/>
      <c r="M268" s="221"/>
      <c r="N268" s="222"/>
      <c r="O268" s="85"/>
      <c r="P268" s="85"/>
      <c r="Q268" s="85"/>
      <c r="R268" s="85"/>
      <c r="S268" s="85"/>
      <c r="T268" s="86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T268" s="18" t="s">
        <v>169</v>
      </c>
      <c r="AU268" s="18" t="s">
        <v>85</v>
      </c>
    </row>
    <row r="269" spans="1:65" s="2" customFormat="1" ht="24.15" customHeight="1">
      <c r="A269" s="39"/>
      <c r="B269" s="40"/>
      <c r="C269" s="257" t="s">
        <v>353</v>
      </c>
      <c r="D269" s="257" t="s">
        <v>255</v>
      </c>
      <c r="E269" s="258" t="s">
        <v>1344</v>
      </c>
      <c r="F269" s="259" t="s">
        <v>1345</v>
      </c>
      <c r="G269" s="260" t="s">
        <v>165</v>
      </c>
      <c r="H269" s="261">
        <v>201.041</v>
      </c>
      <c r="I269" s="262"/>
      <c r="J269" s="263">
        <f>ROUND(I269*H269,2)</f>
        <v>0</v>
      </c>
      <c r="K269" s="259" t="s">
        <v>166</v>
      </c>
      <c r="L269" s="264"/>
      <c r="M269" s="265" t="s">
        <v>19</v>
      </c>
      <c r="N269" s="266" t="s">
        <v>46</v>
      </c>
      <c r="O269" s="85"/>
      <c r="P269" s="214">
        <f>O269*H269</f>
        <v>0</v>
      </c>
      <c r="Q269" s="214">
        <v>0.0012</v>
      </c>
      <c r="R269" s="214">
        <f>Q269*H269</f>
        <v>0.24124919999999997</v>
      </c>
      <c r="S269" s="214">
        <v>0</v>
      </c>
      <c r="T269" s="215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16" t="s">
        <v>259</v>
      </c>
      <c r="AT269" s="216" t="s">
        <v>255</v>
      </c>
      <c r="AU269" s="216" t="s">
        <v>85</v>
      </c>
      <c r="AY269" s="18" t="s">
        <v>159</v>
      </c>
      <c r="BE269" s="217">
        <f>IF(N269="základní",J269,0)</f>
        <v>0</v>
      </c>
      <c r="BF269" s="217">
        <f>IF(N269="snížená",J269,0)</f>
        <v>0</v>
      </c>
      <c r="BG269" s="217">
        <f>IF(N269="zákl. přenesená",J269,0)</f>
        <v>0</v>
      </c>
      <c r="BH269" s="217">
        <f>IF(N269="sníž. přenesená",J269,0)</f>
        <v>0</v>
      </c>
      <c r="BI269" s="217">
        <f>IF(N269="nulová",J269,0)</f>
        <v>0</v>
      </c>
      <c r="BJ269" s="18" t="s">
        <v>83</v>
      </c>
      <c r="BK269" s="217">
        <f>ROUND(I269*H269,2)</f>
        <v>0</v>
      </c>
      <c r="BL269" s="18" t="s">
        <v>238</v>
      </c>
      <c r="BM269" s="216" t="s">
        <v>2552</v>
      </c>
    </row>
    <row r="270" spans="1:51" s="14" customFormat="1" ht="12">
      <c r="A270" s="14"/>
      <c r="B270" s="234"/>
      <c r="C270" s="235"/>
      <c r="D270" s="225" t="s">
        <v>175</v>
      </c>
      <c r="E270" s="235"/>
      <c r="F270" s="237" t="s">
        <v>2550</v>
      </c>
      <c r="G270" s="235"/>
      <c r="H270" s="238">
        <v>201.041</v>
      </c>
      <c r="I270" s="239"/>
      <c r="J270" s="235"/>
      <c r="K270" s="235"/>
      <c r="L270" s="240"/>
      <c r="M270" s="241"/>
      <c r="N270" s="242"/>
      <c r="O270" s="242"/>
      <c r="P270" s="242"/>
      <c r="Q270" s="242"/>
      <c r="R270" s="242"/>
      <c r="S270" s="242"/>
      <c r="T270" s="243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44" t="s">
        <v>175</v>
      </c>
      <c r="AU270" s="244" t="s">
        <v>85</v>
      </c>
      <c r="AV270" s="14" t="s">
        <v>85</v>
      </c>
      <c r="AW270" s="14" t="s">
        <v>4</v>
      </c>
      <c r="AX270" s="14" t="s">
        <v>83</v>
      </c>
      <c r="AY270" s="244" t="s">
        <v>159</v>
      </c>
    </row>
    <row r="271" spans="1:65" s="2" customFormat="1" ht="49.05" customHeight="1">
      <c r="A271" s="39"/>
      <c r="B271" s="40"/>
      <c r="C271" s="205" t="s">
        <v>368</v>
      </c>
      <c r="D271" s="205" t="s">
        <v>162</v>
      </c>
      <c r="E271" s="206" t="s">
        <v>423</v>
      </c>
      <c r="F271" s="207" t="s">
        <v>424</v>
      </c>
      <c r="G271" s="208" t="s">
        <v>165</v>
      </c>
      <c r="H271" s="209">
        <v>191.468</v>
      </c>
      <c r="I271" s="210"/>
      <c r="J271" s="211">
        <f>ROUND(I271*H271,2)</f>
        <v>0</v>
      </c>
      <c r="K271" s="207" t="s">
        <v>166</v>
      </c>
      <c r="L271" s="45"/>
      <c r="M271" s="212" t="s">
        <v>19</v>
      </c>
      <c r="N271" s="213" t="s">
        <v>46</v>
      </c>
      <c r="O271" s="85"/>
      <c r="P271" s="214">
        <f>O271*H271</f>
        <v>0</v>
      </c>
      <c r="Q271" s="214">
        <v>9E-05</v>
      </c>
      <c r="R271" s="214">
        <f>Q271*H271</f>
        <v>0.01723212</v>
      </c>
      <c r="S271" s="214">
        <v>0</v>
      </c>
      <c r="T271" s="215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16" t="s">
        <v>238</v>
      </c>
      <c r="AT271" s="216" t="s">
        <v>162</v>
      </c>
      <c r="AU271" s="216" t="s">
        <v>85</v>
      </c>
      <c r="AY271" s="18" t="s">
        <v>159</v>
      </c>
      <c r="BE271" s="217">
        <f>IF(N271="základní",J271,0)</f>
        <v>0</v>
      </c>
      <c r="BF271" s="217">
        <f>IF(N271="snížená",J271,0)</f>
        <v>0</v>
      </c>
      <c r="BG271" s="217">
        <f>IF(N271="zákl. přenesená",J271,0)</f>
        <v>0</v>
      </c>
      <c r="BH271" s="217">
        <f>IF(N271="sníž. přenesená",J271,0)</f>
        <v>0</v>
      </c>
      <c r="BI271" s="217">
        <f>IF(N271="nulová",J271,0)</f>
        <v>0</v>
      </c>
      <c r="BJ271" s="18" t="s">
        <v>83</v>
      </c>
      <c r="BK271" s="217">
        <f>ROUND(I271*H271,2)</f>
        <v>0</v>
      </c>
      <c r="BL271" s="18" t="s">
        <v>238</v>
      </c>
      <c r="BM271" s="216" t="s">
        <v>2553</v>
      </c>
    </row>
    <row r="272" spans="1:47" s="2" customFormat="1" ht="12">
      <c r="A272" s="39"/>
      <c r="B272" s="40"/>
      <c r="C272" s="41"/>
      <c r="D272" s="218" t="s">
        <v>169</v>
      </c>
      <c r="E272" s="41"/>
      <c r="F272" s="219" t="s">
        <v>426</v>
      </c>
      <c r="G272" s="41"/>
      <c r="H272" s="41"/>
      <c r="I272" s="220"/>
      <c r="J272" s="41"/>
      <c r="K272" s="41"/>
      <c r="L272" s="45"/>
      <c r="M272" s="221"/>
      <c r="N272" s="222"/>
      <c r="O272" s="85"/>
      <c r="P272" s="85"/>
      <c r="Q272" s="85"/>
      <c r="R272" s="85"/>
      <c r="S272" s="85"/>
      <c r="T272" s="86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T272" s="18" t="s">
        <v>169</v>
      </c>
      <c r="AU272" s="18" t="s">
        <v>85</v>
      </c>
    </row>
    <row r="273" spans="1:47" s="2" customFormat="1" ht="12">
      <c r="A273" s="39"/>
      <c r="B273" s="40"/>
      <c r="C273" s="41"/>
      <c r="D273" s="225" t="s">
        <v>203</v>
      </c>
      <c r="E273" s="41"/>
      <c r="F273" s="256" t="s">
        <v>427</v>
      </c>
      <c r="G273" s="41"/>
      <c r="H273" s="41"/>
      <c r="I273" s="220"/>
      <c r="J273" s="41"/>
      <c r="K273" s="41"/>
      <c r="L273" s="45"/>
      <c r="M273" s="221"/>
      <c r="N273" s="222"/>
      <c r="O273" s="85"/>
      <c r="P273" s="85"/>
      <c r="Q273" s="85"/>
      <c r="R273" s="85"/>
      <c r="S273" s="85"/>
      <c r="T273" s="86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T273" s="18" t="s">
        <v>203</v>
      </c>
      <c r="AU273" s="18" t="s">
        <v>85</v>
      </c>
    </row>
    <row r="274" spans="1:65" s="2" customFormat="1" ht="44.25" customHeight="1">
      <c r="A274" s="39"/>
      <c r="B274" s="40"/>
      <c r="C274" s="205" t="s">
        <v>371</v>
      </c>
      <c r="D274" s="205" t="s">
        <v>162</v>
      </c>
      <c r="E274" s="206" t="s">
        <v>402</v>
      </c>
      <c r="F274" s="207" t="s">
        <v>403</v>
      </c>
      <c r="G274" s="208" t="s">
        <v>165</v>
      </c>
      <c r="H274" s="209">
        <v>1.69</v>
      </c>
      <c r="I274" s="210"/>
      <c r="J274" s="211">
        <f>ROUND(I274*H274,2)</f>
        <v>0</v>
      </c>
      <c r="K274" s="207" t="s">
        <v>166</v>
      </c>
      <c r="L274" s="45"/>
      <c r="M274" s="212" t="s">
        <v>19</v>
      </c>
      <c r="N274" s="213" t="s">
        <v>46</v>
      </c>
      <c r="O274" s="85"/>
      <c r="P274" s="214">
        <f>O274*H274</f>
        <v>0</v>
      </c>
      <c r="Q274" s="214">
        <v>0.00012</v>
      </c>
      <c r="R274" s="214">
        <f>Q274*H274</f>
        <v>0.0002028</v>
      </c>
      <c r="S274" s="214">
        <v>0</v>
      </c>
      <c r="T274" s="215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16" t="s">
        <v>238</v>
      </c>
      <c r="AT274" s="216" t="s">
        <v>162</v>
      </c>
      <c r="AU274" s="216" t="s">
        <v>85</v>
      </c>
      <c r="AY274" s="18" t="s">
        <v>159</v>
      </c>
      <c r="BE274" s="217">
        <f>IF(N274="základní",J274,0)</f>
        <v>0</v>
      </c>
      <c r="BF274" s="217">
        <f>IF(N274="snížená",J274,0)</f>
        <v>0</v>
      </c>
      <c r="BG274" s="217">
        <f>IF(N274="zákl. přenesená",J274,0)</f>
        <v>0</v>
      </c>
      <c r="BH274" s="217">
        <f>IF(N274="sníž. přenesená",J274,0)</f>
        <v>0</v>
      </c>
      <c r="BI274" s="217">
        <f>IF(N274="nulová",J274,0)</f>
        <v>0</v>
      </c>
      <c r="BJ274" s="18" t="s">
        <v>83</v>
      </c>
      <c r="BK274" s="217">
        <f>ROUND(I274*H274,2)</f>
        <v>0</v>
      </c>
      <c r="BL274" s="18" t="s">
        <v>238</v>
      </c>
      <c r="BM274" s="216" t="s">
        <v>2554</v>
      </c>
    </row>
    <row r="275" spans="1:47" s="2" customFormat="1" ht="12">
      <c r="A275" s="39"/>
      <c r="B275" s="40"/>
      <c r="C275" s="41"/>
      <c r="D275" s="218" t="s">
        <v>169</v>
      </c>
      <c r="E275" s="41"/>
      <c r="F275" s="219" t="s">
        <v>405</v>
      </c>
      <c r="G275" s="41"/>
      <c r="H275" s="41"/>
      <c r="I275" s="220"/>
      <c r="J275" s="41"/>
      <c r="K275" s="41"/>
      <c r="L275" s="45"/>
      <c r="M275" s="221"/>
      <c r="N275" s="222"/>
      <c r="O275" s="85"/>
      <c r="P275" s="85"/>
      <c r="Q275" s="85"/>
      <c r="R275" s="85"/>
      <c r="S275" s="85"/>
      <c r="T275" s="86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T275" s="18" t="s">
        <v>169</v>
      </c>
      <c r="AU275" s="18" t="s">
        <v>85</v>
      </c>
    </row>
    <row r="276" spans="1:51" s="13" customFormat="1" ht="12">
      <c r="A276" s="13"/>
      <c r="B276" s="223"/>
      <c r="C276" s="224"/>
      <c r="D276" s="225" t="s">
        <v>175</v>
      </c>
      <c r="E276" s="226" t="s">
        <v>19</v>
      </c>
      <c r="F276" s="227" t="s">
        <v>433</v>
      </c>
      <c r="G276" s="224"/>
      <c r="H276" s="226" t="s">
        <v>19</v>
      </c>
      <c r="I276" s="228"/>
      <c r="J276" s="224"/>
      <c r="K276" s="224"/>
      <c r="L276" s="229"/>
      <c r="M276" s="230"/>
      <c r="N276" s="231"/>
      <c r="O276" s="231"/>
      <c r="P276" s="231"/>
      <c r="Q276" s="231"/>
      <c r="R276" s="231"/>
      <c r="S276" s="231"/>
      <c r="T276" s="232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33" t="s">
        <v>175</v>
      </c>
      <c r="AU276" s="233" t="s">
        <v>85</v>
      </c>
      <c r="AV276" s="13" t="s">
        <v>83</v>
      </c>
      <c r="AW276" s="13" t="s">
        <v>37</v>
      </c>
      <c r="AX276" s="13" t="s">
        <v>75</v>
      </c>
      <c r="AY276" s="233" t="s">
        <v>159</v>
      </c>
    </row>
    <row r="277" spans="1:51" s="14" customFormat="1" ht="12">
      <c r="A277" s="14"/>
      <c r="B277" s="234"/>
      <c r="C277" s="235"/>
      <c r="D277" s="225" t="s">
        <v>175</v>
      </c>
      <c r="E277" s="236" t="s">
        <v>19</v>
      </c>
      <c r="F277" s="237" t="s">
        <v>2555</v>
      </c>
      <c r="G277" s="235"/>
      <c r="H277" s="238">
        <v>1</v>
      </c>
      <c r="I277" s="239"/>
      <c r="J277" s="235"/>
      <c r="K277" s="235"/>
      <c r="L277" s="240"/>
      <c r="M277" s="241"/>
      <c r="N277" s="242"/>
      <c r="O277" s="242"/>
      <c r="P277" s="242"/>
      <c r="Q277" s="242"/>
      <c r="R277" s="242"/>
      <c r="S277" s="242"/>
      <c r="T277" s="243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44" t="s">
        <v>175</v>
      </c>
      <c r="AU277" s="244" t="s">
        <v>85</v>
      </c>
      <c r="AV277" s="14" t="s">
        <v>85</v>
      </c>
      <c r="AW277" s="14" t="s">
        <v>37</v>
      </c>
      <c r="AX277" s="14" t="s">
        <v>75</v>
      </c>
      <c r="AY277" s="244" t="s">
        <v>159</v>
      </c>
    </row>
    <row r="278" spans="1:51" s="14" customFormat="1" ht="12">
      <c r="A278" s="14"/>
      <c r="B278" s="234"/>
      <c r="C278" s="235"/>
      <c r="D278" s="225" t="s">
        <v>175</v>
      </c>
      <c r="E278" s="236" t="s">
        <v>19</v>
      </c>
      <c r="F278" s="237" t="s">
        <v>2556</v>
      </c>
      <c r="G278" s="235"/>
      <c r="H278" s="238">
        <v>0.69</v>
      </c>
      <c r="I278" s="239"/>
      <c r="J278" s="235"/>
      <c r="K278" s="235"/>
      <c r="L278" s="240"/>
      <c r="M278" s="241"/>
      <c r="N278" s="242"/>
      <c r="O278" s="242"/>
      <c r="P278" s="242"/>
      <c r="Q278" s="242"/>
      <c r="R278" s="242"/>
      <c r="S278" s="242"/>
      <c r="T278" s="243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44" t="s">
        <v>175</v>
      </c>
      <c r="AU278" s="244" t="s">
        <v>85</v>
      </c>
      <c r="AV278" s="14" t="s">
        <v>85</v>
      </c>
      <c r="AW278" s="14" t="s">
        <v>37</v>
      </c>
      <c r="AX278" s="14" t="s">
        <v>75</v>
      </c>
      <c r="AY278" s="244" t="s">
        <v>159</v>
      </c>
    </row>
    <row r="279" spans="1:51" s="15" customFormat="1" ht="12">
      <c r="A279" s="15"/>
      <c r="B279" s="245"/>
      <c r="C279" s="246"/>
      <c r="D279" s="225" t="s">
        <v>175</v>
      </c>
      <c r="E279" s="247" t="s">
        <v>19</v>
      </c>
      <c r="F279" s="248" t="s">
        <v>179</v>
      </c>
      <c r="G279" s="246"/>
      <c r="H279" s="249">
        <v>1.69</v>
      </c>
      <c r="I279" s="250"/>
      <c r="J279" s="246"/>
      <c r="K279" s="246"/>
      <c r="L279" s="251"/>
      <c r="M279" s="252"/>
      <c r="N279" s="253"/>
      <c r="O279" s="253"/>
      <c r="P279" s="253"/>
      <c r="Q279" s="253"/>
      <c r="R279" s="253"/>
      <c r="S279" s="253"/>
      <c r="T279" s="254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T279" s="255" t="s">
        <v>175</v>
      </c>
      <c r="AU279" s="255" t="s">
        <v>85</v>
      </c>
      <c r="AV279" s="15" t="s">
        <v>167</v>
      </c>
      <c r="AW279" s="15" t="s">
        <v>37</v>
      </c>
      <c r="AX279" s="15" t="s">
        <v>83</v>
      </c>
      <c r="AY279" s="255" t="s">
        <v>159</v>
      </c>
    </row>
    <row r="280" spans="1:65" s="2" customFormat="1" ht="24.15" customHeight="1">
      <c r="A280" s="39"/>
      <c r="B280" s="40"/>
      <c r="C280" s="257" t="s">
        <v>376</v>
      </c>
      <c r="D280" s="257" t="s">
        <v>255</v>
      </c>
      <c r="E280" s="258" t="s">
        <v>409</v>
      </c>
      <c r="F280" s="259" t="s">
        <v>410</v>
      </c>
      <c r="G280" s="260" t="s">
        <v>165</v>
      </c>
      <c r="H280" s="261">
        <v>1.775</v>
      </c>
      <c r="I280" s="262"/>
      <c r="J280" s="263">
        <f>ROUND(I280*H280,2)</f>
        <v>0</v>
      </c>
      <c r="K280" s="259" t="s">
        <v>166</v>
      </c>
      <c r="L280" s="264"/>
      <c r="M280" s="265" t="s">
        <v>19</v>
      </c>
      <c r="N280" s="266" t="s">
        <v>46</v>
      </c>
      <c r="O280" s="85"/>
      <c r="P280" s="214">
        <f>O280*H280</f>
        <v>0</v>
      </c>
      <c r="Q280" s="214">
        <v>0.0029</v>
      </c>
      <c r="R280" s="214">
        <f>Q280*H280</f>
        <v>0.005147499999999999</v>
      </c>
      <c r="S280" s="214">
        <v>0</v>
      </c>
      <c r="T280" s="215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16" t="s">
        <v>259</v>
      </c>
      <c r="AT280" s="216" t="s">
        <v>255</v>
      </c>
      <c r="AU280" s="216" t="s">
        <v>85</v>
      </c>
      <c r="AY280" s="18" t="s">
        <v>159</v>
      </c>
      <c r="BE280" s="217">
        <f>IF(N280="základní",J280,0)</f>
        <v>0</v>
      </c>
      <c r="BF280" s="217">
        <f>IF(N280="snížená",J280,0)</f>
        <v>0</v>
      </c>
      <c r="BG280" s="217">
        <f>IF(N280="zákl. přenesená",J280,0)</f>
        <v>0</v>
      </c>
      <c r="BH280" s="217">
        <f>IF(N280="sníž. přenesená",J280,0)</f>
        <v>0</v>
      </c>
      <c r="BI280" s="217">
        <f>IF(N280="nulová",J280,0)</f>
        <v>0</v>
      </c>
      <c r="BJ280" s="18" t="s">
        <v>83</v>
      </c>
      <c r="BK280" s="217">
        <f>ROUND(I280*H280,2)</f>
        <v>0</v>
      </c>
      <c r="BL280" s="18" t="s">
        <v>238</v>
      </c>
      <c r="BM280" s="216" t="s">
        <v>2557</v>
      </c>
    </row>
    <row r="281" spans="1:51" s="14" customFormat="1" ht="12">
      <c r="A281" s="14"/>
      <c r="B281" s="234"/>
      <c r="C281" s="235"/>
      <c r="D281" s="225" t="s">
        <v>175</v>
      </c>
      <c r="E281" s="235"/>
      <c r="F281" s="237" t="s">
        <v>2558</v>
      </c>
      <c r="G281" s="235"/>
      <c r="H281" s="238">
        <v>1.775</v>
      </c>
      <c r="I281" s="239"/>
      <c r="J281" s="235"/>
      <c r="K281" s="235"/>
      <c r="L281" s="240"/>
      <c r="M281" s="241"/>
      <c r="N281" s="242"/>
      <c r="O281" s="242"/>
      <c r="P281" s="242"/>
      <c r="Q281" s="242"/>
      <c r="R281" s="242"/>
      <c r="S281" s="242"/>
      <c r="T281" s="243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44" t="s">
        <v>175</v>
      </c>
      <c r="AU281" s="244" t="s">
        <v>85</v>
      </c>
      <c r="AV281" s="14" t="s">
        <v>85</v>
      </c>
      <c r="AW281" s="14" t="s">
        <v>4</v>
      </c>
      <c r="AX281" s="14" t="s">
        <v>83</v>
      </c>
      <c r="AY281" s="244" t="s">
        <v>159</v>
      </c>
    </row>
    <row r="282" spans="1:65" s="2" customFormat="1" ht="49.05" customHeight="1">
      <c r="A282" s="39"/>
      <c r="B282" s="40"/>
      <c r="C282" s="205" t="s">
        <v>379</v>
      </c>
      <c r="D282" s="205" t="s">
        <v>162</v>
      </c>
      <c r="E282" s="206" t="s">
        <v>423</v>
      </c>
      <c r="F282" s="207" t="s">
        <v>424</v>
      </c>
      <c r="G282" s="208" t="s">
        <v>165</v>
      </c>
      <c r="H282" s="209">
        <v>1.69</v>
      </c>
      <c r="I282" s="210"/>
      <c r="J282" s="211">
        <f>ROUND(I282*H282,2)</f>
        <v>0</v>
      </c>
      <c r="K282" s="207" t="s">
        <v>166</v>
      </c>
      <c r="L282" s="45"/>
      <c r="M282" s="212" t="s">
        <v>19</v>
      </c>
      <c r="N282" s="213" t="s">
        <v>46</v>
      </c>
      <c r="O282" s="85"/>
      <c r="P282" s="214">
        <f>O282*H282</f>
        <v>0</v>
      </c>
      <c r="Q282" s="214">
        <v>9E-05</v>
      </c>
      <c r="R282" s="214">
        <f>Q282*H282</f>
        <v>0.0001521</v>
      </c>
      <c r="S282" s="214">
        <v>0</v>
      </c>
      <c r="T282" s="215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16" t="s">
        <v>238</v>
      </c>
      <c r="AT282" s="216" t="s">
        <v>162</v>
      </c>
      <c r="AU282" s="216" t="s">
        <v>85</v>
      </c>
      <c r="AY282" s="18" t="s">
        <v>159</v>
      </c>
      <c r="BE282" s="217">
        <f>IF(N282="základní",J282,0)</f>
        <v>0</v>
      </c>
      <c r="BF282" s="217">
        <f>IF(N282="snížená",J282,0)</f>
        <v>0</v>
      </c>
      <c r="BG282" s="217">
        <f>IF(N282="zákl. přenesená",J282,0)</f>
        <v>0</v>
      </c>
      <c r="BH282" s="217">
        <f>IF(N282="sníž. přenesená",J282,0)</f>
        <v>0</v>
      </c>
      <c r="BI282" s="217">
        <f>IF(N282="nulová",J282,0)</f>
        <v>0</v>
      </c>
      <c r="BJ282" s="18" t="s">
        <v>83</v>
      </c>
      <c r="BK282" s="217">
        <f>ROUND(I282*H282,2)</f>
        <v>0</v>
      </c>
      <c r="BL282" s="18" t="s">
        <v>238</v>
      </c>
      <c r="BM282" s="216" t="s">
        <v>2559</v>
      </c>
    </row>
    <row r="283" spans="1:47" s="2" customFormat="1" ht="12">
      <c r="A283" s="39"/>
      <c r="B283" s="40"/>
      <c r="C283" s="41"/>
      <c r="D283" s="218" t="s">
        <v>169</v>
      </c>
      <c r="E283" s="41"/>
      <c r="F283" s="219" t="s">
        <v>426</v>
      </c>
      <c r="G283" s="41"/>
      <c r="H283" s="41"/>
      <c r="I283" s="220"/>
      <c r="J283" s="41"/>
      <c r="K283" s="41"/>
      <c r="L283" s="45"/>
      <c r="M283" s="221"/>
      <c r="N283" s="222"/>
      <c r="O283" s="85"/>
      <c r="P283" s="85"/>
      <c r="Q283" s="85"/>
      <c r="R283" s="85"/>
      <c r="S283" s="85"/>
      <c r="T283" s="86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T283" s="18" t="s">
        <v>169</v>
      </c>
      <c r="AU283" s="18" t="s">
        <v>85</v>
      </c>
    </row>
    <row r="284" spans="1:47" s="2" customFormat="1" ht="12">
      <c r="A284" s="39"/>
      <c r="B284" s="40"/>
      <c r="C284" s="41"/>
      <c r="D284" s="225" t="s">
        <v>203</v>
      </c>
      <c r="E284" s="41"/>
      <c r="F284" s="256" t="s">
        <v>427</v>
      </c>
      <c r="G284" s="41"/>
      <c r="H284" s="41"/>
      <c r="I284" s="220"/>
      <c r="J284" s="41"/>
      <c r="K284" s="41"/>
      <c r="L284" s="45"/>
      <c r="M284" s="221"/>
      <c r="N284" s="222"/>
      <c r="O284" s="85"/>
      <c r="P284" s="85"/>
      <c r="Q284" s="85"/>
      <c r="R284" s="85"/>
      <c r="S284" s="85"/>
      <c r="T284" s="86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T284" s="18" t="s">
        <v>203</v>
      </c>
      <c r="AU284" s="18" t="s">
        <v>85</v>
      </c>
    </row>
    <row r="285" spans="1:65" s="2" customFormat="1" ht="49.05" customHeight="1">
      <c r="A285" s="39"/>
      <c r="B285" s="40"/>
      <c r="C285" s="205" t="s">
        <v>387</v>
      </c>
      <c r="D285" s="205" t="s">
        <v>162</v>
      </c>
      <c r="E285" s="206" t="s">
        <v>454</v>
      </c>
      <c r="F285" s="207" t="s">
        <v>455</v>
      </c>
      <c r="G285" s="208" t="s">
        <v>165</v>
      </c>
      <c r="H285" s="209">
        <v>1.619</v>
      </c>
      <c r="I285" s="210"/>
      <c r="J285" s="211">
        <f>ROUND(I285*H285,2)</f>
        <v>0</v>
      </c>
      <c r="K285" s="207" t="s">
        <v>166</v>
      </c>
      <c r="L285" s="45"/>
      <c r="M285" s="212" t="s">
        <v>19</v>
      </c>
      <c r="N285" s="213" t="s">
        <v>46</v>
      </c>
      <c r="O285" s="85"/>
      <c r="P285" s="214">
        <f>O285*H285</f>
        <v>0</v>
      </c>
      <c r="Q285" s="214">
        <v>0</v>
      </c>
      <c r="R285" s="214">
        <f>Q285*H285</f>
        <v>0</v>
      </c>
      <c r="S285" s="214">
        <v>0.00175</v>
      </c>
      <c r="T285" s="215">
        <f>S285*H285</f>
        <v>0.0028332500000000003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16" t="s">
        <v>238</v>
      </c>
      <c r="AT285" s="216" t="s">
        <v>162</v>
      </c>
      <c r="AU285" s="216" t="s">
        <v>85</v>
      </c>
      <c r="AY285" s="18" t="s">
        <v>159</v>
      </c>
      <c r="BE285" s="217">
        <f>IF(N285="základní",J285,0)</f>
        <v>0</v>
      </c>
      <c r="BF285" s="217">
        <f>IF(N285="snížená",J285,0)</f>
        <v>0</v>
      </c>
      <c r="BG285" s="217">
        <f>IF(N285="zákl. přenesená",J285,0)</f>
        <v>0</v>
      </c>
      <c r="BH285" s="217">
        <f>IF(N285="sníž. přenesená",J285,0)</f>
        <v>0</v>
      </c>
      <c r="BI285" s="217">
        <f>IF(N285="nulová",J285,0)</f>
        <v>0</v>
      </c>
      <c r="BJ285" s="18" t="s">
        <v>83</v>
      </c>
      <c r="BK285" s="217">
        <f>ROUND(I285*H285,2)</f>
        <v>0</v>
      </c>
      <c r="BL285" s="18" t="s">
        <v>238</v>
      </c>
      <c r="BM285" s="216" t="s">
        <v>2560</v>
      </c>
    </row>
    <row r="286" spans="1:47" s="2" customFormat="1" ht="12">
      <c r="A286" s="39"/>
      <c r="B286" s="40"/>
      <c r="C286" s="41"/>
      <c r="D286" s="218" t="s">
        <v>169</v>
      </c>
      <c r="E286" s="41"/>
      <c r="F286" s="219" t="s">
        <v>457</v>
      </c>
      <c r="G286" s="41"/>
      <c r="H286" s="41"/>
      <c r="I286" s="220"/>
      <c r="J286" s="41"/>
      <c r="K286" s="41"/>
      <c r="L286" s="45"/>
      <c r="M286" s="221"/>
      <c r="N286" s="222"/>
      <c r="O286" s="85"/>
      <c r="P286" s="85"/>
      <c r="Q286" s="85"/>
      <c r="R286" s="85"/>
      <c r="S286" s="85"/>
      <c r="T286" s="86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T286" s="18" t="s">
        <v>169</v>
      </c>
      <c r="AU286" s="18" t="s">
        <v>85</v>
      </c>
    </row>
    <row r="287" spans="1:51" s="13" customFormat="1" ht="12">
      <c r="A287" s="13"/>
      <c r="B287" s="223"/>
      <c r="C287" s="224"/>
      <c r="D287" s="225" t="s">
        <v>175</v>
      </c>
      <c r="E287" s="226" t="s">
        <v>19</v>
      </c>
      <c r="F287" s="227" t="s">
        <v>339</v>
      </c>
      <c r="G287" s="224"/>
      <c r="H287" s="226" t="s">
        <v>19</v>
      </c>
      <c r="I287" s="228"/>
      <c r="J287" s="224"/>
      <c r="K287" s="224"/>
      <c r="L287" s="229"/>
      <c r="M287" s="230"/>
      <c r="N287" s="231"/>
      <c r="O287" s="231"/>
      <c r="P287" s="231"/>
      <c r="Q287" s="231"/>
      <c r="R287" s="231"/>
      <c r="S287" s="231"/>
      <c r="T287" s="232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33" t="s">
        <v>175</v>
      </c>
      <c r="AU287" s="233" t="s">
        <v>85</v>
      </c>
      <c r="AV287" s="13" t="s">
        <v>83</v>
      </c>
      <c r="AW287" s="13" t="s">
        <v>37</v>
      </c>
      <c r="AX287" s="13" t="s">
        <v>75</v>
      </c>
      <c r="AY287" s="233" t="s">
        <v>159</v>
      </c>
    </row>
    <row r="288" spans="1:51" s="13" customFormat="1" ht="12">
      <c r="A288" s="13"/>
      <c r="B288" s="223"/>
      <c r="C288" s="224"/>
      <c r="D288" s="225" t="s">
        <v>175</v>
      </c>
      <c r="E288" s="226" t="s">
        <v>19</v>
      </c>
      <c r="F288" s="227" t="s">
        <v>340</v>
      </c>
      <c r="G288" s="224"/>
      <c r="H288" s="226" t="s">
        <v>19</v>
      </c>
      <c r="I288" s="228"/>
      <c r="J288" s="224"/>
      <c r="K288" s="224"/>
      <c r="L288" s="229"/>
      <c r="M288" s="230"/>
      <c r="N288" s="231"/>
      <c r="O288" s="231"/>
      <c r="P288" s="231"/>
      <c r="Q288" s="231"/>
      <c r="R288" s="231"/>
      <c r="S288" s="231"/>
      <c r="T288" s="232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33" t="s">
        <v>175</v>
      </c>
      <c r="AU288" s="233" t="s">
        <v>85</v>
      </c>
      <c r="AV288" s="13" t="s">
        <v>83</v>
      </c>
      <c r="AW288" s="13" t="s">
        <v>37</v>
      </c>
      <c r="AX288" s="13" t="s">
        <v>75</v>
      </c>
      <c r="AY288" s="233" t="s">
        <v>159</v>
      </c>
    </row>
    <row r="289" spans="1:51" s="13" customFormat="1" ht="12">
      <c r="A289" s="13"/>
      <c r="B289" s="223"/>
      <c r="C289" s="224"/>
      <c r="D289" s="225" t="s">
        <v>175</v>
      </c>
      <c r="E289" s="226" t="s">
        <v>19</v>
      </c>
      <c r="F289" s="227" t="s">
        <v>2522</v>
      </c>
      <c r="G289" s="224"/>
      <c r="H289" s="226" t="s">
        <v>19</v>
      </c>
      <c r="I289" s="228"/>
      <c r="J289" s="224"/>
      <c r="K289" s="224"/>
      <c r="L289" s="229"/>
      <c r="M289" s="230"/>
      <c r="N289" s="231"/>
      <c r="O289" s="231"/>
      <c r="P289" s="231"/>
      <c r="Q289" s="231"/>
      <c r="R289" s="231"/>
      <c r="S289" s="231"/>
      <c r="T289" s="232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33" t="s">
        <v>175</v>
      </c>
      <c r="AU289" s="233" t="s">
        <v>85</v>
      </c>
      <c r="AV289" s="13" t="s">
        <v>83</v>
      </c>
      <c r="AW289" s="13" t="s">
        <v>37</v>
      </c>
      <c r="AX289" s="13" t="s">
        <v>75</v>
      </c>
      <c r="AY289" s="233" t="s">
        <v>159</v>
      </c>
    </row>
    <row r="290" spans="1:51" s="14" customFormat="1" ht="12">
      <c r="A290" s="14"/>
      <c r="B290" s="234"/>
      <c r="C290" s="235"/>
      <c r="D290" s="225" t="s">
        <v>175</v>
      </c>
      <c r="E290" s="236" t="s">
        <v>19</v>
      </c>
      <c r="F290" s="237" t="s">
        <v>2523</v>
      </c>
      <c r="G290" s="235"/>
      <c r="H290" s="238">
        <v>1.619</v>
      </c>
      <c r="I290" s="239"/>
      <c r="J290" s="235"/>
      <c r="K290" s="235"/>
      <c r="L290" s="240"/>
      <c r="M290" s="241"/>
      <c r="N290" s="242"/>
      <c r="O290" s="242"/>
      <c r="P290" s="242"/>
      <c r="Q290" s="242"/>
      <c r="R290" s="242"/>
      <c r="S290" s="242"/>
      <c r="T290" s="243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44" t="s">
        <v>175</v>
      </c>
      <c r="AU290" s="244" t="s">
        <v>85</v>
      </c>
      <c r="AV290" s="14" t="s">
        <v>85</v>
      </c>
      <c r="AW290" s="14" t="s">
        <v>37</v>
      </c>
      <c r="AX290" s="14" t="s">
        <v>83</v>
      </c>
      <c r="AY290" s="244" t="s">
        <v>159</v>
      </c>
    </row>
    <row r="291" spans="1:65" s="2" customFormat="1" ht="33" customHeight="1">
      <c r="A291" s="39"/>
      <c r="B291" s="40"/>
      <c r="C291" s="205" t="s">
        <v>390</v>
      </c>
      <c r="D291" s="205" t="s">
        <v>162</v>
      </c>
      <c r="E291" s="206" t="s">
        <v>459</v>
      </c>
      <c r="F291" s="207" t="s">
        <v>460</v>
      </c>
      <c r="G291" s="208" t="s">
        <v>461</v>
      </c>
      <c r="H291" s="209">
        <v>82.66</v>
      </c>
      <c r="I291" s="210"/>
      <c r="J291" s="211">
        <f>ROUND(I291*H291,2)</f>
        <v>0</v>
      </c>
      <c r="K291" s="207" t="s">
        <v>166</v>
      </c>
      <c r="L291" s="45"/>
      <c r="M291" s="212" t="s">
        <v>19</v>
      </c>
      <c r="N291" s="213" t="s">
        <v>46</v>
      </c>
      <c r="O291" s="85"/>
      <c r="P291" s="214">
        <f>O291*H291</f>
        <v>0</v>
      </c>
      <c r="Q291" s="214">
        <v>3E-05</v>
      </c>
      <c r="R291" s="214">
        <f>Q291*H291</f>
        <v>0.0024798</v>
      </c>
      <c r="S291" s="214">
        <v>0</v>
      </c>
      <c r="T291" s="215">
        <f>S291*H291</f>
        <v>0</v>
      </c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R291" s="216" t="s">
        <v>238</v>
      </c>
      <c r="AT291" s="216" t="s">
        <v>162</v>
      </c>
      <c r="AU291" s="216" t="s">
        <v>85</v>
      </c>
      <c r="AY291" s="18" t="s">
        <v>159</v>
      </c>
      <c r="BE291" s="217">
        <f>IF(N291="základní",J291,0)</f>
        <v>0</v>
      </c>
      <c r="BF291" s="217">
        <f>IF(N291="snížená",J291,0)</f>
        <v>0</v>
      </c>
      <c r="BG291" s="217">
        <f>IF(N291="zákl. přenesená",J291,0)</f>
        <v>0</v>
      </c>
      <c r="BH291" s="217">
        <f>IF(N291="sníž. přenesená",J291,0)</f>
        <v>0</v>
      </c>
      <c r="BI291" s="217">
        <f>IF(N291="nulová",J291,0)</f>
        <v>0</v>
      </c>
      <c r="BJ291" s="18" t="s">
        <v>83</v>
      </c>
      <c r="BK291" s="217">
        <f>ROUND(I291*H291,2)</f>
        <v>0</v>
      </c>
      <c r="BL291" s="18" t="s">
        <v>238</v>
      </c>
      <c r="BM291" s="216" t="s">
        <v>2561</v>
      </c>
    </row>
    <row r="292" spans="1:47" s="2" customFormat="1" ht="12">
      <c r="A292" s="39"/>
      <c r="B292" s="40"/>
      <c r="C292" s="41"/>
      <c r="D292" s="218" t="s">
        <v>169</v>
      </c>
      <c r="E292" s="41"/>
      <c r="F292" s="219" t="s">
        <v>463</v>
      </c>
      <c r="G292" s="41"/>
      <c r="H292" s="41"/>
      <c r="I292" s="220"/>
      <c r="J292" s="41"/>
      <c r="K292" s="41"/>
      <c r="L292" s="45"/>
      <c r="M292" s="221"/>
      <c r="N292" s="222"/>
      <c r="O292" s="85"/>
      <c r="P292" s="85"/>
      <c r="Q292" s="85"/>
      <c r="R292" s="85"/>
      <c r="S292" s="85"/>
      <c r="T292" s="86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T292" s="18" t="s">
        <v>169</v>
      </c>
      <c r="AU292" s="18" t="s">
        <v>85</v>
      </c>
    </row>
    <row r="293" spans="1:51" s="13" customFormat="1" ht="12">
      <c r="A293" s="13"/>
      <c r="B293" s="223"/>
      <c r="C293" s="224"/>
      <c r="D293" s="225" t="s">
        <v>175</v>
      </c>
      <c r="E293" s="226" t="s">
        <v>19</v>
      </c>
      <c r="F293" s="227" t="s">
        <v>358</v>
      </c>
      <c r="G293" s="224"/>
      <c r="H293" s="226" t="s">
        <v>19</v>
      </c>
      <c r="I293" s="228"/>
      <c r="J293" s="224"/>
      <c r="K293" s="224"/>
      <c r="L293" s="229"/>
      <c r="M293" s="230"/>
      <c r="N293" s="231"/>
      <c r="O293" s="231"/>
      <c r="P293" s="231"/>
      <c r="Q293" s="231"/>
      <c r="R293" s="231"/>
      <c r="S293" s="231"/>
      <c r="T293" s="232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33" t="s">
        <v>175</v>
      </c>
      <c r="AU293" s="233" t="s">
        <v>85</v>
      </c>
      <c r="AV293" s="13" t="s">
        <v>83</v>
      </c>
      <c r="AW293" s="13" t="s">
        <v>37</v>
      </c>
      <c r="AX293" s="13" t="s">
        <v>75</v>
      </c>
      <c r="AY293" s="233" t="s">
        <v>159</v>
      </c>
    </row>
    <row r="294" spans="1:51" s="13" customFormat="1" ht="12">
      <c r="A294" s="13"/>
      <c r="B294" s="223"/>
      <c r="C294" s="224"/>
      <c r="D294" s="225" t="s">
        <v>175</v>
      </c>
      <c r="E294" s="226" t="s">
        <v>19</v>
      </c>
      <c r="F294" s="227" t="s">
        <v>2522</v>
      </c>
      <c r="G294" s="224"/>
      <c r="H294" s="226" t="s">
        <v>19</v>
      </c>
      <c r="I294" s="228"/>
      <c r="J294" s="224"/>
      <c r="K294" s="224"/>
      <c r="L294" s="229"/>
      <c r="M294" s="230"/>
      <c r="N294" s="231"/>
      <c r="O294" s="231"/>
      <c r="P294" s="231"/>
      <c r="Q294" s="231"/>
      <c r="R294" s="231"/>
      <c r="S294" s="231"/>
      <c r="T294" s="232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33" t="s">
        <v>175</v>
      </c>
      <c r="AU294" s="233" t="s">
        <v>85</v>
      </c>
      <c r="AV294" s="13" t="s">
        <v>83</v>
      </c>
      <c r="AW294" s="13" t="s">
        <v>37</v>
      </c>
      <c r="AX294" s="13" t="s">
        <v>75</v>
      </c>
      <c r="AY294" s="233" t="s">
        <v>159</v>
      </c>
    </row>
    <row r="295" spans="1:51" s="14" customFormat="1" ht="12">
      <c r="A295" s="14"/>
      <c r="B295" s="234"/>
      <c r="C295" s="235"/>
      <c r="D295" s="225" t="s">
        <v>175</v>
      </c>
      <c r="E295" s="236" t="s">
        <v>19</v>
      </c>
      <c r="F295" s="237" t="s">
        <v>2562</v>
      </c>
      <c r="G295" s="235"/>
      <c r="H295" s="238">
        <v>31.342</v>
      </c>
      <c r="I295" s="239"/>
      <c r="J295" s="235"/>
      <c r="K295" s="235"/>
      <c r="L295" s="240"/>
      <c r="M295" s="241"/>
      <c r="N295" s="242"/>
      <c r="O295" s="242"/>
      <c r="P295" s="242"/>
      <c r="Q295" s="242"/>
      <c r="R295" s="242"/>
      <c r="S295" s="242"/>
      <c r="T295" s="243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44" t="s">
        <v>175</v>
      </c>
      <c r="AU295" s="244" t="s">
        <v>85</v>
      </c>
      <c r="AV295" s="14" t="s">
        <v>85</v>
      </c>
      <c r="AW295" s="14" t="s">
        <v>37</v>
      </c>
      <c r="AX295" s="14" t="s">
        <v>75</v>
      </c>
      <c r="AY295" s="244" t="s">
        <v>159</v>
      </c>
    </row>
    <row r="296" spans="1:51" s="13" customFormat="1" ht="12">
      <c r="A296" s="13"/>
      <c r="B296" s="223"/>
      <c r="C296" s="224"/>
      <c r="D296" s="225" t="s">
        <v>175</v>
      </c>
      <c r="E296" s="226" t="s">
        <v>19</v>
      </c>
      <c r="F296" s="227" t="s">
        <v>362</v>
      </c>
      <c r="G296" s="224"/>
      <c r="H296" s="226" t="s">
        <v>19</v>
      </c>
      <c r="I296" s="228"/>
      <c r="J296" s="224"/>
      <c r="K296" s="224"/>
      <c r="L296" s="229"/>
      <c r="M296" s="230"/>
      <c r="N296" s="231"/>
      <c r="O296" s="231"/>
      <c r="P296" s="231"/>
      <c r="Q296" s="231"/>
      <c r="R296" s="231"/>
      <c r="S296" s="231"/>
      <c r="T296" s="232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33" t="s">
        <v>175</v>
      </c>
      <c r="AU296" s="233" t="s">
        <v>85</v>
      </c>
      <c r="AV296" s="13" t="s">
        <v>83</v>
      </c>
      <c r="AW296" s="13" t="s">
        <v>37</v>
      </c>
      <c r="AX296" s="13" t="s">
        <v>75</v>
      </c>
      <c r="AY296" s="233" t="s">
        <v>159</v>
      </c>
    </row>
    <row r="297" spans="1:51" s="13" customFormat="1" ht="12">
      <c r="A297" s="13"/>
      <c r="B297" s="223"/>
      <c r="C297" s="224"/>
      <c r="D297" s="225" t="s">
        <v>175</v>
      </c>
      <c r="E297" s="226" t="s">
        <v>19</v>
      </c>
      <c r="F297" s="227" t="s">
        <v>2522</v>
      </c>
      <c r="G297" s="224"/>
      <c r="H297" s="226" t="s">
        <v>19</v>
      </c>
      <c r="I297" s="228"/>
      <c r="J297" s="224"/>
      <c r="K297" s="224"/>
      <c r="L297" s="229"/>
      <c r="M297" s="230"/>
      <c r="N297" s="231"/>
      <c r="O297" s="231"/>
      <c r="P297" s="231"/>
      <c r="Q297" s="231"/>
      <c r="R297" s="231"/>
      <c r="S297" s="231"/>
      <c r="T297" s="232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33" t="s">
        <v>175</v>
      </c>
      <c r="AU297" s="233" t="s">
        <v>85</v>
      </c>
      <c r="AV297" s="13" t="s">
        <v>83</v>
      </c>
      <c r="AW297" s="13" t="s">
        <v>37</v>
      </c>
      <c r="AX297" s="13" t="s">
        <v>75</v>
      </c>
      <c r="AY297" s="233" t="s">
        <v>159</v>
      </c>
    </row>
    <row r="298" spans="1:51" s="14" customFormat="1" ht="12">
      <c r="A298" s="14"/>
      <c r="B298" s="234"/>
      <c r="C298" s="235"/>
      <c r="D298" s="225" t="s">
        <v>175</v>
      </c>
      <c r="E298" s="236" t="s">
        <v>19</v>
      </c>
      <c r="F298" s="237" t="s">
        <v>2563</v>
      </c>
      <c r="G298" s="235"/>
      <c r="H298" s="238">
        <v>15.889</v>
      </c>
      <c r="I298" s="239"/>
      <c r="J298" s="235"/>
      <c r="K298" s="235"/>
      <c r="L298" s="240"/>
      <c r="M298" s="241"/>
      <c r="N298" s="242"/>
      <c r="O298" s="242"/>
      <c r="P298" s="242"/>
      <c r="Q298" s="242"/>
      <c r="R298" s="242"/>
      <c r="S298" s="242"/>
      <c r="T298" s="243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44" t="s">
        <v>175</v>
      </c>
      <c r="AU298" s="244" t="s">
        <v>85</v>
      </c>
      <c r="AV298" s="14" t="s">
        <v>85</v>
      </c>
      <c r="AW298" s="14" t="s">
        <v>37</v>
      </c>
      <c r="AX298" s="14" t="s">
        <v>75</v>
      </c>
      <c r="AY298" s="244" t="s">
        <v>159</v>
      </c>
    </row>
    <row r="299" spans="1:51" s="13" customFormat="1" ht="12">
      <c r="A299" s="13"/>
      <c r="B299" s="223"/>
      <c r="C299" s="224"/>
      <c r="D299" s="225" t="s">
        <v>175</v>
      </c>
      <c r="E299" s="226" t="s">
        <v>19</v>
      </c>
      <c r="F299" s="227" t="s">
        <v>339</v>
      </c>
      <c r="G299" s="224"/>
      <c r="H299" s="226" t="s">
        <v>19</v>
      </c>
      <c r="I299" s="228"/>
      <c r="J299" s="224"/>
      <c r="K299" s="224"/>
      <c r="L299" s="229"/>
      <c r="M299" s="230"/>
      <c r="N299" s="231"/>
      <c r="O299" s="231"/>
      <c r="P299" s="231"/>
      <c r="Q299" s="231"/>
      <c r="R299" s="231"/>
      <c r="S299" s="231"/>
      <c r="T299" s="232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33" t="s">
        <v>175</v>
      </c>
      <c r="AU299" s="233" t="s">
        <v>85</v>
      </c>
      <c r="AV299" s="13" t="s">
        <v>83</v>
      </c>
      <c r="AW299" s="13" t="s">
        <v>37</v>
      </c>
      <c r="AX299" s="13" t="s">
        <v>75</v>
      </c>
      <c r="AY299" s="233" t="s">
        <v>159</v>
      </c>
    </row>
    <row r="300" spans="1:51" s="13" customFormat="1" ht="12">
      <c r="A300" s="13"/>
      <c r="B300" s="223"/>
      <c r="C300" s="224"/>
      <c r="D300" s="225" t="s">
        <v>175</v>
      </c>
      <c r="E300" s="226" t="s">
        <v>19</v>
      </c>
      <c r="F300" s="227" t="s">
        <v>2522</v>
      </c>
      <c r="G300" s="224"/>
      <c r="H300" s="226" t="s">
        <v>19</v>
      </c>
      <c r="I300" s="228"/>
      <c r="J300" s="224"/>
      <c r="K300" s="224"/>
      <c r="L300" s="229"/>
      <c r="M300" s="230"/>
      <c r="N300" s="231"/>
      <c r="O300" s="231"/>
      <c r="P300" s="231"/>
      <c r="Q300" s="231"/>
      <c r="R300" s="231"/>
      <c r="S300" s="231"/>
      <c r="T300" s="232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33" t="s">
        <v>175</v>
      </c>
      <c r="AU300" s="233" t="s">
        <v>85</v>
      </c>
      <c r="AV300" s="13" t="s">
        <v>83</v>
      </c>
      <c r="AW300" s="13" t="s">
        <v>37</v>
      </c>
      <c r="AX300" s="13" t="s">
        <v>75</v>
      </c>
      <c r="AY300" s="233" t="s">
        <v>159</v>
      </c>
    </row>
    <row r="301" spans="1:51" s="14" customFormat="1" ht="12">
      <c r="A301" s="14"/>
      <c r="B301" s="234"/>
      <c r="C301" s="235"/>
      <c r="D301" s="225" t="s">
        <v>175</v>
      </c>
      <c r="E301" s="236" t="s">
        <v>19</v>
      </c>
      <c r="F301" s="237" t="s">
        <v>2564</v>
      </c>
      <c r="G301" s="235"/>
      <c r="H301" s="238">
        <v>7.238</v>
      </c>
      <c r="I301" s="239"/>
      <c r="J301" s="235"/>
      <c r="K301" s="235"/>
      <c r="L301" s="240"/>
      <c r="M301" s="241"/>
      <c r="N301" s="242"/>
      <c r="O301" s="242"/>
      <c r="P301" s="242"/>
      <c r="Q301" s="242"/>
      <c r="R301" s="242"/>
      <c r="S301" s="242"/>
      <c r="T301" s="243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44" t="s">
        <v>175</v>
      </c>
      <c r="AU301" s="244" t="s">
        <v>85</v>
      </c>
      <c r="AV301" s="14" t="s">
        <v>85</v>
      </c>
      <c r="AW301" s="14" t="s">
        <v>37</v>
      </c>
      <c r="AX301" s="14" t="s">
        <v>75</v>
      </c>
      <c r="AY301" s="244" t="s">
        <v>159</v>
      </c>
    </row>
    <row r="302" spans="1:51" s="13" customFormat="1" ht="12">
      <c r="A302" s="13"/>
      <c r="B302" s="223"/>
      <c r="C302" s="224"/>
      <c r="D302" s="225" t="s">
        <v>175</v>
      </c>
      <c r="E302" s="226" t="s">
        <v>19</v>
      </c>
      <c r="F302" s="227" t="s">
        <v>364</v>
      </c>
      <c r="G302" s="224"/>
      <c r="H302" s="226" t="s">
        <v>19</v>
      </c>
      <c r="I302" s="228"/>
      <c r="J302" s="224"/>
      <c r="K302" s="224"/>
      <c r="L302" s="229"/>
      <c r="M302" s="230"/>
      <c r="N302" s="231"/>
      <c r="O302" s="231"/>
      <c r="P302" s="231"/>
      <c r="Q302" s="231"/>
      <c r="R302" s="231"/>
      <c r="S302" s="231"/>
      <c r="T302" s="232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33" t="s">
        <v>175</v>
      </c>
      <c r="AU302" s="233" t="s">
        <v>85</v>
      </c>
      <c r="AV302" s="13" t="s">
        <v>83</v>
      </c>
      <c r="AW302" s="13" t="s">
        <v>37</v>
      </c>
      <c r="AX302" s="13" t="s">
        <v>75</v>
      </c>
      <c r="AY302" s="233" t="s">
        <v>159</v>
      </c>
    </row>
    <row r="303" spans="1:51" s="13" customFormat="1" ht="12">
      <c r="A303" s="13"/>
      <c r="B303" s="223"/>
      <c r="C303" s="224"/>
      <c r="D303" s="225" t="s">
        <v>175</v>
      </c>
      <c r="E303" s="226" t="s">
        <v>19</v>
      </c>
      <c r="F303" s="227" t="s">
        <v>2522</v>
      </c>
      <c r="G303" s="224"/>
      <c r="H303" s="226" t="s">
        <v>19</v>
      </c>
      <c r="I303" s="228"/>
      <c r="J303" s="224"/>
      <c r="K303" s="224"/>
      <c r="L303" s="229"/>
      <c r="M303" s="230"/>
      <c r="N303" s="231"/>
      <c r="O303" s="231"/>
      <c r="P303" s="231"/>
      <c r="Q303" s="231"/>
      <c r="R303" s="231"/>
      <c r="S303" s="231"/>
      <c r="T303" s="232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33" t="s">
        <v>175</v>
      </c>
      <c r="AU303" s="233" t="s">
        <v>85</v>
      </c>
      <c r="AV303" s="13" t="s">
        <v>83</v>
      </c>
      <c r="AW303" s="13" t="s">
        <v>37</v>
      </c>
      <c r="AX303" s="13" t="s">
        <v>75</v>
      </c>
      <c r="AY303" s="233" t="s">
        <v>159</v>
      </c>
    </row>
    <row r="304" spans="1:51" s="13" customFormat="1" ht="12">
      <c r="A304" s="13"/>
      <c r="B304" s="223"/>
      <c r="C304" s="224"/>
      <c r="D304" s="225" t="s">
        <v>175</v>
      </c>
      <c r="E304" s="226" t="s">
        <v>19</v>
      </c>
      <c r="F304" s="227" t="s">
        <v>1889</v>
      </c>
      <c r="G304" s="224"/>
      <c r="H304" s="226" t="s">
        <v>19</v>
      </c>
      <c r="I304" s="228"/>
      <c r="J304" s="224"/>
      <c r="K304" s="224"/>
      <c r="L304" s="229"/>
      <c r="M304" s="230"/>
      <c r="N304" s="231"/>
      <c r="O304" s="231"/>
      <c r="P304" s="231"/>
      <c r="Q304" s="231"/>
      <c r="R304" s="231"/>
      <c r="S304" s="231"/>
      <c r="T304" s="232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33" t="s">
        <v>175</v>
      </c>
      <c r="AU304" s="233" t="s">
        <v>85</v>
      </c>
      <c r="AV304" s="13" t="s">
        <v>83</v>
      </c>
      <c r="AW304" s="13" t="s">
        <v>37</v>
      </c>
      <c r="AX304" s="13" t="s">
        <v>75</v>
      </c>
      <c r="AY304" s="233" t="s">
        <v>159</v>
      </c>
    </row>
    <row r="305" spans="1:51" s="14" customFormat="1" ht="12">
      <c r="A305" s="14"/>
      <c r="B305" s="234"/>
      <c r="C305" s="235"/>
      <c r="D305" s="225" t="s">
        <v>175</v>
      </c>
      <c r="E305" s="236" t="s">
        <v>19</v>
      </c>
      <c r="F305" s="237" t="s">
        <v>2565</v>
      </c>
      <c r="G305" s="235"/>
      <c r="H305" s="238">
        <v>28.191</v>
      </c>
      <c r="I305" s="239"/>
      <c r="J305" s="235"/>
      <c r="K305" s="235"/>
      <c r="L305" s="240"/>
      <c r="M305" s="241"/>
      <c r="N305" s="242"/>
      <c r="O305" s="242"/>
      <c r="P305" s="242"/>
      <c r="Q305" s="242"/>
      <c r="R305" s="242"/>
      <c r="S305" s="242"/>
      <c r="T305" s="243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44" t="s">
        <v>175</v>
      </c>
      <c r="AU305" s="244" t="s">
        <v>85</v>
      </c>
      <c r="AV305" s="14" t="s">
        <v>85</v>
      </c>
      <c r="AW305" s="14" t="s">
        <v>37</v>
      </c>
      <c r="AX305" s="14" t="s">
        <v>75</v>
      </c>
      <c r="AY305" s="244" t="s">
        <v>159</v>
      </c>
    </row>
    <row r="306" spans="1:51" s="15" customFormat="1" ht="12">
      <c r="A306" s="15"/>
      <c r="B306" s="245"/>
      <c r="C306" s="246"/>
      <c r="D306" s="225" t="s">
        <v>175</v>
      </c>
      <c r="E306" s="247" t="s">
        <v>19</v>
      </c>
      <c r="F306" s="248" t="s">
        <v>179</v>
      </c>
      <c r="G306" s="246"/>
      <c r="H306" s="249">
        <v>82.66</v>
      </c>
      <c r="I306" s="250"/>
      <c r="J306" s="246"/>
      <c r="K306" s="246"/>
      <c r="L306" s="251"/>
      <c r="M306" s="252"/>
      <c r="N306" s="253"/>
      <c r="O306" s="253"/>
      <c r="P306" s="253"/>
      <c r="Q306" s="253"/>
      <c r="R306" s="253"/>
      <c r="S306" s="253"/>
      <c r="T306" s="254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T306" s="255" t="s">
        <v>175</v>
      </c>
      <c r="AU306" s="255" t="s">
        <v>85</v>
      </c>
      <c r="AV306" s="15" t="s">
        <v>167</v>
      </c>
      <c r="AW306" s="15" t="s">
        <v>37</v>
      </c>
      <c r="AX306" s="15" t="s">
        <v>83</v>
      </c>
      <c r="AY306" s="255" t="s">
        <v>159</v>
      </c>
    </row>
    <row r="307" spans="1:65" s="2" customFormat="1" ht="24.15" customHeight="1">
      <c r="A307" s="39"/>
      <c r="B307" s="40"/>
      <c r="C307" s="257" t="s">
        <v>392</v>
      </c>
      <c r="D307" s="257" t="s">
        <v>255</v>
      </c>
      <c r="E307" s="258" t="s">
        <v>469</v>
      </c>
      <c r="F307" s="259" t="s">
        <v>470</v>
      </c>
      <c r="G307" s="260" t="s">
        <v>461</v>
      </c>
      <c r="H307" s="261">
        <v>86.793</v>
      </c>
      <c r="I307" s="262"/>
      <c r="J307" s="263">
        <f>ROUND(I307*H307,2)</f>
        <v>0</v>
      </c>
      <c r="K307" s="259" t="s">
        <v>166</v>
      </c>
      <c r="L307" s="264"/>
      <c r="M307" s="265" t="s">
        <v>19</v>
      </c>
      <c r="N307" s="266" t="s">
        <v>46</v>
      </c>
      <c r="O307" s="85"/>
      <c r="P307" s="214">
        <f>O307*H307</f>
        <v>0</v>
      </c>
      <c r="Q307" s="214">
        <v>0.00038</v>
      </c>
      <c r="R307" s="214">
        <f>Q307*H307</f>
        <v>0.032981340000000005</v>
      </c>
      <c r="S307" s="214">
        <v>0</v>
      </c>
      <c r="T307" s="215">
        <f>S307*H307</f>
        <v>0</v>
      </c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R307" s="216" t="s">
        <v>259</v>
      </c>
      <c r="AT307" s="216" t="s">
        <v>255</v>
      </c>
      <c r="AU307" s="216" t="s">
        <v>85</v>
      </c>
      <c r="AY307" s="18" t="s">
        <v>159</v>
      </c>
      <c r="BE307" s="217">
        <f>IF(N307="základní",J307,0)</f>
        <v>0</v>
      </c>
      <c r="BF307" s="217">
        <f>IF(N307="snížená",J307,0)</f>
        <v>0</v>
      </c>
      <c r="BG307" s="217">
        <f>IF(N307="zákl. přenesená",J307,0)</f>
        <v>0</v>
      </c>
      <c r="BH307" s="217">
        <f>IF(N307="sníž. přenesená",J307,0)</f>
        <v>0</v>
      </c>
      <c r="BI307" s="217">
        <f>IF(N307="nulová",J307,0)</f>
        <v>0</v>
      </c>
      <c r="BJ307" s="18" t="s">
        <v>83</v>
      </c>
      <c r="BK307" s="217">
        <f>ROUND(I307*H307,2)</f>
        <v>0</v>
      </c>
      <c r="BL307" s="18" t="s">
        <v>238</v>
      </c>
      <c r="BM307" s="216" t="s">
        <v>2566</v>
      </c>
    </row>
    <row r="308" spans="1:51" s="14" customFormat="1" ht="12">
      <c r="A308" s="14"/>
      <c r="B308" s="234"/>
      <c r="C308" s="235"/>
      <c r="D308" s="225" t="s">
        <v>175</v>
      </c>
      <c r="E308" s="235"/>
      <c r="F308" s="237" t="s">
        <v>2567</v>
      </c>
      <c r="G308" s="235"/>
      <c r="H308" s="238">
        <v>86.793</v>
      </c>
      <c r="I308" s="239"/>
      <c r="J308" s="235"/>
      <c r="K308" s="235"/>
      <c r="L308" s="240"/>
      <c r="M308" s="241"/>
      <c r="N308" s="242"/>
      <c r="O308" s="242"/>
      <c r="P308" s="242"/>
      <c r="Q308" s="242"/>
      <c r="R308" s="242"/>
      <c r="S308" s="242"/>
      <c r="T308" s="243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44" t="s">
        <v>175</v>
      </c>
      <c r="AU308" s="244" t="s">
        <v>85</v>
      </c>
      <c r="AV308" s="14" t="s">
        <v>85</v>
      </c>
      <c r="AW308" s="14" t="s">
        <v>4</v>
      </c>
      <c r="AX308" s="14" t="s">
        <v>83</v>
      </c>
      <c r="AY308" s="244" t="s">
        <v>159</v>
      </c>
    </row>
    <row r="309" spans="1:65" s="2" customFormat="1" ht="37.8" customHeight="1">
      <c r="A309" s="39"/>
      <c r="B309" s="40"/>
      <c r="C309" s="205" t="s">
        <v>394</v>
      </c>
      <c r="D309" s="205" t="s">
        <v>162</v>
      </c>
      <c r="E309" s="206" t="s">
        <v>474</v>
      </c>
      <c r="F309" s="207" t="s">
        <v>475</v>
      </c>
      <c r="G309" s="208" t="s">
        <v>461</v>
      </c>
      <c r="H309" s="209">
        <v>31.876</v>
      </c>
      <c r="I309" s="210"/>
      <c r="J309" s="211">
        <f>ROUND(I309*H309,2)</f>
        <v>0</v>
      </c>
      <c r="K309" s="207" t="s">
        <v>166</v>
      </c>
      <c r="L309" s="45"/>
      <c r="M309" s="212" t="s">
        <v>19</v>
      </c>
      <c r="N309" s="213" t="s">
        <v>46</v>
      </c>
      <c r="O309" s="85"/>
      <c r="P309" s="214">
        <f>O309*H309</f>
        <v>0</v>
      </c>
      <c r="Q309" s="214">
        <v>0.00016</v>
      </c>
      <c r="R309" s="214">
        <f>Q309*H309</f>
        <v>0.00510016</v>
      </c>
      <c r="S309" s="214">
        <v>0</v>
      </c>
      <c r="T309" s="215">
        <f>S309*H309</f>
        <v>0</v>
      </c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R309" s="216" t="s">
        <v>238</v>
      </c>
      <c r="AT309" s="216" t="s">
        <v>162</v>
      </c>
      <c r="AU309" s="216" t="s">
        <v>85</v>
      </c>
      <c r="AY309" s="18" t="s">
        <v>159</v>
      </c>
      <c r="BE309" s="217">
        <f>IF(N309="základní",J309,0)</f>
        <v>0</v>
      </c>
      <c r="BF309" s="217">
        <f>IF(N309="snížená",J309,0)</f>
        <v>0</v>
      </c>
      <c r="BG309" s="217">
        <f>IF(N309="zákl. přenesená",J309,0)</f>
        <v>0</v>
      </c>
      <c r="BH309" s="217">
        <f>IF(N309="sníž. přenesená",J309,0)</f>
        <v>0</v>
      </c>
      <c r="BI309" s="217">
        <f>IF(N309="nulová",J309,0)</f>
        <v>0</v>
      </c>
      <c r="BJ309" s="18" t="s">
        <v>83</v>
      </c>
      <c r="BK309" s="217">
        <f>ROUND(I309*H309,2)</f>
        <v>0</v>
      </c>
      <c r="BL309" s="18" t="s">
        <v>238</v>
      </c>
      <c r="BM309" s="216" t="s">
        <v>2568</v>
      </c>
    </row>
    <row r="310" spans="1:47" s="2" customFormat="1" ht="12">
      <c r="A310" s="39"/>
      <c r="B310" s="40"/>
      <c r="C310" s="41"/>
      <c r="D310" s="218" t="s">
        <v>169</v>
      </c>
      <c r="E310" s="41"/>
      <c r="F310" s="219" t="s">
        <v>477</v>
      </c>
      <c r="G310" s="41"/>
      <c r="H310" s="41"/>
      <c r="I310" s="220"/>
      <c r="J310" s="41"/>
      <c r="K310" s="41"/>
      <c r="L310" s="45"/>
      <c r="M310" s="221"/>
      <c r="N310" s="222"/>
      <c r="O310" s="85"/>
      <c r="P310" s="85"/>
      <c r="Q310" s="85"/>
      <c r="R310" s="85"/>
      <c r="S310" s="85"/>
      <c r="T310" s="86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T310" s="18" t="s">
        <v>169</v>
      </c>
      <c r="AU310" s="18" t="s">
        <v>85</v>
      </c>
    </row>
    <row r="311" spans="1:51" s="13" customFormat="1" ht="12">
      <c r="A311" s="13"/>
      <c r="B311" s="223"/>
      <c r="C311" s="224"/>
      <c r="D311" s="225" t="s">
        <v>175</v>
      </c>
      <c r="E311" s="226" t="s">
        <v>19</v>
      </c>
      <c r="F311" s="227" t="s">
        <v>358</v>
      </c>
      <c r="G311" s="224"/>
      <c r="H311" s="226" t="s">
        <v>19</v>
      </c>
      <c r="I311" s="228"/>
      <c r="J311" s="224"/>
      <c r="K311" s="224"/>
      <c r="L311" s="229"/>
      <c r="M311" s="230"/>
      <c r="N311" s="231"/>
      <c r="O311" s="231"/>
      <c r="P311" s="231"/>
      <c r="Q311" s="231"/>
      <c r="R311" s="231"/>
      <c r="S311" s="231"/>
      <c r="T311" s="232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33" t="s">
        <v>175</v>
      </c>
      <c r="AU311" s="233" t="s">
        <v>85</v>
      </c>
      <c r="AV311" s="13" t="s">
        <v>83</v>
      </c>
      <c r="AW311" s="13" t="s">
        <v>37</v>
      </c>
      <c r="AX311" s="13" t="s">
        <v>75</v>
      </c>
      <c r="AY311" s="233" t="s">
        <v>159</v>
      </c>
    </row>
    <row r="312" spans="1:51" s="13" customFormat="1" ht="12">
      <c r="A312" s="13"/>
      <c r="B312" s="223"/>
      <c r="C312" s="224"/>
      <c r="D312" s="225" t="s">
        <v>175</v>
      </c>
      <c r="E312" s="226" t="s">
        <v>19</v>
      </c>
      <c r="F312" s="227" t="s">
        <v>478</v>
      </c>
      <c r="G312" s="224"/>
      <c r="H312" s="226" t="s">
        <v>19</v>
      </c>
      <c r="I312" s="228"/>
      <c r="J312" s="224"/>
      <c r="K312" s="224"/>
      <c r="L312" s="229"/>
      <c r="M312" s="230"/>
      <c r="N312" s="231"/>
      <c r="O312" s="231"/>
      <c r="P312" s="231"/>
      <c r="Q312" s="231"/>
      <c r="R312" s="231"/>
      <c r="S312" s="231"/>
      <c r="T312" s="232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33" t="s">
        <v>175</v>
      </c>
      <c r="AU312" s="233" t="s">
        <v>85</v>
      </c>
      <c r="AV312" s="13" t="s">
        <v>83</v>
      </c>
      <c r="AW312" s="13" t="s">
        <v>37</v>
      </c>
      <c r="AX312" s="13" t="s">
        <v>75</v>
      </c>
      <c r="AY312" s="233" t="s">
        <v>159</v>
      </c>
    </row>
    <row r="313" spans="1:51" s="13" customFormat="1" ht="12">
      <c r="A313" s="13"/>
      <c r="B313" s="223"/>
      <c r="C313" s="224"/>
      <c r="D313" s="225" t="s">
        <v>175</v>
      </c>
      <c r="E313" s="226" t="s">
        <v>19</v>
      </c>
      <c r="F313" s="227" t="s">
        <v>2522</v>
      </c>
      <c r="G313" s="224"/>
      <c r="H313" s="226" t="s">
        <v>19</v>
      </c>
      <c r="I313" s="228"/>
      <c r="J313" s="224"/>
      <c r="K313" s="224"/>
      <c r="L313" s="229"/>
      <c r="M313" s="230"/>
      <c r="N313" s="231"/>
      <c r="O313" s="231"/>
      <c r="P313" s="231"/>
      <c r="Q313" s="231"/>
      <c r="R313" s="231"/>
      <c r="S313" s="231"/>
      <c r="T313" s="232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33" t="s">
        <v>175</v>
      </c>
      <c r="AU313" s="233" t="s">
        <v>85</v>
      </c>
      <c r="AV313" s="13" t="s">
        <v>83</v>
      </c>
      <c r="AW313" s="13" t="s">
        <v>37</v>
      </c>
      <c r="AX313" s="13" t="s">
        <v>75</v>
      </c>
      <c r="AY313" s="233" t="s">
        <v>159</v>
      </c>
    </row>
    <row r="314" spans="1:51" s="14" customFormat="1" ht="12">
      <c r="A314" s="14"/>
      <c r="B314" s="234"/>
      <c r="C314" s="235"/>
      <c r="D314" s="225" t="s">
        <v>175</v>
      </c>
      <c r="E314" s="236" t="s">
        <v>19</v>
      </c>
      <c r="F314" s="237" t="s">
        <v>2569</v>
      </c>
      <c r="G314" s="235"/>
      <c r="H314" s="238">
        <v>31.876</v>
      </c>
      <c r="I314" s="239"/>
      <c r="J314" s="235"/>
      <c r="K314" s="235"/>
      <c r="L314" s="240"/>
      <c r="M314" s="241"/>
      <c r="N314" s="242"/>
      <c r="O314" s="242"/>
      <c r="P314" s="242"/>
      <c r="Q314" s="242"/>
      <c r="R314" s="242"/>
      <c r="S314" s="242"/>
      <c r="T314" s="243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44" t="s">
        <v>175</v>
      </c>
      <c r="AU314" s="244" t="s">
        <v>85</v>
      </c>
      <c r="AV314" s="14" t="s">
        <v>85</v>
      </c>
      <c r="AW314" s="14" t="s">
        <v>37</v>
      </c>
      <c r="AX314" s="14" t="s">
        <v>83</v>
      </c>
      <c r="AY314" s="244" t="s">
        <v>159</v>
      </c>
    </row>
    <row r="315" spans="1:65" s="2" customFormat="1" ht="24.15" customHeight="1">
      <c r="A315" s="39"/>
      <c r="B315" s="40"/>
      <c r="C315" s="257" t="s">
        <v>401</v>
      </c>
      <c r="D315" s="257" t="s">
        <v>255</v>
      </c>
      <c r="E315" s="258" t="s">
        <v>481</v>
      </c>
      <c r="F315" s="259" t="s">
        <v>482</v>
      </c>
      <c r="G315" s="260" t="s">
        <v>165</v>
      </c>
      <c r="H315" s="261">
        <v>16.48</v>
      </c>
      <c r="I315" s="262"/>
      <c r="J315" s="263">
        <f>ROUND(I315*H315,2)</f>
        <v>0</v>
      </c>
      <c r="K315" s="259" t="s">
        <v>166</v>
      </c>
      <c r="L315" s="264"/>
      <c r="M315" s="265" t="s">
        <v>19</v>
      </c>
      <c r="N315" s="266" t="s">
        <v>46</v>
      </c>
      <c r="O315" s="85"/>
      <c r="P315" s="214">
        <f>O315*H315</f>
        <v>0</v>
      </c>
      <c r="Q315" s="214">
        <v>0.0024</v>
      </c>
      <c r="R315" s="214">
        <f>Q315*H315</f>
        <v>0.039552</v>
      </c>
      <c r="S315" s="214">
        <v>0</v>
      </c>
      <c r="T315" s="215">
        <f>S315*H315</f>
        <v>0</v>
      </c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R315" s="216" t="s">
        <v>259</v>
      </c>
      <c r="AT315" s="216" t="s">
        <v>255</v>
      </c>
      <c r="AU315" s="216" t="s">
        <v>85</v>
      </c>
      <c r="AY315" s="18" t="s">
        <v>159</v>
      </c>
      <c r="BE315" s="217">
        <f>IF(N315="základní",J315,0)</f>
        <v>0</v>
      </c>
      <c r="BF315" s="217">
        <f>IF(N315="snížená",J315,0)</f>
        <v>0</v>
      </c>
      <c r="BG315" s="217">
        <f>IF(N315="zákl. přenesená",J315,0)</f>
        <v>0</v>
      </c>
      <c r="BH315" s="217">
        <f>IF(N315="sníž. přenesená",J315,0)</f>
        <v>0</v>
      </c>
      <c r="BI315" s="217">
        <f>IF(N315="nulová",J315,0)</f>
        <v>0</v>
      </c>
      <c r="BJ315" s="18" t="s">
        <v>83</v>
      </c>
      <c r="BK315" s="217">
        <f>ROUND(I315*H315,2)</f>
        <v>0</v>
      </c>
      <c r="BL315" s="18" t="s">
        <v>238</v>
      </c>
      <c r="BM315" s="216" t="s">
        <v>2570</v>
      </c>
    </row>
    <row r="316" spans="1:47" s="2" customFormat="1" ht="12">
      <c r="A316" s="39"/>
      <c r="B316" s="40"/>
      <c r="C316" s="41"/>
      <c r="D316" s="225" t="s">
        <v>203</v>
      </c>
      <c r="E316" s="41"/>
      <c r="F316" s="256" t="s">
        <v>484</v>
      </c>
      <c r="G316" s="41"/>
      <c r="H316" s="41"/>
      <c r="I316" s="220"/>
      <c r="J316" s="41"/>
      <c r="K316" s="41"/>
      <c r="L316" s="45"/>
      <c r="M316" s="221"/>
      <c r="N316" s="222"/>
      <c r="O316" s="85"/>
      <c r="P316" s="85"/>
      <c r="Q316" s="85"/>
      <c r="R316" s="85"/>
      <c r="S316" s="85"/>
      <c r="T316" s="86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T316" s="18" t="s">
        <v>203</v>
      </c>
      <c r="AU316" s="18" t="s">
        <v>85</v>
      </c>
    </row>
    <row r="317" spans="1:51" s="14" customFormat="1" ht="12">
      <c r="A317" s="14"/>
      <c r="B317" s="234"/>
      <c r="C317" s="235"/>
      <c r="D317" s="225" t="s">
        <v>175</v>
      </c>
      <c r="E317" s="235"/>
      <c r="F317" s="237" t="s">
        <v>2571</v>
      </c>
      <c r="G317" s="235"/>
      <c r="H317" s="238">
        <v>16.48</v>
      </c>
      <c r="I317" s="239"/>
      <c r="J317" s="235"/>
      <c r="K317" s="235"/>
      <c r="L317" s="240"/>
      <c r="M317" s="241"/>
      <c r="N317" s="242"/>
      <c r="O317" s="242"/>
      <c r="P317" s="242"/>
      <c r="Q317" s="242"/>
      <c r="R317" s="242"/>
      <c r="S317" s="242"/>
      <c r="T317" s="243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44" t="s">
        <v>175</v>
      </c>
      <c r="AU317" s="244" t="s">
        <v>85</v>
      </c>
      <c r="AV317" s="14" t="s">
        <v>85</v>
      </c>
      <c r="AW317" s="14" t="s">
        <v>4</v>
      </c>
      <c r="AX317" s="14" t="s">
        <v>83</v>
      </c>
      <c r="AY317" s="244" t="s">
        <v>159</v>
      </c>
    </row>
    <row r="318" spans="1:65" s="2" customFormat="1" ht="37.8" customHeight="1">
      <c r="A318" s="39"/>
      <c r="B318" s="40"/>
      <c r="C318" s="205" t="s">
        <v>408</v>
      </c>
      <c r="D318" s="205" t="s">
        <v>162</v>
      </c>
      <c r="E318" s="206" t="s">
        <v>474</v>
      </c>
      <c r="F318" s="207" t="s">
        <v>475</v>
      </c>
      <c r="G318" s="208" t="s">
        <v>461</v>
      </c>
      <c r="H318" s="209">
        <v>15.889</v>
      </c>
      <c r="I318" s="210"/>
      <c r="J318" s="211">
        <f>ROUND(I318*H318,2)</f>
        <v>0</v>
      </c>
      <c r="K318" s="207" t="s">
        <v>166</v>
      </c>
      <c r="L318" s="45"/>
      <c r="M318" s="212" t="s">
        <v>19</v>
      </c>
      <c r="N318" s="213" t="s">
        <v>46</v>
      </c>
      <c r="O318" s="85"/>
      <c r="P318" s="214">
        <f>O318*H318</f>
        <v>0</v>
      </c>
      <c r="Q318" s="214">
        <v>0.00016</v>
      </c>
      <c r="R318" s="214">
        <f>Q318*H318</f>
        <v>0.0025422400000000003</v>
      </c>
      <c r="S318" s="214">
        <v>0</v>
      </c>
      <c r="T318" s="215">
        <f>S318*H318</f>
        <v>0</v>
      </c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R318" s="216" t="s">
        <v>238</v>
      </c>
      <c r="AT318" s="216" t="s">
        <v>162</v>
      </c>
      <c r="AU318" s="216" t="s">
        <v>85</v>
      </c>
      <c r="AY318" s="18" t="s">
        <v>159</v>
      </c>
      <c r="BE318" s="217">
        <f>IF(N318="základní",J318,0)</f>
        <v>0</v>
      </c>
      <c r="BF318" s="217">
        <f>IF(N318="snížená",J318,0)</f>
        <v>0</v>
      </c>
      <c r="BG318" s="217">
        <f>IF(N318="zákl. přenesená",J318,0)</f>
        <v>0</v>
      </c>
      <c r="BH318" s="217">
        <f>IF(N318="sníž. přenesená",J318,0)</f>
        <v>0</v>
      </c>
      <c r="BI318" s="217">
        <f>IF(N318="nulová",J318,0)</f>
        <v>0</v>
      </c>
      <c r="BJ318" s="18" t="s">
        <v>83</v>
      </c>
      <c r="BK318" s="217">
        <f>ROUND(I318*H318,2)</f>
        <v>0</v>
      </c>
      <c r="BL318" s="18" t="s">
        <v>238</v>
      </c>
      <c r="BM318" s="216" t="s">
        <v>2572</v>
      </c>
    </row>
    <row r="319" spans="1:47" s="2" customFormat="1" ht="12">
      <c r="A319" s="39"/>
      <c r="B319" s="40"/>
      <c r="C319" s="41"/>
      <c r="D319" s="218" t="s">
        <v>169</v>
      </c>
      <c r="E319" s="41"/>
      <c r="F319" s="219" t="s">
        <v>477</v>
      </c>
      <c r="G319" s="41"/>
      <c r="H319" s="41"/>
      <c r="I319" s="220"/>
      <c r="J319" s="41"/>
      <c r="K319" s="41"/>
      <c r="L319" s="45"/>
      <c r="M319" s="221"/>
      <c r="N319" s="222"/>
      <c r="O319" s="85"/>
      <c r="P319" s="85"/>
      <c r="Q319" s="85"/>
      <c r="R319" s="85"/>
      <c r="S319" s="85"/>
      <c r="T319" s="86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T319" s="18" t="s">
        <v>169</v>
      </c>
      <c r="AU319" s="18" t="s">
        <v>85</v>
      </c>
    </row>
    <row r="320" spans="1:51" s="13" customFormat="1" ht="12">
      <c r="A320" s="13"/>
      <c r="B320" s="223"/>
      <c r="C320" s="224"/>
      <c r="D320" s="225" t="s">
        <v>175</v>
      </c>
      <c r="E320" s="226" t="s">
        <v>19</v>
      </c>
      <c r="F320" s="227" t="s">
        <v>362</v>
      </c>
      <c r="G320" s="224"/>
      <c r="H320" s="226" t="s">
        <v>19</v>
      </c>
      <c r="I320" s="228"/>
      <c r="J320" s="224"/>
      <c r="K320" s="224"/>
      <c r="L320" s="229"/>
      <c r="M320" s="230"/>
      <c r="N320" s="231"/>
      <c r="O320" s="231"/>
      <c r="P320" s="231"/>
      <c r="Q320" s="231"/>
      <c r="R320" s="231"/>
      <c r="S320" s="231"/>
      <c r="T320" s="232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33" t="s">
        <v>175</v>
      </c>
      <c r="AU320" s="233" t="s">
        <v>85</v>
      </c>
      <c r="AV320" s="13" t="s">
        <v>83</v>
      </c>
      <c r="AW320" s="13" t="s">
        <v>37</v>
      </c>
      <c r="AX320" s="13" t="s">
        <v>75</v>
      </c>
      <c r="AY320" s="233" t="s">
        <v>159</v>
      </c>
    </row>
    <row r="321" spans="1:51" s="13" customFormat="1" ht="12">
      <c r="A321" s="13"/>
      <c r="B321" s="223"/>
      <c r="C321" s="224"/>
      <c r="D321" s="225" t="s">
        <v>175</v>
      </c>
      <c r="E321" s="226" t="s">
        <v>19</v>
      </c>
      <c r="F321" s="227" t="s">
        <v>2522</v>
      </c>
      <c r="G321" s="224"/>
      <c r="H321" s="226" t="s">
        <v>19</v>
      </c>
      <c r="I321" s="228"/>
      <c r="J321" s="224"/>
      <c r="K321" s="224"/>
      <c r="L321" s="229"/>
      <c r="M321" s="230"/>
      <c r="N321" s="231"/>
      <c r="O321" s="231"/>
      <c r="P321" s="231"/>
      <c r="Q321" s="231"/>
      <c r="R321" s="231"/>
      <c r="S321" s="231"/>
      <c r="T321" s="232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33" t="s">
        <v>175</v>
      </c>
      <c r="AU321" s="233" t="s">
        <v>85</v>
      </c>
      <c r="AV321" s="13" t="s">
        <v>83</v>
      </c>
      <c r="AW321" s="13" t="s">
        <v>37</v>
      </c>
      <c r="AX321" s="13" t="s">
        <v>75</v>
      </c>
      <c r="AY321" s="233" t="s">
        <v>159</v>
      </c>
    </row>
    <row r="322" spans="1:51" s="14" customFormat="1" ht="12">
      <c r="A322" s="14"/>
      <c r="B322" s="234"/>
      <c r="C322" s="235"/>
      <c r="D322" s="225" t="s">
        <v>175</v>
      </c>
      <c r="E322" s="236" t="s">
        <v>19</v>
      </c>
      <c r="F322" s="237" t="s">
        <v>2563</v>
      </c>
      <c r="G322" s="235"/>
      <c r="H322" s="238">
        <v>15.889</v>
      </c>
      <c r="I322" s="239"/>
      <c r="J322" s="235"/>
      <c r="K322" s="235"/>
      <c r="L322" s="240"/>
      <c r="M322" s="241"/>
      <c r="N322" s="242"/>
      <c r="O322" s="242"/>
      <c r="P322" s="242"/>
      <c r="Q322" s="242"/>
      <c r="R322" s="242"/>
      <c r="S322" s="242"/>
      <c r="T322" s="243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44" t="s">
        <v>175</v>
      </c>
      <c r="AU322" s="244" t="s">
        <v>85</v>
      </c>
      <c r="AV322" s="14" t="s">
        <v>85</v>
      </c>
      <c r="AW322" s="14" t="s">
        <v>37</v>
      </c>
      <c r="AX322" s="14" t="s">
        <v>83</v>
      </c>
      <c r="AY322" s="244" t="s">
        <v>159</v>
      </c>
    </row>
    <row r="323" spans="1:65" s="2" customFormat="1" ht="24.15" customHeight="1">
      <c r="A323" s="39"/>
      <c r="B323" s="40"/>
      <c r="C323" s="257" t="s">
        <v>413</v>
      </c>
      <c r="D323" s="257" t="s">
        <v>255</v>
      </c>
      <c r="E323" s="258" t="s">
        <v>481</v>
      </c>
      <c r="F323" s="259" t="s">
        <v>482</v>
      </c>
      <c r="G323" s="260" t="s">
        <v>165</v>
      </c>
      <c r="H323" s="261">
        <v>5.593</v>
      </c>
      <c r="I323" s="262"/>
      <c r="J323" s="263">
        <f>ROUND(I323*H323,2)</f>
        <v>0</v>
      </c>
      <c r="K323" s="259" t="s">
        <v>166</v>
      </c>
      <c r="L323" s="264"/>
      <c r="M323" s="265" t="s">
        <v>19</v>
      </c>
      <c r="N323" s="266" t="s">
        <v>46</v>
      </c>
      <c r="O323" s="85"/>
      <c r="P323" s="214">
        <f>O323*H323</f>
        <v>0</v>
      </c>
      <c r="Q323" s="214">
        <v>0.0024</v>
      </c>
      <c r="R323" s="214">
        <f>Q323*H323</f>
        <v>0.013423199999999998</v>
      </c>
      <c r="S323" s="214">
        <v>0</v>
      </c>
      <c r="T323" s="215">
        <f>S323*H323</f>
        <v>0</v>
      </c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R323" s="216" t="s">
        <v>259</v>
      </c>
      <c r="AT323" s="216" t="s">
        <v>255</v>
      </c>
      <c r="AU323" s="216" t="s">
        <v>85</v>
      </c>
      <c r="AY323" s="18" t="s">
        <v>159</v>
      </c>
      <c r="BE323" s="217">
        <f>IF(N323="základní",J323,0)</f>
        <v>0</v>
      </c>
      <c r="BF323" s="217">
        <f>IF(N323="snížená",J323,0)</f>
        <v>0</v>
      </c>
      <c r="BG323" s="217">
        <f>IF(N323="zákl. přenesená",J323,0)</f>
        <v>0</v>
      </c>
      <c r="BH323" s="217">
        <f>IF(N323="sníž. přenesená",J323,0)</f>
        <v>0</v>
      </c>
      <c r="BI323" s="217">
        <f>IF(N323="nulová",J323,0)</f>
        <v>0</v>
      </c>
      <c r="BJ323" s="18" t="s">
        <v>83</v>
      </c>
      <c r="BK323" s="217">
        <f>ROUND(I323*H323,2)</f>
        <v>0</v>
      </c>
      <c r="BL323" s="18" t="s">
        <v>238</v>
      </c>
      <c r="BM323" s="216" t="s">
        <v>2573</v>
      </c>
    </row>
    <row r="324" spans="1:47" s="2" customFormat="1" ht="12">
      <c r="A324" s="39"/>
      <c r="B324" s="40"/>
      <c r="C324" s="41"/>
      <c r="D324" s="225" t="s">
        <v>203</v>
      </c>
      <c r="E324" s="41"/>
      <c r="F324" s="256" t="s">
        <v>490</v>
      </c>
      <c r="G324" s="41"/>
      <c r="H324" s="41"/>
      <c r="I324" s="220"/>
      <c r="J324" s="41"/>
      <c r="K324" s="41"/>
      <c r="L324" s="45"/>
      <c r="M324" s="221"/>
      <c r="N324" s="222"/>
      <c r="O324" s="85"/>
      <c r="P324" s="85"/>
      <c r="Q324" s="85"/>
      <c r="R324" s="85"/>
      <c r="S324" s="85"/>
      <c r="T324" s="86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T324" s="18" t="s">
        <v>203</v>
      </c>
      <c r="AU324" s="18" t="s">
        <v>85</v>
      </c>
    </row>
    <row r="325" spans="1:51" s="14" customFormat="1" ht="12">
      <c r="A325" s="14"/>
      <c r="B325" s="234"/>
      <c r="C325" s="235"/>
      <c r="D325" s="225" t="s">
        <v>175</v>
      </c>
      <c r="E325" s="235"/>
      <c r="F325" s="237" t="s">
        <v>2574</v>
      </c>
      <c r="G325" s="235"/>
      <c r="H325" s="238">
        <v>5.593</v>
      </c>
      <c r="I325" s="239"/>
      <c r="J325" s="235"/>
      <c r="K325" s="235"/>
      <c r="L325" s="240"/>
      <c r="M325" s="241"/>
      <c r="N325" s="242"/>
      <c r="O325" s="242"/>
      <c r="P325" s="242"/>
      <c r="Q325" s="242"/>
      <c r="R325" s="242"/>
      <c r="S325" s="242"/>
      <c r="T325" s="243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44" t="s">
        <v>175</v>
      </c>
      <c r="AU325" s="244" t="s">
        <v>85</v>
      </c>
      <c r="AV325" s="14" t="s">
        <v>85</v>
      </c>
      <c r="AW325" s="14" t="s">
        <v>4</v>
      </c>
      <c r="AX325" s="14" t="s">
        <v>83</v>
      </c>
      <c r="AY325" s="244" t="s">
        <v>159</v>
      </c>
    </row>
    <row r="326" spans="1:65" s="2" customFormat="1" ht="55.5" customHeight="1">
      <c r="A326" s="39"/>
      <c r="B326" s="40"/>
      <c r="C326" s="205" t="s">
        <v>418</v>
      </c>
      <c r="D326" s="205" t="s">
        <v>162</v>
      </c>
      <c r="E326" s="206" t="s">
        <v>493</v>
      </c>
      <c r="F326" s="207" t="s">
        <v>494</v>
      </c>
      <c r="G326" s="208" t="s">
        <v>165</v>
      </c>
      <c r="H326" s="209">
        <v>22.027</v>
      </c>
      <c r="I326" s="210"/>
      <c r="J326" s="211">
        <f>ROUND(I326*H326,2)</f>
        <v>0</v>
      </c>
      <c r="K326" s="207" t="s">
        <v>166</v>
      </c>
      <c r="L326" s="45"/>
      <c r="M326" s="212" t="s">
        <v>19</v>
      </c>
      <c r="N326" s="213" t="s">
        <v>46</v>
      </c>
      <c r="O326" s="85"/>
      <c r="P326" s="214">
        <f>O326*H326</f>
        <v>0</v>
      </c>
      <c r="Q326" s="214">
        <v>0.00019</v>
      </c>
      <c r="R326" s="214">
        <f>Q326*H326</f>
        <v>0.0041851300000000004</v>
      </c>
      <c r="S326" s="214">
        <v>0</v>
      </c>
      <c r="T326" s="215">
        <f>S326*H326</f>
        <v>0</v>
      </c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R326" s="216" t="s">
        <v>238</v>
      </c>
      <c r="AT326" s="216" t="s">
        <v>162</v>
      </c>
      <c r="AU326" s="216" t="s">
        <v>85</v>
      </c>
      <c r="AY326" s="18" t="s">
        <v>159</v>
      </c>
      <c r="BE326" s="217">
        <f>IF(N326="základní",J326,0)</f>
        <v>0</v>
      </c>
      <c r="BF326" s="217">
        <f>IF(N326="snížená",J326,0)</f>
        <v>0</v>
      </c>
      <c r="BG326" s="217">
        <f>IF(N326="zákl. přenesená",J326,0)</f>
        <v>0</v>
      </c>
      <c r="BH326" s="217">
        <f>IF(N326="sníž. přenesená",J326,0)</f>
        <v>0</v>
      </c>
      <c r="BI326" s="217">
        <f>IF(N326="nulová",J326,0)</f>
        <v>0</v>
      </c>
      <c r="BJ326" s="18" t="s">
        <v>83</v>
      </c>
      <c r="BK326" s="217">
        <f>ROUND(I326*H326,2)</f>
        <v>0</v>
      </c>
      <c r="BL326" s="18" t="s">
        <v>238</v>
      </c>
      <c r="BM326" s="216" t="s">
        <v>2575</v>
      </c>
    </row>
    <row r="327" spans="1:47" s="2" customFormat="1" ht="12">
      <c r="A327" s="39"/>
      <c r="B327" s="40"/>
      <c r="C327" s="41"/>
      <c r="D327" s="218" t="s">
        <v>169</v>
      </c>
      <c r="E327" s="41"/>
      <c r="F327" s="219" t="s">
        <v>496</v>
      </c>
      <c r="G327" s="41"/>
      <c r="H327" s="41"/>
      <c r="I327" s="220"/>
      <c r="J327" s="41"/>
      <c r="K327" s="41"/>
      <c r="L327" s="45"/>
      <c r="M327" s="221"/>
      <c r="N327" s="222"/>
      <c r="O327" s="85"/>
      <c r="P327" s="85"/>
      <c r="Q327" s="85"/>
      <c r="R327" s="85"/>
      <c r="S327" s="85"/>
      <c r="T327" s="86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T327" s="18" t="s">
        <v>169</v>
      </c>
      <c r="AU327" s="18" t="s">
        <v>85</v>
      </c>
    </row>
    <row r="328" spans="1:51" s="13" customFormat="1" ht="12">
      <c r="A328" s="13"/>
      <c r="B328" s="223"/>
      <c r="C328" s="224"/>
      <c r="D328" s="225" t="s">
        <v>175</v>
      </c>
      <c r="E328" s="226" t="s">
        <v>19</v>
      </c>
      <c r="F328" s="227" t="s">
        <v>358</v>
      </c>
      <c r="G328" s="224"/>
      <c r="H328" s="226" t="s">
        <v>19</v>
      </c>
      <c r="I328" s="228"/>
      <c r="J328" s="224"/>
      <c r="K328" s="224"/>
      <c r="L328" s="229"/>
      <c r="M328" s="230"/>
      <c r="N328" s="231"/>
      <c r="O328" s="231"/>
      <c r="P328" s="231"/>
      <c r="Q328" s="231"/>
      <c r="R328" s="231"/>
      <c r="S328" s="231"/>
      <c r="T328" s="232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33" t="s">
        <v>175</v>
      </c>
      <c r="AU328" s="233" t="s">
        <v>85</v>
      </c>
      <c r="AV328" s="13" t="s">
        <v>83</v>
      </c>
      <c r="AW328" s="13" t="s">
        <v>37</v>
      </c>
      <c r="AX328" s="13" t="s">
        <v>75</v>
      </c>
      <c r="AY328" s="233" t="s">
        <v>159</v>
      </c>
    </row>
    <row r="329" spans="1:51" s="13" customFormat="1" ht="12">
      <c r="A329" s="13"/>
      <c r="B329" s="223"/>
      <c r="C329" s="224"/>
      <c r="D329" s="225" t="s">
        <v>175</v>
      </c>
      <c r="E329" s="226" t="s">
        <v>19</v>
      </c>
      <c r="F329" s="227" t="s">
        <v>359</v>
      </c>
      <c r="G329" s="224"/>
      <c r="H329" s="226" t="s">
        <v>19</v>
      </c>
      <c r="I329" s="228"/>
      <c r="J329" s="224"/>
      <c r="K329" s="224"/>
      <c r="L329" s="229"/>
      <c r="M329" s="230"/>
      <c r="N329" s="231"/>
      <c r="O329" s="231"/>
      <c r="P329" s="231"/>
      <c r="Q329" s="231"/>
      <c r="R329" s="231"/>
      <c r="S329" s="231"/>
      <c r="T329" s="232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33" t="s">
        <v>175</v>
      </c>
      <c r="AU329" s="233" t="s">
        <v>85</v>
      </c>
      <c r="AV329" s="13" t="s">
        <v>83</v>
      </c>
      <c r="AW329" s="13" t="s">
        <v>37</v>
      </c>
      <c r="AX329" s="13" t="s">
        <v>75</v>
      </c>
      <c r="AY329" s="233" t="s">
        <v>159</v>
      </c>
    </row>
    <row r="330" spans="1:51" s="13" customFormat="1" ht="12">
      <c r="A330" s="13"/>
      <c r="B330" s="223"/>
      <c r="C330" s="224"/>
      <c r="D330" s="225" t="s">
        <v>175</v>
      </c>
      <c r="E330" s="226" t="s">
        <v>19</v>
      </c>
      <c r="F330" s="227" t="s">
        <v>2522</v>
      </c>
      <c r="G330" s="224"/>
      <c r="H330" s="226" t="s">
        <v>19</v>
      </c>
      <c r="I330" s="228"/>
      <c r="J330" s="224"/>
      <c r="K330" s="224"/>
      <c r="L330" s="229"/>
      <c r="M330" s="230"/>
      <c r="N330" s="231"/>
      <c r="O330" s="231"/>
      <c r="P330" s="231"/>
      <c r="Q330" s="231"/>
      <c r="R330" s="231"/>
      <c r="S330" s="231"/>
      <c r="T330" s="232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33" t="s">
        <v>175</v>
      </c>
      <c r="AU330" s="233" t="s">
        <v>85</v>
      </c>
      <c r="AV330" s="13" t="s">
        <v>83</v>
      </c>
      <c r="AW330" s="13" t="s">
        <v>37</v>
      </c>
      <c r="AX330" s="13" t="s">
        <v>75</v>
      </c>
      <c r="AY330" s="233" t="s">
        <v>159</v>
      </c>
    </row>
    <row r="331" spans="1:51" s="14" customFormat="1" ht="12">
      <c r="A331" s="14"/>
      <c r="B331" s="234"/>
      <c r="C331" s="235"/>
      <c r="D331" s="225" t="s">
        <v>175</v>
      </c>
      <c r="E331" s="236" t="s">
        <v>19</v>
      </c>
      <c r="F331" s="237" t="s">
        <v>2576</v>
      </c>
      <c r="G331" s="235"/>
      <c r="H331" s="238">
        <v>15.671</v>
      </c>
      <c r="I331" s="239"/>
      <c r="J331" s="235"/>
      <c r="K331" s="235"/>
      <c r="L331" s="240"/>
      <c r="M331" s="241"/>
      <c r="N331" s="242"/>
      <c r="O331" s="242"/>
      <c r="P331" s="242"/>
      <c r="Q331" s="242"/>
      <c r="R331" s="242"/>
      <c r="S331" s="242"/>
      <c r="T331" s="243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44" t="s">
        <v>175</v>
      </c>
      <c r="AU331" s="244" t="s">
        <v>85</v>
      </c>
      <c r="AV331" s="14" t="s">
        <v>85</v>
      </c>
      <c r="AW331" s="14" t="s">
        <v>37</v>
      </c>
      <c r="AX331" s="14" t="s">
        <v>75</v>
      </c>
      <c r="AY331" s="244" t="s">
        <v>159</v>
      </c>
    </row>
    <row r="332" spans="1:51" s="13" customFormat="1" ht="12">
      <c r="A332" s="13"/>
      <c r="B332" s="223"/>
      <c r="C332" s="224"/>
      <c r="D332" s="225" t="s">
        <v>175</v>
      </c>
      <c r="E332" s="226" t="s">
        <v>19</v>
      </c>
      <c r="F332" s="227" t="s">
        <v>362</v>
      </c>
      <c r="G332" s="224"/>
      <c r="H332" s="226" t="s">
        <v>19</v>
      </c>
      <c r="I332" s="228"/>
      <c r="J332" s="224"/>
      <c r="K332" s="224"/>
      <c r="L332" s="229"/>
      <c r="M332" s="230"/>
      <c r="N332" s="231"/>
      <c r="O332" s="231"/>
      <c r="P332" s="231"/>
      <c r="Q332" s="231"/>
      <c r="R332" s="231"/>
      <c r="S332" s="231"/>
      <c r="T332" s="232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33" t="s">
        <v>175</v>
      </c>
      <c r="AU332" s="233" t="s">
        <v>85</v>
      </c>
      <c r="AV332" s="13" t="s">
        <v>83</v>
      </c>
      <c r="AW332" s="13" t="s">
        <v>37</v>
      </c>
      <c r="AX332" s="13" t="s">
        <v>75</v>
      </c>
      <c r="AY332" s="233" t="s">
        <v>159</v>
      </c>
    </row>
    <row r="333" spans="1:51" s="13" customFormat="1" ht="12">
      <c r="A333" s="13"/>
      <c r="B333" s="223"/>
      <c r="C333" s="224"/>
      <c r="D333" s="225" t="s">
        <v>175</v>
      </c>
      <c r="E333" s="226" t="s">
        <v>19</v>
      </c>
      <c r="F333" s="227" t="s">
        <v>2522</v>
      </c>
      <c r="G333" s="224"/>
      <c r="H333" s="226" t="s">
        <v>19</v>
      </c>
      <c r="I333" s="228"/>
      <c r="J333" s="224"/>
      <c r="K333" s="224"/>
      <c r="L333" s="229"/>
      <c r="M333" s="230"/>
      <c r="N333" s="231"/>
      <c r="O333" s="231"/>
      <c r="P333" s="231"/>
      <c r="Q333" s="231"/>
      <c r="R333" s="231"/>
      <c r="S333" s="231"/>
      <c r="T333" s="232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33" t="s">
        <v>175</v>
      </c>
      <c r="AU333" s="233" t="s">
        <v>85</v>
      </c>
      <c r="AV333" s="13" t="s">
        <v>83</v>
      </c>
      <c r="AW333" s="13" t="s">
        <v>37</v>
      </c>
      <c r="AX333" s="13" t="s">
        <v>75</v>
      </c>
      <c r="AY333" s="233" t="s">
        <v>159</v>
      </c>
    </row>
    <row r="334" spans="1:51" s="14" customFormat="1" ht="12">
      <c r="A334" s="14"/>
      <c r="B334" s="234"/>
      <c r="C334" s="235"/>
      <c r="D334" s="225" t="s">
        <v>175</v>
      </c>
      <c r="E334" s="236" t="s">
        <v>19</v>
      </c>
      <c r="F334" s="237" t="s">
        <v>2577</v>
      </c>
      <c r="G334" s="235"/>
      <c r="H334" s="238">
        <v>6.356</v>
      </c>
      <c r="I334" s="239"/>
      <c r="J334" s="235"/>
      <c r="K334" s="235"/>
      <c r="L334" s="240"/>
      <c r="M334" s="241"/>
      <c r="N334" s="242"/>
      <c r="O334" s="242"/>
      <c r="P334" s="242"/>
      <c r="Q334" s="242"/>
      <c r="R334" s="242"/>
      <c r="S334" s="242"/>
      <c r="T334" s="243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44" t="s">
        <v>175</v>
      </c>
      <c r="AU334" s="244" t="s">
        <v>85</v>
      </c>
      <c r="AV334" s="14" t="s">
        <v>85</v>
      </c>
      <c r="AW334" s="14" t="s">
        <v>37</v>
      </c>
      <c r="AX334" s="14" t="s">
        <v>75</v>
      </c>
      <c r="AY334" s="244" t="s">
        <v>159</v>
      </c>
    </row>
    <row r="335" spans="1:51" s="15" customFormat="1" ht="12">
      <c r="A335" s="15"/>
      <c r="B335" s="245"/>
      <c r="C335" s="246"/>
      <c r="D335" s="225" t="s">
        <v>175</v>
      </c>
      <c r="E335" s="247" t="s">
        <v>19</v>
      </c>
      <c r="F335" s="248" t="s">
        <v>179</v>
      </c>
      <c r="G335" s="246"/>
      <c r="H335" s="249">
        <v>22.027</v>
      </c>
      <c r="I335" s="250"/>
      <c r="J335" s="246"/>
      <c r="K335" s="246"/>
      <c r="L335" s="251"/>
      <c r="M335" s="252"/>
      <c r="N335" s="253"/>
      <c r="O335" s="253"/>
      <c r="P335" s="253"/>
      <c r="Q335" s="253"/>
      <c r="R335" s="253"/>
      <c r="S335" s="253"/>
      <c r="T335" s="254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T335" s="255" t="s">
        <v>175</v>
      </c>
      <c r="AU335" s="255" t="s">
        <v>85</v>
      </c>
      <c r="AV335" s="15" t="s">
        <v>167</v>
      </c>
      <c r="AW335" s="15" t="s">
        <v>37</v>
      </c>
      <c r="AX335" s="15" t="s">
        <v>83</v>
      </c>
      <c r="AY335" s="255" t="s">
        <v>159</v>
      </c>
    </row>
    <row r="336" spans="1:65" s="2" customFormat="1" ht="24.15" customHeight="1">
      <c r="A336" s="39"/>
      <c r="B336" s="40"/>
      <c r="C336" s="257" t="s">
        <v>422</v>
      </c>
      <c r="D336" s="257" t="s">
        <v>255</v>
      </c>
      <c r="E336" s="258" t="s">
        <v>500</v>
      </c>
      <c r="F336" s="259" t="s">
        <v>501</v>
      </c>
      <c r="G336" s="260" t="s">
        <v>165</v>
      </c>
      <c r="H336" s="261">
        <v>23.128</v>
      </c>
      <c r="I336" s="262"/>
      <c r="J336" s="263">
        <f>ROUND(I336*H336,2)</f>
        <v>0</v>
      </c>
      <c r="K336" s="259" t="s">
        <v>166</v>
      </c>
      <c r="L336" s="264"/>
      <c r="M336" s="265" t="s">
        <v>19</v>
      </c>
      <c r="N336" s="266" t="s">
        <v>46</v>
      </c>
      <c r="O336" s="85"/>
      <c r="P336" s="214">
        <f>O336*H336</f>
        <v>0</v>
      </c>
      <c r="Q336" s="214">
        <v>0.0025</v>
      </c>
      <c r="R336" s="214">
        <f>Q336*H336</f>
        <v>0.05782</v>
      </c>
      <c r="S336" s="214">
        <v>0</v>
      </c>
      <c r="T336" s="215">
        <f>S336*H336</f>
        <v>0</v>
      </c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R336" s="216" t="s">
        <v>259</v>
      </c>
      <c r="AT336" s="216" t="s">
        <v>255</v>
      </c>
      <c r="AU336" s="216" t="s">
        <v>85</v>
      </c>
      <c r="AY336" s="18" t="s">
        <v>159</v>
      </c>
      <c r="BE336" s="217">
        <f>IF(N336="základní",J336,0)</f>
        <v>0</v>
      </c>
      <c r="BF336" s="217">
        <f>IF(N336="snížená",J336,0)</f>
        <v>0</v>
      </c>
      <c r="BG336" s="217">
        <f>IF(N336="zákl. přenesená",J336,0)</f>
        <v>0</v>
      </c>
      <c r="BH336" s="217">
        <f>IF(N336="sníž. přenesená",J336,0)</f>
        <v>0</v>
      </c>
      <c r="BI336" s="217">
        <f>IF(N336="nulová",J336,0)</f>
        <v>0</v>
      </c>
      <c r="BJ336" s="18" t="s">
        <v>83</v>
      </c>
      <c r="BK336" s="217">
        <f>ROUND(I336*H336,2)</f>
        <v>0</v>
      </c>
      <c r="BL336" s="18" t="s">
        <v>238</v>
      </c>
      <c r="BM336" s="216" t="s">
        <v>2578</v>
      </c>
    </row>
    <row r="337" spans="1:51" s="14" customFormat="1" ht="12">
      <c r="A337" s="14"/>
      <c r="B337" s="234"/>
      <c r="C337" s="235"/>
      <c r="D337" s="225" t="s">
        <v>175</v>
      </c>
      <c r="E337" s="235"/>
      <c r="F337" s="237" t="s">
        <v>2579</v>
      </c>
      <c r="G337" s="235"/>
      <c r="H337" s="238">
        <v>23.128</v>
      </c>
      <c r="I337" s="239"/>
      <c r="J337" s="235"/>
      <c r="K337" s="235"/>
      <c r="L337" s="240"/>
      <c r="M337" s="241"/>
      <c r="N337" s="242"/>
      <c r="O337" s="242"/>
      <c r="P337" s="242"/>
      <c r="Q337" s="242"/>
      <c r="R337" s="242"/>
      <c r="S337" s="242"/>
      <c r="T337" s="243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44" t="s">
        <v>175</v>
      </c>
      <c r="AU337" s="244" t="s">
        <v>85</v>
      </c>
      <c r="AV337" s="14" t="s">
        <v>85</v>
      </c>
      <c r="AW337" s="14" t="s">
        <v>4</v>
      </c>
      <c r="AX337" s="14" t="s">
        <v>83</v>
      </c>
      <c r="AY337" s="244" t="s">
        <v>159</v>
      </c>
    </row>
    <row r="338" spans="1:65" s="2" customFormat="1" ht="55.5" customHeight="1">
      <c r="A338" s="39"/>
      <c r="B338" s="40"/>
      <c r="C338" s="205" t="s">
        <v>428</v>
      </c>
      <c r="D338" s="205" t="s">
        <v>162</v>
      </c>
      <c r="E338" s="206" t="s">
        <v>493</v>
      </c>
      <c r="F338" s="207" t="s">
        <v>494</v>
      </c>
      <c r="G338" s="208" t="s">
        <v>165</v>
      </c>
      <c r="H338" s="209">
        <v>11.276</v>
      </c>
      <c r="I338" s="210"/>
      <c r="J338" s="211">
        <f>ROUND(I338*H338,2)</f>
        <v>0</v>
      </c>
      <c r="K338" s="207" t="s">
        <v>166</v>
      </c>
      <c r="L338" s="45"/>
      <c r="M338" s="212" t="s">
        <v>19</v>
      </c>
      <c r="N338" s="213" t="s">
        <v>46</v>
      </c>
      <c r="O338" s="85"/>
      <c r="P338" s="214">
        <f>O338*H338</f>
        <v>0</v>
      </c>
      <c r="Q338" s="214">
        <v>0.00019</v>
      </c>
      <c r="R338" s="214">
        <f>Q338*H338</f>
        <v>0.0021424400000000002</v>
      </c>
      <c r="S338" s="214">
        <v>0</v>
      </c>
      <c r="T338" s="215">
        <f>S338*H338</f>
        <v>0</v>
      </c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R338" s="216" t="s">
        <v>238</v>
      </c>
      <c r="AT338" s="216" t="s">
        <v>162</v>
      </c>
      <c r="AU338" s="216" t="s">
        <v>85</v>
      </c>
      <c r="AY338" s="18" t="s">
        <v>159</v>
      </c>
      <c r="BE338" s="217">
        <f>IF(N338="základní",J338,0)</f>
        <v>0</v>
      </c>
      <c r="BF338" s="217">
        <f>IF(N338="snížená",J338,0)</f>
        <v>0</v>
      </c>
      <c r="BG338" s="217">
        <f>IF(N338="zákl. přenesená",J338,0)</f>
        <v>0</v>
      </c>
      <c r="BH338" s="217">
        <f>IF(N338="sníž. přenesená",J338,0)</f>
        <v>0</v>
      </c>
      <c r="BI338" s="217">
        <f>IF(N338="nulová",J338,0)</f>
        <v>0</v>
      </c>
      <c r="BJ338" s="18" t="s">
        <v>83</v>
      </c>
      <c r="BK338" s="217">
        <f>ROUND(I338*H338,2)</f>
        <v>0</v>
      </c>
      <c r="BL338" s="18" t="s">
        <v>238</v>
      </c>
      <c r="BM338" s="216" t="s">
        <v>2580</v>
      </c>
    </row>
    <row r="339" spans="1:47" s="2" customFormat="1" ht="12">
      <c r="A339" s="39"/>
      <c r="B339" s="40"/>
      <c r="C339" s="41"/>
      <c r="D339" s="218" t="s">
        <v>169</v>
      </c>
      <c r="E339" s="41"/>
      <c r="F339" s="219" t="s">
        <v>496</v>
      </c>
      <c r="G339" s="41"/>
      <c r="H339" s="41"/>
      <c r="I339" s="220"/>
      <c r="J339" s="41"/>
      <c r="K339" s="41"/>
      <c r="L339" s="45"/>
      <c r="M339" s="221"/>
      <c r="N339" s="222"/>
      <c r="O339" s="85"/>
      <c r="P339" s="85"/>
      <c r="Q339" s="85"/>
      <c r="R339" s="85"/>
      <c r="S339" s="85"/>
      <c r="T339" s="86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T339" s="18" t="s">
        <v>169</v>
      </c>
      <c r="AU339" s="18" t="s">
        <v>85</v>
      </c>
    </row>
    <row r="340" spans="1:51" s="13" customFormat="1" ht="12">
      <c r="A340" s="13"/>
      <c r="B340" s="223"/>
      <c r="C340" s="224"/>
      <c r="D340" s="225" t="s">
        <v>175</v>
      </c>
      <c r="E340" s="226" t="s">
        <v>19</v>
      </c>
      <c r="F340" s="227" t="s">
        <v>364</v>
      </c>
      <c r="G340" s="224"/>
      <c r="H340" s="226" t="s">
        <v>19</v>
      </c>
      <c r="I340" s="228"/>
      <c r="J340" s="224"/>
      <c r="K340" s="224"/>
      <c r="L340" s="229"/>
      <c r="M340" s="230"/>
      <c r="N340" s="231"/>
      <c r="O340" s="231"/>
      <c r="P340" s="231"/>
      <c r="Q340" s="231"/>
      <c r="R340" s="231"/>
      <c r="S340" s="231"/>
      <c r="T340" s="232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33" t="s">
        <v>175</v>
      </c>
      <c r="AU340" s="233" t="s">
        <v>85</v>
      </c>
      <c r="AV340" s="13" t="s">
        <v>83</v>
      </c>
      <c r="AW340" s="13" t="s">
        <v>37</v>
      </c>
      <c r="AX340" s="13" t="s">
        <v>75</v>
      </c>
      <c r="AY340" s="233" t="s">
        <v>159</v>
      </c>
    </row>
    <row r="341" spans="1:51" s="13" customFormat="1" ht="12">
      <c r="A341" s="13"/>
      <c r="B341" s="223"/>
      <c r="C341" s="224"/>
      <c r="D341" s="225" t="s">
        <v>175</v>
      </c>
      <c r="E341" s="226" t="s">
        <v>19</v>
      </c>
      <c r="F341" s="227" t="s">
        <v>2522</v>
      </c>
      <c r="G341" s="224"/>
      <c r="H341" s="226" t="s">
        <v>19</v>
      </c>
      <c r="I341" s="228"/>
      <c r="J341" s="224"/>
      <c r="K341" s="224"/>
      <c r="L341" s="229"/>
      <c r="M341" s="230"/>
      <c r="N341" s="231"/>
      <c r="O341" s="231"/>
      <c r="P341" s="231"/>
      <c r="Q341" s="231"/>
      <c r="R341" s="231"/>
      <c r="S341" s="231"/>
      <c r="T341" s="232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33" t="s">
        <v>175</v>
      </c>
      <c r="AU341" s="233" t="s">
        <v>85</v>
      </c>
      <c r="AV341" s="13" t="s">
        <v>83</v>
      </c>
      <c r="AW341" s="13" t="s">
        <v>37</v>
      </c>
      <c r="AX341" s="13" t="s">
        <v>75</v>
      </c>
      <c r="AY341" s="233" t="s">
        <v>159</v>
      </c>
    </row>
    <row r="342" spans="1:51" s="13" customFormat="1" ht="12">
      <c r="A342" s="13"/>
      <c r="B342" s="223"/>
      <c r="C342" s="224"/>
      <c r="D342" s="225" t="s">
        <v>175</v>
      </c>
      <c r="E342" s="226" t="s">
        <v>19</v>
      </c>
      <c r="F342" s="227" t="s">
        <v>1889</v>
      </c>
      <c r="G342" s="224"/>
      <c r="H342" s="226" t="s">
        <v>19</v>
      </c>
      <c r="I342" s="228"/>
      <c r="J342" s="224"/>
      <c r="K342" s="224"/>
      <c r="L342" s="229"/>
      <c r="M342" s="230"/>
      <c r="N342" s="231"/>
      <c r="O342" s="231"/>
      <c r="P342" s="231"/>
      <c r="Q342" s="231"/>
      <c r="R342" s="231"/>
      <c r="S342" s="231"/>
      <c r="T342" s="232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33" t="s">
        <v>175</v>
      </c>
      <c r="AU342" s="233" t="s">
        <v>85</v>
      </c>
      <c r="AV342" s="13" t="s">
        <v>83</v>
      </c>
      <c r="AW342" s="13" t="s">
        <v>37</v>
      </c>
      <c r="AX342" s="13" t="s">
        <v>75</v>
      </c>
      <c r="AY342" s="233" t="s">
        <v>159</v>
      </c>
    </row>
    <row r="343" spans="1:51" s="14" customFormat="1" ht="12">
      <c r="A343" s="14"/>
      <c r="B343" s="234"/>
      <c r="C343" s="235"/>
      <c r="D343" s="225" t="s">
        <v>175</v>
      </c>
      <c r="E343" s="236" t="s">
        <v>19</v>
      </c>
      <c r="F343" s="237" t="s">
        <v>2581</v>
      </c>
      <c r="G343" s="235"/>
      <c r="H343" s="238">
        <v>11.276</v>
      </c>
      <c r="I343" s="239"/>
      <c r="J343" s="235"/>
      <c r="K343" s="235"/>
      <c r="L343" s="240"/>
      <c r="M343" s="241"/>
      <c r="N343" s="242"/>
      <c r="O343" s="242"/>
      <c r="P343" s="242"/>
      <c r="Q343" s="242"/>
      <c r="R343" s="242"/>
      <c r="S343" s="242"/>
      <c r="T343" s="243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44" t="s">
        <v>175</v>
      </c>
      <c r="AU343" s="244" t="s">
        <v>85</v>
      </c>
      <c r="AV343" s="14" t="s">
        <v>85</v>
      </c>
      <c r="AW343" s="14" t="s">
        <v>37</v>
      </c>
      <c r="AX343" s="14" t="s">
        <v>83</v>
      </c>
      <c r="AY343" s="244" t="s">
        <v>159</v>
      </c>
    </row>
    <row r="344" spans="1:65" s="2" customFormat="1" ht="24.15" customHeight="1">
      <c r="A344" s="39"/>
      <c r="B344" s="40"/>
      <c r="C344" s="257" t="s">
        <v>435</v>
      </c>
      <c r="D344" s="257" t="s">
        <v>255</v>
      </c>
      <c r="E344" s="258" t="s">
        <v>1945</v>
      </c>
      <c r="F344" s="259" t="s">
        <v>1946</v>
      </c>
      <c r="G344" s="260" t="s">
        <v>165</v>
      </c>
      <c r="H344" s="261">
        <v>11.84</v>
      </c>
      <c r="I344" s="262"/>
      <c r="J344" s="263">
        <f>ROUND(I344*H344,2)</f>
        <v>0</v>
      </c>
      <c r="K344" s="259" t="s">
        <v>166</v>
      </c>
      <c r="L344" s="264"/>
      <c r="M344" s="265" t="s">
        <v>19</v>
      </c>
      <c r="N344" s="266" t="s">
        <v>46</v>
      </c>
      <c r="O344" s="85"/>
      <c r="P344" s="214">
        <f>O344*H344</f>
        <v>0</v>
      </c>
      <c r="Q344" s="214">
        <v>0.0021</v>
      </c>
      <c r="R344" s="214">
        <f>Q344*H344</f>
        <v>0.024863999999999997</v>
      </c>
      <c r="S344" s="214">
        <v>0</v>
      </c>
      <c r="T344" s="215">
        <f>S344*H344</f>
        <v>0</v>
      </c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R344" s="216" t="s">
        <v>259</v>
      </c>
      <c r="AT344" s="216" t="s">
        <v>255</v>
      </c>
      <c r="AU344" s="216" t="s">
        <v>85</v>
      </c>
      <c r="AY344" s="18" t="s">
        <v>159</v>
      </c>
      <c r="BE344" s="217">
        <f>IF(N344="základní",J344,0)</f>
        <v>0</v>
      </c>
      <c r="BF344" s="217">
        <f>IF(N344="snížená",J344,0)</f>
        <v>0</v>
      </c>
      <c r="BG344" s="217">
        <f>IF(N344="zákl. přenesená",J344,0)</f>
        <v>0</v>
      </c>
      <c r="BH344" s="217">
        <f>IF(N344="sníž. přenesená",J344,0)</f>
        <v>0</v>
      </c>
      <c r="BI344" s="217">
        <f>IF(N344="nulová",J344,0)</f>
        <v>0</v>
      </c>
      <c r="BJ344" s="18" t="s">
        <v>83</v>
      </c>
      <c r="BK344" s="217">
        <f>ROUND(I344*H344,2)</f>
        <v>0</v>
      </c>
      <c r="BL344" s="18" t="s">
        <v>238</v>
      </c>
      <c r="BM344" s="216" t="s">
        <v>2582</v>
      </c>
    </row>
    <row r="345" spans="1:51" s="14" customFormat="1" ht="12">
      <c r="A345" s="14"/>
      <c r="B345" s="234"/>
      <c r="C345" s="235"/>
      <c r="D345" s="225" t="s">
        <v>175</v>
      </c>
      <c r="E345" s="235"/>
      <c r="F345" s="237" t="s">
        <v>2583</v>
      </c>
      <c r="G345" s="235"/>
      <c r="H345" s="238">
        <v>11.84</v>
      </c>
      <c r="I345" s="239"/>
      <c r="J345" s="235"/>
      <c r="K345" s="235"/>
      <c r="L345" s="240"/>
      <c r="M345" s="241"/>
      <c r="N345" s="242"/>
      <c r="O345" s="242"/>
      <c r="P345" s="242"/>
      <c r="Q345" s="242"/>
      <c r="R345" s="242"/>
      <c r="S345" s="242"/>
      <c r="T345" s="243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44" t="s">
        <v>175</v>
      </c>
      <c r="AU345" s="244" t="s">
        <v>85</v>
      </c>
      <c r="AV345" s="14" t="s">
        <v>85</v>
      </c>
      <c r="AW345" s="14" t="s">
        <v>4</v>
      </c>
      <c r="AX345" s="14" t="s">
        <v>83</v>
      </c>
      <c r="AY345" s="244" t="s">
        <v>159</v>
      </c>
    </row>
    <row r="346" spans="1:65" s="2" customFormat="1" ht="44.25" customHeight="1">
      <c r="A346" s="39"/>
      <c r="B346" s="40"/>
      <c r="C346" s="205" t="s">
        <v>441</v>
      </c>
      <c r="D346" s="205" t="s">
        <v>162</v>
      </c>
      <c r="E346" s="206" t="s">
        <v>505</v>
      </c>
      <c r="F346" s="207" t="s">
        <v>506</v>
      </c>
      <c r="G346" s="208" t="s">
        <v>191</v>
      </c>
      <c r="H346" s="209">
        <v>0.975</v>
      </c>
      <c r="I346" s="210"/>
      <c r="J346" s="211">
        <f>ROUND(I346*H346,2)</f>
        <v>0</v>
      </c>
      <c r="K346" s="207" t="s">
        <v>166</v>
      </c>
      <c r="L346" s="45"/>
      <c r="M346" s="212" t="s">
        <v>19</v>
      </c>
      <c r="N346" s="213" t="s">
        <v>46</v>
      </c>
      <c r="O346" s="85"/>
      <c r="P346" s="214">
        <f>O346*H346</f>
        <v>0</v>
      </c>
      <c r="Q346" s="214">
        <v>0</v>
      </c>
      <c r="R346" s="214">
        <f>Q346*H346</f>
        <v>0</v>
      </c>
      <c r="S346" s="214">
        <v>0</v>
      </c>
      <c r="T346" s="215">
        <f>S346*H346</f>
        <v>0</v>
      </c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R346" s="216" t="s">
        <v>238</v>
      </c>
      <c r="AT346" s="216" t="s">
        <v>162</v>
      </c>
      <c r="AU346" s="216" t="s">
        <v>85</v>
      </c>
      <c r="AY346" s="18" t="s">
        <v>159</v>
      </c>
      <c r="BE346" s="217">
        <f>IF(N346="základní",J346,0)</f>
        <v>0</v>
      </c>
      <c r="BF346" s="217">
        <f>IF(N346="snížená",J346,0)</f>
        <v>0</v>
      </c>
      <c r="BG346" s="217">
        <f>IF(N346="zákl. přenesená",J346,0)</f>
        <v>0</v>
      </c>
      <c r="BH346" s="217">
        <f>IF(N346="sníž. přenesená",J346,0)</f>
        <v>0</v>
      </c>
      <c r="BI346" s="217">
        <f>IF(N346="nulová",J346,0)</f>
        <v>0</v>
      </c>
      <c r="BJ346" s="18" t="s">
        <v>83</v>
      </c>
      <c r="BK346" s="217">
        <f>ROUND(I346*H346,2)</f>
        <v>0</v>
      </c>
      <c r="BL346" s="18" t="s">
        <v>238</v>
      </c>
      <c r="BM346" s="216" t="s">
        <v>2584</v>
      </c>
    </row>
    <row r="347" spans="1:47" s="2" customFormat="1" ht="12">
      <c r="A347" s="39"/>
      <c r="B347" s="40"/>
      <c r="C347" s="41"/>
      <c r="D347" s="218" t="s">
        <v>169</v>
      </c>
      <c r="E347" s="41"/>
      <c r="F347" s="219" t="s">
        <v>508</v>
      </c>
      <c r="G347" s="41"/>
      <c r="H347" s="41"/>
      <c r="I347" s="220"/>
      <c r="J347" s="41"/>
      <c r="K347" s="41"/>
      <c r="L347" s="45"/>
      <c r="M347" s="221"/>
      <c r="N347" s="222"/>
      <c r="O347" s="85"/>
      <c r="P347" s="85"/>
      <c r="Q347" s="85"/>
      <c r="R347" s="85"/>
      <c r="S347" s="85"/>
      <c r="T347" s="86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T347" s="18" t="s">
        <v>169</v>
      </c>
      <c r="AU347" s="18" t="s">
        <v>85</v>
      </c>
    </row>
    <row r="348" spans="1:63" s="12" customFormat="1" ht="22.8" customHeight="1">
      <c r="A348" s="12"/>
      <c r="B348" s="189"/>
      <c r="C348" s="190"/>
      <c r="D348" s="191" t="s">
        <v>74</v>
      </c>
      <c r="E348" s="203" t="s">
        <v>509</v>
      </c>
      <c r="F348" s="203" t="s">
        <v>510</v>
      </c>
      <c r="G348" s="190"/>
      <c r="H348" s="190"/>
      <c r="I348" s="193"/>
      <c r="J348" s="204">
        <f>BK348</f>
        <v>0</v>
      </c>
      <c r="K348" s="190"/>
      <c r="L348" s="195"/>
      <c r="M348" s="196"/>
      <c r="N348" s="197"/>
      <c r="O348" s="197"/>
      <c r="P348" s="198">
        <f>SUM(P349:P358)</f>
        <v>0</v>
      </c>
      <c r="Q348" s="197"/>
      <c r="R348" s="198">
        <f>SUM(R349:R358)</f>
        <v>0.0114</v>
      </c>
      <c r="S348" s="197"/>
      <c r="T348" s="199">
        <f>SUM(T349:T358)</f>
        <v>0.0341</v>
      </c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R348" s="200" t="s">
        <v>85</v>
      </c>
      <c r="AT348" s="201" t="s">
        <v>74</v>
      </c>
      <c r="AU348" s="201" t="s">
        <v>83</v>
      </c>
      <c r="AY348" s="200" t="s">
        <v>159</v>
      </c>
      <c r="BK348" s="202">
        <f>SUM(BK349:BK358)</f>
        <v>0</v>
      </c>
    </row>
    <row r="349" spans="1:65" s="2" customFormat="1" ht="24.15" customHeight="1">
      <c r="A349" s="39"/>
      <c r="B349" s="40"/>
      <c r="C349" s="205" t="s">
        <v>446</v>
      </c>
      <c r="D349" s="205" t="s">
        <v>162</v>
      </c>
      <c r="E349" s="206" t="s">
        <v>512</v>
      </c>
      <c r="F349" s="207" t="s">
        <v>513</v>
      </c>
      <c r="G349" s="208" t="s">
        <v>237</v>
      </c>
      <c r="H349" s="209">
        <v>2</v>
      </c>
      <c r="I349" s="210"/>
      <c r="J349" s="211">
        <f>ROUND(I349*H349,2)</f>
        <v>0</v>
      </c>
      <c r="K349" s="207" t="s">
        <v>166</v>
      </c>
      <c r="L349" s="45"/>
      <c r="M349" s="212" t="s">
        <v>19</v>
      </c>
      <c r="N349" s="213" t="s">
        <v>46</v>
      </c>
      <c r="O349" s="85"/>
      <c r="P349" s="214">
        <f>O349*H349</f>
        <v>0</v>
      </c>
      <c r="Q349" s="214">
        <v>0</v>
      </c>
      <c r="R349" s="214">
        <f>Q349*H349</f>
        <v>0</v>
      </c>
      <c r="S349" s="214">
        <v>0.01705</v>
      </c>
      <c r="T349" s="215">
        <f>S349*H349</f>
        <v>0.0341</v>
      </c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R349" s="216" t="s">
        <v>238</v>
      </c>
      <c r="AT349" s="216" t="s">
        <v>162</v>
      </c>
      <c r="AU349" s="216" t="s">
        <v>85</v>
      </c>
      <c r="AY349" s="18" t="s">
        <v>159</v>
      </c>
      <c r="BE349" s="217">
        <f>IF(N349="základní",J349,0)</f>
        <v>0</v>
      </c>
      <c r="BF349" s="217">
        <f>IF(N349="snížená",J349,0)</f>
        <v>0</v>
      </c>
      <c r="BG349" s="217">
        <f>IF(N349="zákl. přenesená",J349,0)</f>
        <v>0</v>
      </c>
      <c r="BH349" s="217">
        <f>IF(N349="sníž. přenesená",J349,0)</f>
        <v>0</v>
      </c>
      <c r="BI349" s="217">
        <f>IF(N349="nulová",J349,0)</f>
        <v>0</v>
      </c>
      <c r="BJ349" s="18" t="s">
        <v>83</v>
      </c>
      <c r="BK349" s="217">
        <f>ROUND(I349*H349,2)</f>
        <v>0</v>
      </c>
      <c r="BL349" s="18" t="s">
        <v>238</v>
      </c>
      <c r="BM349" s="216" t="s">
        <v>2585</v>
      </c>
    </row>
    <row r="350" spans="1:47" s="2" customFormat="1" ht="12">
      <c r="A350" s="39"/>
      <c r="B350" s="40"/>
      <c r="C350" s="41"/>
      <c r="D350" s="218" t="s">
        <v>169</v>
      </c>
      <c r="E350" s="41"/>
      <c r="F350" s="219" t="s">
        <v>515</v>
      </c>
      <c r="G350" s="41"/>
      <c r="H350" s="41"/>
      <c r="I350" s="220"/>
      <c r="J350" s="41"/>
      <c r="K350" s="41"/>
      <c r="L350" s="45"/>
      <c r="M350" s="221"/>
      <c r="N350" s="222"/>
      <c r="O350" s="85"/>
      <c r="P350" s="85"/>
      <c r="Q350" s="85"/>
      <c r="R350" s="85"/>
      <c r="S350" s="85"/>
      <c r="T350" s="86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T350" s="18" t="s">
        <v>169</v>
      </c>
      <c r="AU350" s="18" t="s">
        <v>85</v>
      </c>
    </row>
    <row r="351" spans="1:65" s="2" customFormat="1" ht="24.15" customHeight="1">
      <c r="A351" s="39"/>
      <c r="B351" s="40"/>
      <c r="C351" s="205" t="s">
        <v>453</v>
      </c>
      <c r="D351" s="205" t="s">
        <v>162</v>
      </c>
      <c r="E351" s="206" t="s">
        <v>517</v>
      </c>
      <c r="F351" s="207" t="s">
        <v>518</v>
      </c>
      <c r="G351" s="208" t="s">
        <v>237</v>
      </c>
      <c r="H351" s="209">
        <v>2</v>
      </c>
      <c r="I351" s="210"/>
      <c r="J351" s="211">
        <f>ROUND(I351*H351,2)</f>
        <v>0</v>
      </c>
      <c r="K351" s="207" t="s">
        <v>166</v>
      </c>
      <c r="L351" s="45"/>
      <c r="M351" s="212" t="s">
        <v>19</v>
      </c>
      <c r="N351" s="213" t="s">
        <v>46</v>
      </c>
      <c r="O351" s="85"/>
      <c r="P351" s="214">
        <f>O351*H351</f>
        <v>0</v>
      </c>
      <c r="Q351" s="214">
        <v>0.00115</v>
      </c>
      <c r="R351" s="214">
        <f>Q351*H351</f>
        <v>0.0023</v>
      </c>
      <c r="S351" s="214">
        <v>0</v>
      </c>
      <c r="T351" s="215">
        <f>S351*H351</f>
        <v>0</v>
      </c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R351" s="216" t="s">
        <v>238</v>
      </c>
      <c r="AT351" s="216" t="s">
        <v>162</v>
      </c>
      <c r="AU351" s="216" t="s">
        <v>85</v>
      </c>
      <c r="AY351" s="18" t="s">
        <v>159</v>
      </c>
      <c r="BE351" s="217">
        <f>IF(N351="základní",J351,0)</f>
        <v>0</v>
      </c>
      <c r="BF351" s="217">
        <f>IF(N351="snížená",J351,0)</f>
        <v>0</v>
      </c>
      <c r="BG351" s="217">
        <f>IF(N351="zákl. přenesená",J351,0)</f>
        <v>0</v>
      </c>
      <c r="BH351" s="217">
        <f>IF(N351="sníž. přenesená",J351,0)</f>
        <v>0</v>
      </c>
      <c r="BI351" s="217">
        <f>IF(N351="nulová",J351,0)</f>
        <v>0</v>
      </c>
      <c r="BJ351" s="18" t="s">
        <v>83</v>
      </c>
      <c r="BK351" s="217">
        <f>ROUND(I351*H351,2)</f>
        <v>0</v>
      </c>
      <c r="BL351" s="18" t="s">
        <v>238</v>
      </c>
      <c r="BM351" s="216" t="s">
        <v>2586</v>
      </c>
    </row>
    <row r="352" spans="1:47" s="2" customFormat="1" ht="12">
      <c r="A352" s="39"/>
      <c r="B352" s="40"/>
      <c r="C352" s="41"/>
      <c r="D352" s="218" t="s">
        <v>169</v>
      </c>
      <c r="E352" s="41"/>
      <c r="F352" s="219" t="s">
        <v>520</v>
      </c>
      <c r="G352" s="41"/>
      <c r="H352" s="41"/>
      <c r="I352" s="220"/>
      <c r="J352" s="41"/>
      <c r="K352" s="41"/>
      <c r="L352" s="45"/>
      <c r="M352" s="221"/>
      <c r="N352" s="222"/>
      <c r="O352" s="85"/>
      <c r="P352" s="85"/>
      <c r="Q352" s="85"/>
      <c r="R352" s="85"/>
      <c r="S352" s="85"/>
      <c r="T352" s="86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T352" s="18" t="s">
        <v>169</v>
      </c>
      <c r="AU352" s="18" t="s">
        <v>85</v>
      </c>
    </row>
    <row r="353" spans="1:51" s="13" customFormat="1" ht="12">
      <c r="A353" s="13"/>
      <c r="B353" s="223"/>
      <c r="C353" s="224"/>
      <c r="D353" s="225" t="s">
        <v>175</v>
      </c>
      <c r="E353" s="226" t="s">
        <v>19</v>
      </c>
      <c r="F353" s="227" t="s">
        <v>339</v>
      </c>
      <c r="G353" s="224"/>
      <c r="H353" s="226" t="s">
        <v>19</v>
      </c>
      <c r="I353" s="228"/>
      <c r="J353" s="224"/>
      <c r="K353" s="224"/>
      <c r="L353" s="229"/>
      <c r="M353" s="230"/>
      <c r="N353" s="231"/>
      <c r="O353" s="231"/>
      <c r="P353" s="231"/>
      <c r="Q353" s="231"/>
      <c r="R353" s="231"/>
      <c r="S353" s="231"/>
      <c r="T353" s="232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33" t="s">
        <v>175</v>
      </c>
      <c r="AU353" s="233" t="s">
        <v>85</v>
      </c>
      <c r="AV353" s="13" t="s">
        <v>83</v>
      </c>
      <c r="AW353" s="13" t="s">
        <v>37</v>
      </c>
      <c r="AX353" s="13" t="s">
        <v>75</v>
      </c>
      <c r="AY353" s="233" t="s">
        <v>159</v>
      </c>
    </row>
    <row r="354" spans="1:51" s="14" customFormat="1" ht="12">
      <c r="A354" s="14"/>
      <c r="B354" s="234"/>
      <c r="C354" s="235"/>
      <c r="D354" s="225" t="s">
        <v>175</v>
      </c>
      <c r="E354" s="236" t="s">
        <v>19</v>
      </c>
      <c r="F354" s="237" t="s">
        <v>85</v>
      </c>
      <c r="G354" s="235"/>
      <c r="H354" s="238">
        <v>2</v>
      </c>
      <c r="I354" s="239"/>
      <c r="J354" s="235"/>
      <c r="K354" s="235"/>
      <c r="L354" s="240"/>
      <c r="M354" s="241"/>
      <c r="N354" s="242"/>
      <c r="O354" s="242"/>
      <c r="P354" s="242"/>
      <c r="Q354" s="242"/>
      <c r="R354" s="242"/>
      <c r="S354" s="242"/>
      <c r="T354" s="243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44" t="s">
        <v>175</v>
      </c>
      <c r="AU354" s="244" t="s">
        <v>85</v>
      </c>
      <c r="AV354" s="14" t="s">
        <v>85</v>
      </c>
      <c r="AW354" s="14" t="s">
        <v>37</v>
      </c>
      <c r="AX354" s="14" t="s">
        <v>83</v>
      </c>
      <c r="AY354" s="244" t="s">
        <v>159</v>
      </c>
    </row>
    <row r="355" spans="1:65" s="2" customFormat="1" ht="37.8" customHeight="1">
      <c r="A355" s="39"/>
      <c r="B355" s="40"/>
      <c r="C355" s="257" t="s">
        <v>458</v>
      </c>
      <c r="D355" s="257" t="s">
        <v>255</v>
      </c>
      <c r="E355" s="258" t="s">
        <v>522</v>
      </c>
      <c r="F355" s="259" t="s">
        <v>523</v>
      </c>
      <c r="G355" s="260" t="s">
        <v>237</v>
      </c>
      <c r="H355" s="261">
        <v>2</v>
      </c>
      <c r="I355" s="262"/>
      <c r="J355" s="263">
        <f>ROUND(I355*H355,2)</f>
        <v>0</v>
      </c>
      <c r="K355" s="259" t="s">
        <v>166</v>
      </c>
      <c r="L355" s="264"/>
      <c r="M355" s="265" t="s">
        <v>19</v>
      </c>
      <c r="N355" s="266" t="s">
        <v>46</v>
      </c>
      <c r="O355" s="85"/>
      <c r="P355" s="214">
        <f>O355*H355</f>
        <v>0</v>
      </c>
      <c r="Q355" s="214">
        <v>0.00208</v>
      </c>
      <c r="R355" s="214">
        <f>Q355*H355</f>
        <v>0.00416</v>
      </c>
      <c r="S355" s="214">
        <v>0</v>
      </c>
      <c r="T355" s="215">
        <f>S355*H355</f>
        <v>0</v>
      </c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R355" s="216" t="s">
        <v>259</v>
      </c>
      <c r="AT355" s="216" t="s">
        <v>255</v>
      </c>
      <c r="AU355" s="216" t="s">
        <v>85</v>
      </c>
      <c r="AY355" s="18" t="s">
        <v>159</v>
      </c>
      <c r="BE355" s="217">
        <f>IF(N355="základní",J355,0)</f>
        <v>0</v>
      </c>
      <c r="BF355" s="217">
        <f>IF(N355="snížená",J355,0)</f>
        <v>0</v>
      </c>
      <c r="BG355" s="217">
        <f>IF(N355="zákl. přenesená",J355,0)</f>
        <v>0</v>
      </c>
      <c r="BH355" s="217">
        <f>IF(N355="sníž. přenesená",J355,0)</f>
        <v>0</v>
      </c>
      <c r="BI355" s="217">
        <f>IF(N355="nulová",J355,0)</f>
        <v>0</v>
      </c>
      <c r="BJ355" s="18" t="s">
        <v>83</v>
      </c>
      <c r="BK355" s="217">
        <f>ROUND(I355*H355,2)</f>
        <v>0</v>
      </c>
      <c r="BL355" s="18" t="s">
        <v>238</v>
      </c>
      <c r="BM355" s="216" t="s">
        <v>2587</v>
      </c>
    </row>
    <row r="356" spans="1:65" s="2" customFormat="1" ht="24.15" customHeight="1">
      <c r="A356" s="39"/>
      <c r="B356" s="40"/>
      <c r="C356" s="257" t="s">
        <v>468</v>
      </c>
      <c r="D356" s="257" t="s">
        <v>255</v>
      </c>
      <c r="E356" s="258" t="s">
        <v>526</v>
      </c>
      <c r="F356" s="259" t="s">
        <v>527</v>
      </c>
      <c r="G356" s="260" t="s">
        <v>237</v>
      </c>
      <c r="H356" s="261">
        <v>2</v>
      </c>
      <c r="I356" s="262"/>
      <c r="J356" s="263">
        <f>ROUND(I356*H356,2)</f>
        <v>0</v>
      </c>
      <c r="K356" s="259" t="s">
        <v>166</v>
      </c>
      <c r="L356" s="264"/>
      <c r="M356" s="265" t="s">
        <v>19</v>
      </c>
      <c r="N356" s="266" t="s">
        <v>46</v>
      </c>
      <c r="O356" s="85"/>
      <c r="P356" s="214">
        <f>O356*H356</f>
        <v>0</v>
      </c>
      <c r="Q356" s="214">
        <v>0.00247</v>
      </c>
      <c r="R356" s="214">
        <f>Q356*H356</f>
        <v>0.00494</v>
      </c>
      <c r="S356" s="214">
        <v>0</v>
      </c>
      <c r="T356" s="215">
        <f>S356*H356</f>
        <v>0</v>
      </c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R356" s="216" t="s">
        <v>259</v>
      </c>
      <c r="AT356" s="216" t="s">
        <v>255</v>
      </c>
      <c r="AU356" s="216" t="s">
        <v>85</v>
      </c>
      <c r="AY356" s="18" t="s">
        <v>159</v>
      </c>
      <c r="BE356" s="217">
        <f>IF(N356="základní",J356,0)</f>
        <v>0</v>
      </c>
      <c r="BF356" s="217">
        <f>IF(N356="snížená",J356,0)</f>
        <v>0</v>
      </c>
      <c r="BG356" s="217">
        <f>IF(N356="zákl. přenesená",J356,0)</f>
        <v>0</v>
      </c>
      <c r="BH356" s="217">
        <f>IF(N356="sníž. přenesená",J356,0)</f>
        <v>0</v>
      </c>
      <c r="BI356" s="217">
        <f>IF(N356="nulová",J356,0)</f>
        <v>0</v>
      </c>
      <c r="BJ356" s="18" t="s">
        <v>83</v>
      </c>
      <c r="BK356" s="217">
        <f>ROUND(I356*H356,2)</f>
        <v>0</v>
      </c>
      <c r="BL356" s="18" t="s">
        <v>238</v>
      </c>
      <c r="BM356" s="216" t="s">
        <v>2588</v>
      </c>
    </row>
    <row r="357" spans="1:65" s="2" customFormat="1" ht="49.05" customHeight="1">
      <c r="A357" s="39"/>
      <c r="B357" s="40"/>
      <c r="C357" s="205" t="s">
        <v>473</v>
      </c>
      <c r="D357" s="205" t="s">
        <v>162</v>
      </c>
      <c r="E357" s="206" t="s">
        <v>550</v>
      </c>
      <c r="F357" s="207" t="s">
        <v>551</v>
      </c>
      <c r="G357" s="208" t="s">
        <v>191</v>
      </c>
      <c r="H357" s="209">
        <v>0.011</v>
      </c>
      <c r="I357" s="210"/>
      <c r="J357" s="211">
        <f>ROUND(I357*H357,2)</f>
        <v>0</v>
      </c>
      <c r="K357" s="207" t="s">
        <v>166</v>
      </c>
      <c r="L357" s="45"/>
      <c r="M357" s="212" t="s">
        <v>19</v>
      </c>
      <c r="N357" s="213" t="s">
        <v>46</v>
      </c>
      <c r="O357" s="85"/>
      <c r="P357" s="214">
        <f>O357*H357</f>
        <v>0</v>
      </c>
      <c r="Q357" s="214">
        <v>0</v>
      </c>
      <c r="R357" s="214">
        <f>Q357*H357</f>
        <v>0</v>
      </c>
      <c r="S357" s="214">
        <v>0</v>
      </c>
      <c r="T357" s="215">
        <f>S357*H357</f>
        <v>0</v>
      </c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R357" s="216" t="s">
        <v>238</v>
      </c>
      <c r="AT357" s="216" t="s">
        <v>162</v>
      </c>
      <c r="AU357" s="216" t="s">
        <v>85</v>
      </c>
      <c r="AY357" s="18" t="s">
        <v>159</v>
      </c>
      <c r="BE357" s="217">
        <f>IF(N357="základní",J357,0)</f>
        <v>0</v>
      </c>
      <c r="BF357" s="217">
        <f>IF(N357="snížená",J357,0)</f>
        <v>0</v>
      </c>
      <c r="BG357" s="217">
        <f>IF(N357="zákl. přenesená",J357,0)</f>
        <v>0</v>
      </c>
      <c r="BH357" s="217">
        <f>IF(N357="sníž. přenesená",J357,0)</f>
        <v>0</v>
      </c>
      <c r="BI357" s="217">
        <f>IF(N357="nulová",J357,0)</f>
        <v>0</v>
      </c>
      <c r="BJ357" s="18" t="s">
        <v>83</v>
      </c>
      <c r="BK357" s="217">
        <f>ROUND(I357*H357,2)</f>
        <v>0</v>
      </c>
      <c r="BL357" s="18" t="s">
        <v>238</v>
      </c>
      <c r="BM357" s="216" t="s">
        <v>2589</v>
      </c>
    </row>
    <row r="358" spans="1:47" s="2" customFormat="1" ht="12">
      <c r="A358" s="39"/>
      <c r="B358" s="40"/>
      <c r="C358" s="41"/>
      <c r="D358" s="218" t="s">
        <v>169</v>
      </c>
      <c r="E358" s="41"/>
      <c r="F358" s="219" t="s">
        <v>553</v>
      </c>
      <c r="G358" s="41"/>
      <c r="H358" s="41"/>
      <c r="I358" s="220"/>
      <c r="J358" s="41"/>
      <c r="K358" s="41"/>
      <c r="L358" s="45"/>
      <c r="M358" s="221"/>
      <c r="N358" s="222"/>
      <c r="O358" s="85"/>
      <c r="P358" s="85"/>
      <c r="Q358" s="85"/>
      <c r="R358" s="85"/>
      <c r="S358" s="85"/>
      <c r="T358" s="86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T358" s="18" t="s">
        <v>169</v>
      </c>
      <c r="AU358" s="18" t="s">
        <v>85</v>
      </c>
    </row>
    <row r="359" spans="1:63" s="12" customFormat="1" ht="22.8" customHeight="1">
      <c r="A359" s="12"/>
      <c r="B359" s="189"/>
      <c r="C359" s="190"/>
      <c r="D359" s="191" t="s">
        <v>74</v>
      </c>
      <c r="E359" s="203" t="s">
        <v>554</v>
      </c>
      <c r="F359" s="203" t="s">
        <v>555</v>
      </c>
      <c r="G359" s="190"/>
      <c r="H359" s="190"/>
      <c r="I359" s="193"/>
      <c r="J359" s="204">
        <f>BK359</f>
        <v>0</v>
      </c>
      <c r="K359" s="190"/>
      <c r="L359" s="195"/>
      <c r="M359" s="196"/>
      <c r="N359" s="197"/>
      <c r="O359" s="197"/>
      <c r="P359" s="198">
        <f>SUM(P360:P393)</f>
        <v>0</v>
      </c>
      <c r="Q359" s="197"/>
      <c r="R359" s="198">
        <f>SUM(R360:R393)</f>
        <v>0.0048000000000000004</v>
      </c>
      <c r="S359" s="197"/>
      <c r="T359" s="199">
        <f>SUM(T360:T393)</f>
        <v>0.03696</v>
      </c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R359" s="200" t="s">
        <v>85</v>
      </c>
      <c r="AT359" s="201" t="s">
        <v>74</v>
      </c>
      <c r="AU359" s="201" t="s">
        <v>83</v>
      </c>
      <c r="AY359" s="200" t="s">
        <v>159</v>
      </c>
      <c r="BK359" s="202">
        <f>SUM(BK360:BK393)</f>
        <v>0</v>
      </c>
    </row>
    <row r="360" spans="1:65" s="2" customFormat="1" ht="37.8" customHeight="1">
      <c r="A360" s="39"/>
      <c r="B360" s="40"/>
      <c r="C360" s="205" t="s">
        <v>480</v>
      </c>
      <c r="D360" s="205" t="s">
        <v>162</v>
      </c>
      <c r="E360" s="206" t="s">
        <v>557</v>
      </c>
      <c r="F360" s="207" t="s">
        <v>558</v>
      </c>
      <c r="G360" s="208" t="s">
        <v>461</v>
      </c>
      <c r="H360" s="209">
        <v>48</v>
      </c>
      <c r="I360" s="210"/>
      <c r="J360" s="211">
        <f>ROUND(I360*H360,2)</f>
        <v>0</v>
      </c>
      <c r="K360" s="207" t="s">
        <v>166</v>
      </c>
      <c r="L360" s="45"/>
      <c r="M360" s="212" t="s">
        <v>19</v>
      </c>
      <c r="N360" s="213" t="s">
        <v>46</v>
      </c>
      <c r="O360" s="85"/>
      <c r="P360" s="214">
        <f>O360*H360</f>
        <v>0</v>
      </c>
      <c r="Q360" s="214">
        <v>0</v>
      </c>
      <c r="R360" s="214">
        <f>Q360*H360</f>
        <v>0</v>
      </c>
      <c r="S360" s="214">
        <v>0.00062</v>
      </c>
      <c r="T360" s="215">
        <f>S360*H360</f>
        <v>0.02976</v>
      </c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R360" s="216" t="s">
        <v>238</v>
      </c>
      <c r="AT360" s="216" t="s">
        <v>162</v>
      </c>
      <c r="AU360" s="216" t="s">
        <v>85</v>
      </c>
      <c r="AY360" s="18" t="s">
        <v>159</v>
      </c>
      <c r="BE360" s="217">
        <f>IF(N360="základní",J360,0)</f>
        <v>0</v>
      </c>
      <c r="BF360" s="217">
        <f>IF(N360="snížená",J360,0)</f>
        <v>0</v>
      </c>
      <c r="BG360" s="217">
        <f>IF(N360="zákl. přenesená",J360,0)</f>
        <v>0</v>
      </c>
      <c r="BH360" s="217">
        <f>IF(N360="sníž. přenesená",J360,0)</f>
        <v>0</v>
      </c>
      <c r="BI360" s="217">
        <f>IF(N360="nulová",J360,0)</f>
        <v>0</v>
      </c>
      <c r="BJ360" s="18" t="s">
        <v>83</v>
      </c>
      <c r="BK360" s="217">
        <f>ROUND(I360*H360,2)</f>
        <v>0</v>
      </c>
      <c r="BL360" s="18" t="s">
        <v>238</v>
      </c>
      <c r="BM360" s="216" t="s">
        <v>2590</v>
      </c>
    </row>
    <row r="361" spans="1:47" s="2" customFormat="1" ht="12">
      <c r="A361" s="39"/>
      <c r="B361" s="40"/>
      <c r="C361" s="41"/>
      <c r="D361" s="218" t="s">
        <v>169</v>
      </c>
      <c r="E361" s="41"/>
      <c r="F361" s="219" t="s">
        <v>560</v>
      </c>
      <c r="G361" s="41"/>
      <c r="H361" s="41"/>
      <c r="I361" s="220"/>
      <c r="J361" s="41"/>
      <c r="K361" s="41"/>
      <c r="L361" s="45"/>
      <c r="M361" s="221"/>
      <c r="N361" s="222"/>
      <c r="O361" s="85"/>
      <c r="P361" s="85"/>
      <c r="Q361" s="85"/>
      <c r="R361" s="85"/>
      <c r="S361" s="85"/>
      <c r="T361" s="86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T361" s="18" t="s">
        <v>169</v>
      </c>
      <c r="AU361" s="18" t="s">
        <v>85</v>
      </c>
    </row>
    <row r="362" spans="1:51" s="13" customFormat="1" ht="12">
      <c r="A362" s="13"/>
      <c r="B362" s="223"/>
      <c r="C362" s="224"/>
      <c r="D362" s="225" t="s">
        <v>175</v>
      </c>
      <c r="E362" s="226" t="s">
        <v>19</v>
      </c>
      <c r="F362" s="227" t="s">
        <v>561</v>
      </c>
      <c r="G362" s="224"/>
      <c r="H362" s="226" t="s">
        <v>19</v>
      </c>
      <c r="I362" s="228"/>
      <c r="J362" s="224"/>
      <c r="K362" s="224"/>
      <c r="L362" s="229"/>
      <c r="M362" s="230"/>
      <c r="N362" s="231"/>
      <c r="O362" s="231"/>
      <c r="P362" s="231"/>
      <c r="Q362" s="231"/>
      <c r="R362" s="231"/>
      <c r="S362" s="231"/>
      <c r="T362" s="232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33" t="s">
        <v>175</v>
      </c>
      <c r="AU362" s="233" t="s">
        <v>85</v>
      </c>
      <c r="AV362" s="13" t="s">
        <v>83</v>
      </c>
      <c r="AW362" s="13" t="s">
        <v>37</v>
      </c>
      <c r="AX362" s="13" t="s">
        <v>75</v>
      </c>
      <c r="AY362" s="233" t="s">
        <v>159</v>
      </c>
    </row>
    <row r="363" spans="1:51" s="13" customFormat="1" ht="12">
      <c r="A363" s="13"/>
      <c r="B363" s="223"/>
      <c r="C363" s="224"/>
      <c r="D363" s="225" t="s">
        <v>175</v>
      </c>
      <c r="E363" s="226" t="s">
        <v>19</v>
      </c>
      <c r="F363" s="227" t="s">
        <v>562</v>
      </c>
      <c r="G363" s="224"/>
      <c r="H363" s="226" t="s">
        <v>19</v>
      </c>
      <c r="I363" s="228"/>
      <c r="J363" s="224"/>
      <c r="K363" s="224"/>
      <c r="L363" s="229"/>
      <c r="M363" s="230"/>
      <c r="N363" s="231"/>
      <c r="O363" s="231"/>
      <c r="P363" s="231"/>
      <c r="Q363" s="231"/>
      <c r="R363" s="231"/>
      <c r="S363" s="231"/>
      <c r="T363" s="232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33" t="s">
        <v>175</v>
      </c>
      <c r="AU363" s="233" t="s">
        <v>85</v>
      </c>
      <c r="AV363" s="13" t="s">
        <v>83</v>
      </c>
      <c r="AW363" s="13" t="s">
        <v>37</v>
      </c>
      <c r="AX363" s="13" t="s">
        <v>75</v>
      </c>
      <c r="AY363" s="233" t="s">
        <v>159</v>
      </c>
    </row>
    <row r="364" spans="1:51" s="14" customFormat="1" ht="12">
      <c r="A364" s="14"/>
      <c r="B364" s="234"/>
      <c r="C364" s="235"/>
      <c r="D364" s="225" t="s">
        <v>175</v>
      </c>
      <c r="E364" s="236" t="s">
        <v>19</v>
      </c>
      <c r="F364" s="237" t="s">
        <v>422</v>
      </c>
      <c r="G364" s="235"/>
      <c r="H364" s="238">
        <v>48</v>
      </c>
      <c r="I364" s="239"/>
      <c r="J364" s="235"/>
      <c r="K364" s="235"/>
      <c r="L364" s="240"/>
      <c r="M364" s="241"/>
      <c r="N364" s="242"/>
      <c r="O364" s="242"/>
      <c r="P364" s="242"/>
      <c r="Q364" s="242"/>
      <c r="R364" s="242"/>
      <c r="S364" s="242"/>
      <c r="T364" s="243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44" t="s">
        <v>175</v>
      </c>
      <c r="AU364" s="244" t="s">
        <v>85</v>
      </c>
      <c r="AV364" s="14" t="s">
        <v>85</v>
      </c>
      <c r="AW364" s="14" t="s">
        <v>37</v>
      </c>
      <c r="AX364" s="14" t="s">
        <v>83</v>
      </c>
      <c r="AY364" s="244" t="s">
        <v>159</v>
      </c>
    </row>
    <row r="365" spans="1:65" s="2" customFormat="1" ht="24.15" customHeight="1">
      <c r="A365" s="39"/>
      <c r="B365" s="40"/>
      <c r="C365" s="205" t="s">
        <v>486</v>
      </c>
      <c r="D365" s="205" t="s">
        <v>162</v>
      </c>
      <c r="E365" s="206" t="s">
        <v>565</v>
      </c>
      <c r="F365" s="207" t="s">
        <v>566</v>
      </c>
      <c r="G365" s="208" t="s">
        <v>237</v>
      </c>
      <c r="H365" s="209">
        <v>48</v>
      </c>
      <c r="I365" s="210"/>
      <c r="J365" s="211">
        <f>ROUND(I365*H365,2)</f>
        <v>0</v>
      </c>
      <c r="K365" s="207" t="s">
        <v>166</v>
      </c>
      <c r="L365" s="45"/>
      <c r="M365" s="212" t="s">
        <v>19</v>
      </c>
      <c r="N365" s="213" t="s">
        <v>46</v>
      </c>
      <c r="O365" s="85"/>
      <c r="P365" s="214">
        <f>O365*H365</f>
        <v>0</v>
      </c>
      <c r="Q365" s="214">
        <v>0</v>
      </c>
      <c r="R365" s="214">
        <f>Q365*H365</f>
        <v>0</v>
      </c>
      <c r="S365" s="214">
        <v>0.00015</v>
      </c>
      <c r="T365" s="215">
        <f>S365*H365</f>
        <v>0.0072</v>
      </c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R365" s="216" t="s">
        <v>238</v>
      </c>
      <c r="AT365" s="216" t="s">
        <v>162</v>
      </c>
      <c r="AU365" s="216" t="s">
        <v>85</v>
      </c>
      <c r="AY365" s="18" t="s">
        <v>159</v>
      </c>
      <c r="BE365" s="217">
        <f>IF(N365="základní",J365,0)</f>
        <v>0</v>
      </c>
      <c r="BF365" s="217">
        <f>IF(N365="snížená",J365,0)</f>
        <v>0</v>
      </c>
      <c r="BG365" s="217">
        <f>IF(N365="zákl. přenesená",J365,0)</f>
        <v>0</v>
      </c>
      <c r="BH365" s="217">
        <f>IF(N365="sníž. přenesená",J365,0)</f>
        <v>0</v>
      </c>
      <c r="BI365" s="217">
        <f>IF(N365="nulová",J365,0)</f>
        <v>0</v>
      </c>
      <c r="BJ365" s="18" t="s">
        <v>83</v>
      </c>
      <c r="BK365" s="217">
        <f>ROUND(I365*H365,2)</f>
        <v>0</v>
      </c>
      <c r="BL365" s="18" t="s">
        <v>238</v>
      </c>
      <c r="BM365" s="216" t="s">
        <v>2591</v>
      </c>
    </row>
    <row r="366" spans="1:47" s="2" customFormat="1" ht="12">
      <c r="A366" s="39"/>
      <c r="B366" s="40"/>
      <c r="C366" s="41"/>
      <c r="D366" s="218" t="s">
        <v>169</v>
      </c>
      <c r="E366" s="41"/>
      <c r="F366" s="219" t="s">
        <v>568</v>
      </c>
      <c r="G366" s="41"/>
      <c r="H366" s="41"/>
      <c r="I366" s="220"/>
      <c r="J366" s="41"/>
      <c r="K366" s="41"/>
      <c r="L366" s="45"/>
      <c r="M366" s="221"/>
      <c r="N366" s="222"/>
      <c r="O366" s="85"/>
      <c r="P366" s="85"/>
      <c r="Q366" s="85"/>
      <c r="R366" s="85"/>
      <c r="S366" s="85"/>
      <c r="T366" s="86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T366" s="18" t="s">
        <v>169</v>
      </c>
      <c r="AU366" s="18" t="s">
        <v>85</v>
      </c>
    </row>
    <row r="367" spans="1:51" s="13" customFormat="1" ht="12">
      <c r="A367" s="13"/>
      <c r="B367" s="223"/>
      <c r="C367" s="224"/>
      <c r="D367" s="225" t="s">
        <v>175</v>
      </c>
      <c r="E367" s="226" t="s">
        <v>19</v>
      </c>
      <c r="F367" s="227" t="s">
        <v>561</v>
      </c>
      <c r="G367" s="224"/>
      <c r="H367" s="226" t="s">
        <v>19</v>
      </c>
      <c r="I367" s="228"/>
      <c r="J367" s="224"/>
      <c r="K367" s="224"/>
      <c r="L367" s="229"/>
      <c r="M367" s="230"/>
      <c r="N367" s="231"/>
      <c r="O367" s="231"/>
      <c r="P367" s="231"/>
      <c r="Q367" s="231"/>
      <c r="R367" s="231"/>
      <c r="S367" s="231"/>
      <c r="T367" s="232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33" t="s">
        <v>175</v>
      </c>
      <c r="AU367" s="233" t="s">
        <v>85</v>
      </c>
      <c r="AV367" s="13" t="s">
        <v>83</v>
      </c>
      <c r="AW367" s="13" t="s">
        <v>37</v>
      </c>
      <c r="AX367" s="13" t="s">
        <v>75</v>
      </c>
      <c r="AY367" s="233" t="s">
        <v>159</v>
      </c>
    </row>
    <row r="368" spans="1:51" s="13" customFormat="1" ht="12">
      <c r="A368" s="13"/>
      <c r="B368" s="223"/>
      <c r="C368" s="224"/>
      <c r="D368" s="225" t="s">
        <v>175</v>
      </c>
      <c r="E368" s="226" t="s">
        <v>19</v>
      </c>
      <c r="F368" s="227" t="s">
        <v>569</v>
      </c>
      <c r="G368" s="224"/>
      <c r="H368" s="226" t="s">
        <v>19</v>
      </c>
      <c r="I368" s="228"/>
      <c r="J368" s="224"/>
      <c r="K368" s="224"/>
      <c r="L368" s="229"/>
      <c r="M368" s="230"/>
      <c r="N368" s="231"/>
      <c r="O368" s="231"/>
      <c r="P368" s="231"/>
      <c r="Q368" s="231"/>
      <c r="R368" s="231"/>
      <c r="S368" s="231"/>
      <c r="T368" s="232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33" t="s">
        <v>175</v>
      </c>
      <c r="AU368" s="233" t="s">
        <v>85</v>
      </c>
      <c r="AV368" s="13" t="s">
        <v>83</v>
      </c>
      <c r="AW368" s="13" t="s">
        <v>37</v>
      </c>
      <c r="AX368" s="13" t="s">
        <v>75</v>
      </c>
      <c r="AY368" s="233" t="s">
        <v>159</v>
      </c>
    </row>
    <row r="369" spans="1:51" s="13" customFormat="1" ht="12">
      <c r="A369" s="13"/>
      <c r="B369" s="223"/>
      <c r="C369" s="224"/>
      <c r="D369" s="225" t="s">
        <v>175</v>
      </c>
      <c r="E369" s="226" t="s">
        <v>19</v>
      </c>
      <c r="F369" s="227" t="s">
        <v>562</v>
      </c>
      <c r="G369" s="224"/>
      <c r="H369" s="226" t="s">
        <v>19</v>
      </c>
      <c r="I369" s="228"/>
      <c r="J369" s="224"/>
      <c r="K369" s="224"/>
      <c r="L369" s="229"/>
      <c r="M369" s="230"/>
      <c r="N369" s="231"/>
      <c r="O369" s="231"/>
      <c r="P369" s="231"/>
      <c r="Q369" s="231"/>
      <c r="R369" s="231"/>
      <c r="S369" s="231"/>
      <c r="T369" s="232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33" t="s">
        <v>175</v>
      </c>
      <c r="AU369" s="233" t="s">
        <v>85</v>
      </c>
      <c r="AV369" s="13" t="s">
        <v>83</v>
      </c>
      <c r="AW369" s="13" t="s">
        <v>37</v>
      </c>
      <c r="AX369" s="13" t="s">
        <v>75</v>
      </c>
      <c r="AY369" s="233" t="s">
        <v>159</v>
      </c>
    </row>
    <row r="370" spans="1:51" s="14" customFormat="1" ht="12">
      <c r="A370" s="14"/>
      <c r="B370" s="234"/>
      <c r="C370" s="235"/>
      <c r="D370" s="225" t="s">
        <v>175</v>
      </c>
      <c r="E370" s="236" t="s">
        <v>19</v>
      </c>
      <c r="F370" s="237" t="s">
        <v>422</v>
      </c>
      <c r="G370" s="235"/>
      <c r="H370" s="238">
        <v>48</v>
      </c>
      <c r="I370" s="239"/>
      <c r="J370" s="235"/>
      <c r="K370" s="235"/>
      <c r="L370" s="240"/>
      <c r="M370" s="241"/>
      <c r="N370" s="242"/>
      <c r="O370" s="242"/>
      <c r="P370" s="242"/>
      <c r="Q370" s="242"/>
      <c r="R370" s="242"/>
      <c r="S370" s="242"/>
      <c r="T370" s="243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244" t="s">
        <v>175</v>
      </c>
      <c r="AU370" s="244" t="s">
        <v>85</v>
      </c>
      <c r="AV370" s="14" t="s">
        <v>85</v>
      </c>
      <c r="AW370" s="14" t="s">
        <v>37</v>
      </c>
      <c r="AX370" s="14" t="s">
        <v>75</v>
      </c>
      <c r="AY370" s="244" t="s">
        <v>159</v>
      </c>
    </row>
    <row r="371" spans="1:51" s="13" customFormat="1" ht="12">
      <c r="A371" s="13"/>
      <c r="B371" s="223"/>
      <c r="C371" s="224"/>
      <c r="D371" s="225" t="s">
        <v>175</v>
      </c>
      <c r="E371" s="226" t="s">
        <v>19</v>
      </c>
      <c r="F371" s="227" t="s">
        <v>243</v>
      </c>
      <c r="G371" s="224"/>
      <c r="H371" s="226" t="s">
        <v>19</v>
      </c>
      <c r="I371" s="228"/>
      <c r="J371" s="224"/>
      <c r="K371" s="224"/>
      <c r="L371" s="229"/>
      <c r="M371" s="230"/>
      <c r="N371" s="231"/>
      <c r="O371" s="231"/>
      <c r="P371" s="231"/>
      <c r="Q371" s="231"/>
      <c r="R371" s="231"/>
      <c r="S371" s="231"/>
      <c r="T371" s="232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33" t="s">
        <v>175</v>
      </c>
      <c r="AU371" s="233" t="s">
        <v>85</v>
      </c>
      <c r="AV371" s="13" t="s">
        <v>83</v>
      </c>
      <c r="AW371" s="13" t="s">
        <v>37</v>
      </c>
      <c r="AX371" s="13" t="s">
        <v>75</v>
      </c>
      <c r="AY371" s="233" t="s">
        <v>159</v>
      </c>
    </row>
    <row r="372" spans="1:51" s="14" customFormat="1" ht="12">
      <c r="A372" s="14"/>
      <c r="B372" s="234"/>
      <c r="C372" s="235"/>
      <c r="D372" s="225" t="s">
        <v>175</v>
      </c>
      <c r="E372" s="236" t="s">
        <v>19</v>
      </c>
      <c r="F372" s="237" t="s">
        <v>75</v>
      </c>
      <c r="G372" s="235"/>
      <c r="H372" s="238">
        <v>0</v>
      </c>
      <c r="I372" s="239"/>
      <c r="J372" s="235"/>
      <c r="K372" s="235"/>
      <c r="L372" s="240"/>
      <c r="M372" s="241"/>
      <c r="N372" s="242"/>
      <c r="O372" s="242"/>
      <c r="P372" s="242"/>
      <c r="Q372" s="242"/>
      <c r="R372" s="242"/>
      <c r="S372" s="242"/>
      <c r="T372" s="243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T372" s="244" t="s">
        <v>175</v>
      </c>
      <c r="AU372" s="244" t="s">
        <v>85</v>
      </c>
      <c r="AV372" s="14" t="s">
        <v>85</v>
      </c>
      <c r="AW372" s="14" t="s">
        <v>37</v>
      </c>
      <c r="AX372" s="14" t="s">
        <v>75</v>
      </c>
      <c r="AY372" s="244" t="s">
        <v>159</v>
      </c>
    </row>
    <row r="373" spans="1:51" s="15" customFormat="1" ht="12">
      <c r="A373" s="15"/>
      <c r="B373" s="245"/>
      <c r="C373" s="246"/>
      <c r="D373" s="225" t="s">
        <v>175</v>
      </c>
      <c r="E373" s="247" t="s">
        <v>19</v>
      </c>
      <c r="F373" s="248" t="s">
        <v>179</v>
      </c>
      <c r="G373" s="246"/>
      <c r="H373" s="249">
        <v>48</v>
      </c>
      <c r="I373" s="250"/>
      <c r="J373" s="246"/>
      <c r="K373" s="246"/>
      <c r="L373" s="251"/>
      <c r="M373" s="252"/>
      <c r="N373" s="253"/>
      <c r="O373" s="253"/>
      <c r="P373" s="253"/>
      <c r="Q373" s="253"/>
      <c r="R373" s="253"/>
      <c r="S373" s="253"/>
      <c r="T373" s="254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T373" s="255" t="s">
        <v>175</v>
      </c>
      <c r="AU373" s="255" t="s">
        <v>85</v>
      </c>
      <c r="AV373" s="15" t="s">
        <v>167</v>
      </c>
      <c r="AW373" s="15" t="s">
        <v>37</v>
      </c>
      <c r="AX373" s="15" t="s">
        <v>83</v>
      </c>
      <c r="AY373" s="255" t="s">
        <v>159</v>
      </c>
    </row>
    <row r="374" spans="1:65" s="2" customFormat="1" ht="24.15" customHeight="1">
      <c r="A374" s="39"/>
      <c r="B374" s="40"/>
      <c r="C374" s="205" t="s">
        <v>488</v>
      </c>
      <c r="D374" s="205" t="s">
        <v>162</v>
      </c>
      <c r="E374" s="206" t="s">
        <v>572</v>
      </c>
      <c r="F374" s="207" t="s">
        <v>573</v>
      </c>
      <c r="G374" s="208" t="s">
        <v>461</v>
      </c>
      <c r="H374" s="209">
        <v>48</v>
      </c>
      <c r="I374" s="210"/>
      <c r="J374" s="211">
        <f>ROUND(I374*H374,2)</f>
        <v>0</v>
      </c>
      <c r="K374" s="207" t="s">
        <v>166</v>
      </c>
      <c r="L374" s="45"/>
      <c r="M374" s="212" t="s">
        <v>19</v>
      </c>
      <c r="N374" s="213" t="s">
        <v>46</v>
      </c>
      <c r="O374" s="85"/>
      <c r="P374" s="214">
        <f>O374*H374</f>
        <v>0</v>
      </c>
      <c r="Q374" s="214">
        <v>0</v>
      </c>
      <c r="R374" s="214">
        <f>Q374*H374</f>
        <v>0</v>
      </c>
      <c r="S374" s="214">
        <v>0</v>
      </c>
      <c r="T374" s="215">
        <f>S374*H374</f>
        <v>0</v>
      </c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R374" s="216" t="s">
        <v>238</v>
      </c>
      <c r="AT374" s="216" t="s">
        <v>162</v>
      </c>
      <c r="AU374" s="216" t="s">
        <v>85</v>
      </c>
      <c r="AY374" s="18" t="s">
        <v>159</v>
      </c>
      <c r="BE374" s="217">
        <f>IF(N374="základní",J374,0)</f>
        <v>0</v>
      </c>
      <c r="BF374" s="217">
        <f>IF(N374="snížená",J374,0)</f>
        <v>0</v>
      </c>
      <c r="BG374" s="217">
        <f>IF(N374="zákl. přenesená",J374,0)</f>
        <v>0</v>
      </c>
      <c r="BH374" s="217">
        <f>IF(N374="sníž. přenesená",J374,0)</f>
        <v>0</v>
      </c>
      <c r="BI374" s="217">
        <f>IF(N374="nulová",J374,0)</f>
        <v>0</v>
      </c>
      <c r="BJ374" s="18" t="s">
        <v>83</v>
      </c>
      <c r="BK374" s="217">
        <f>ROUND(I374*H374,2)</f>
        <v>0</v>
      </c>
      <c r="BL374" s="18" t="s">
        <v>238</v>
      </c>
      <c r="BM374" s="216" t="s">
        <v>2592</v>
      </c>
    </row>
    <row r="375" spans="1:47" s="2" customFormat="1" ht="12">
      <c r="A375" s="39"/>
      <c r="B375" s="40"/>
      <c r="C375" s="41"/>
      <c r="D375" s="218" t="s">
        <v>169</v>
      </c>
      <c r="E375" s="41"/>
      <c r="F375" s="219" t="s">
        <v>575</v>
      </c>
      <c r="G375" s="41"/>
      <c r="H375" s="41"/>
      <c r="I375" s="220"/>
      <c r="J375" s="41"/>
      <c r="K375" s="41"/>
      <c r="L375" s="45"/>
      <c r="M375" s="221"/>
      <c r="N375" s="222"/>
      <c r="O375" s="85"/>
      <c r="P375" s="85"/>
      <c r="Q375" s="85"/>
      <c r="R375" s="85"/>
      <c r="S375" s="85"/>
      <c r="T375" s="86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T375" s="18" t="s">
        <v>169</v>
      </c>
      <c r="AU375" s="18" t="s">
        <v>85</v>
      </c>
    </row>
    <row r="376" spans="1:51" s="13" customFormat="1" ht="12">
      <c r="A376" s="13"/>
      <c r="B376" s="223"/>
      <c r="C376" s="224"/>
      <c r="D376" s="225" t="s">
        <v>175</v>
      </c>
      <c r="E376" s="226" t="s">
        <v>19</v>
      </c>
      <c r="F376" s="227" t="s">
        <v>576</v>
      </c>
      <c r="G376" s="224"/>
      <c r="H376" s="226" t="s">
        <v>19</v>
      </c>
      <c r="I376" s="228"/>
      <c r="J376" s="224"/>
      <c r="K376" s="224"/>
      <c r="L376" s="229"/>
      <c r="M376" s="230"/>
      <c r="N376" s="231"/>
      <c r="O376" s="231"/>
      <c r="P376" s="231"/>
      <c r="Q376" s="231"/>
      <c r="R376" s="231"/>
      <c r="S376" s="231"/>
      <c r="T376" s="232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33" t="s">
        <v>175</v>
      </c>
      <c r="AU376" s="233" t="s">
        <v>85</v>
      </c>
      <c r="AV376" s="13" t="s">
        <v>83</v>
      </c>
      <c r="AW376" s="13" t="s">
        <v>37</v>
      </c>
      <c r="AX376" s="13" t="s">
        <v>75</v>
      </c>
      <c r="AY376" s="233" t="s">
        <v>159</v>
      </c>
    </row>
    <row r="377" spans="1:51" s="13" customFormat="1" ht="12">
      <c r="A377" s="13"/>
      <c r="B377" s="223"/>
      <c r="C377" s="224"/>
      <c r="D377" s="225" t="s">
        <v>175</v>
      </c>
      <c r="E377" s="226" t="s">
        <v>19</v>
      </c>
      <c r="F377" s="227" t="s">
        <v>562</v>
      </c>
      <c r="G377" s="224"/>
      <c r="H377" s="226" t="s">
        <v>19</v>
      </c>
      <c r="I377" s="228"/>
      <c r="J377" s="224"/>
      <c r="K377" s="224"/>
      <c r="L377" s="229"/>
      <c r="M377" s="230"/>
      <c r="N377" s="231"/>
      <c r="O377" s="231"/>
      <c r="P377" s="231"/>
      <c r="Q377" s="231"/>
      <c r="R377" s="231"/>
      <c r="S377" s="231"/>
      <c r="T377" s="232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33" t="s">
        <v>175</v>
      </c>
      <c r="AU377" s="233" t="s">
        <v>85</v>
      </c>
      <c r="AV377" s="13" t="s">
        <v>83</v>
      </c>
      <c r="AW377" s="13" t="s">
        <v>37</v>
      </c>
      <c r="AX377" s="13" t="s">
        <v>75</v>
      </c>
      <c r="AY377" s="233" t="s">
        <v>159</v>
      </c>
    </row>
    <row r="378" spans="1:51" s="14" customFormat="1" ht="12">
      <c r="A378" s="14"/>
      <c r="B378" s="234"/>
      <c r="C378" s="235"/>
      <c r="D378" s="225" t="s">
        <v>175</v>
      </c>
      <c r="E378" s="236" t="s">
        <v>19</v>
      </c>
      <c r="F378" s="237" t="s">
        <v>422</v>
      </c>
      <c r="G378" s="235"/>
      <c r="H378" s="238">
        <v>48</v>
      </c>
      <c r="I378" s="239"/>
      <c r="J378" s="235"/>
      <c r="K378" s="235"/>
      <c r="L378" s="240"/>
      <c r="M378" s="241"/>
      <c r="N378" s="242"/>
      <c r="O378" s="242"/>
      <c r="P378" s="242"/>
      <c r="Q378" s="242"/>
      <c r="R378" s="242"/>
      <c r="S378" s="242"/>
      <c r="T378" s="243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44" t="s">
        <v>175</v>
      </c>
      <c r="AU378" s="244" t="s">
        <v>85</v>
      </c>
      <c r="AV378" s="14" t="s">
        <v>85</v>
      </c>
      <c r="AW378" s="14" t="s">
        <v>37</v>
      </c>
      <c r="AX378" s="14" t="s">
        <v>83</v>
      </c>
      <c r="AY378" s="244" t="s">
        <v>159</v>
      </c>
    </row>
    <row r="379" spans="1:65" s="2" customFormat="1" ht="24.15" customHeight="1">
      <c r="A379" s="39"/>
      <c r="B379" s="40"/>
      <c r="C379" s="205" t="s">
        <v>492</v>
      </c>
      <c r="D379" s="205" t="s">
        <v>162</v>
      </c>
      <c r="E379" s="206" t="s">
        <v>578</v>
      </c>
      <c r="F379" s="207" t="s">
        <v>579</v>
      </c>
      <c r="G379" s="208" t="s">
        <v>237</v>
      </c>
      <c r="H379" s="209">
        <v>48</v>
      </c>
      <c r="I379" s="210"/>
      <c r="J379" s="211">
        <f>ROUND(I379*H379,2)</f>
        <v>0</v>
      </c>
      <c r="K379" s="207" t="s">
        <v>166</v>
      </c>
      <c r="L379" s="45"/>
      <c r="M379" s="212" t="s">
        <v>19</v>
      </c>
      <c r="N379" s="213" t="s">
        <v>46</v>
      </c>
      <c r="O379" s="85"/>
      <c r="P379" s="214">
        <f>O379*H379</f>
        <v>0</v>
      </c>
      <c r="Q379" s="214">
        <v>0</v>
      </c>
      <c r="R379" s="214">
        <f>Q379*H379</f>
        <v>0</v>
      </c>
      <c r="S379" s="214">
        <v>0</v>
      </c>
      <c r="T379" s="215">
        <f>S379*H379</f>
        <v>0</v>
      </c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R379" s="216" t="s">
        <v>238</v>
      </c>
      <c r="AT379" s="216" t="s">
        <v>162</v>
      </c>
      <c r="AU379" s="216" t="s">
        <v>85</v>
      </c>
      <c r="AY379" s="18" t="s">
        <v>159</v>
      </c>
      <c r="BE379" s="217">
        <f>IF(N379="základní",J379,0)</f>
        <v>0</v>
      </c>
      <c r="BF379" s="217">
        <f>IF(N379="snížená",J379,0)</f>
        <v>0</v>
      </c>
      <c r="BG379" s="217">
        <f>IF(N379="zákl. přenesená",J379,0)</f>
        <v>0</v>
      </c>
      <c r="BH379" s="217">
        <f>IF(N379="sníž. přenesená",J379,0)</f>
        <v>0</v>
      </c>
      <c r="BI379" s="217">
        <f>IF(N379="nulová",J379,0)</f>
        <v>0</v>
      </c>
      <c r="BJ379" s="18" t="s">
        <v>83</v>
      </c>
      <c r="BK379" s="217">
        <f>ROUND(I379*H379,2)</f>
        <v>0</v>
      </c>
      <c r="BL379" s="18" t="s">
        <v>238</v>
      </c>
      <c r="BM379" s="216" t="s">
        <v>2593</v>
      </c>
    </row>
    <row r="380" spans="1:47" s="2" customFormat="1" ht="12">
      <c r="A380" s="39"/>
      <c r="B380" s="40"/>
      <c r="C380" s="41"/>
      <c r="D380" s="218" t="s">
        <v>169</v>
      </c>
      <c r="E380" s="41"/>
      <c r="F380" s="219" t="s">
        <v>581</v>
      </c>
      <c r="G380" s="41"/>
      <c r="H380" s="41"/>
      <c r="I380" s="220"/>
      <c r="J380" s="41"/>
      <c r="K380" s="41"/>
      <c r="L380" s="45"/>
      <c r="M380" s="221"/>
      <c r="N380" s="222"/>
      <c r="O380" s="85"/>
      <c r="P380" s="85"/>
      <c r="Q380" s="85"/>
      <c r="R380" s="85"/>
      <c r="S380" s="85"/>
      <c r="T380" s="86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T380" s="18" t="s">
        <v>169</v>
      </c>
      <c r="AU380" s="18" t="s">
        <v>85</v>
      </c>
    </row>
    <row r="381" spans="1:51" s="13" customFormat="1" ht="12">
      <c r="A381" s="13"/>
      <c r="B381" s="223"/>
      <c r="C381" s="224"/>
      <c r="D381" s="225" t="s">
        <v>175</v>
      </c>
      <c r="E381" s="226" t="s">
        <v>19</v>
      </c>
      <c r="F381" s="227" t="s">
        <v>576</v>
      </c>
      <c r="G381" s="224"/>
      <c r="H381" s="226" t="s">
        <v>19</v>
      </c>
      <c r="I381" s="228"/>
      <c r="J381" s="224"/>
      <c r="K381" s="224"/>
      <c r="L381" s="229"/>
      <c r="M381" s="230"/>
      <c r="N381" s="231"/>
      <c r="O381" s="231"/>
      <c r="P381" s="231"/>
      <c r="Q381" s="231"/>
      <c r="R381" s="231"/>
      <c r="S381" s="231"/>
      <c r="T381" s="232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33" t="s">
        <v>175</v>
      </c>
      <c r="AU381" s="233" t="s">
        <v>85</v>
      </c>
      <c r="AV381" s="13" t="s">
        <v>83</v>
      </c>
      <c r="AW381" s="13" t="s">
        <v>37</v>
      </c>
      <c r="AX381" s="13" t="s">
        <v>75</v>
      </c>
      <c r="AY381" s="233" t="s">
        <v>159</v>
      </c>
    </row>
    <row r="382" spans="1:51" s="13" customFormat="1" ht="12">
      <c r="A382" s="13"/>
      <c r="B382" s="223"/>
      <c r="C382" s="224"/>
      <c r="D382" s="225" t="s">
        <v>175</v>
      </c>
      <c r="E382" s="226" t="s">
        <v>19</v>
      </c>
      <c r="F382" s="227" t="s">
        <v>569</v>
      </c>
      <c r="G382" s="224"/>
      <c r="H382" s="226" t="s">
        <v>19</v>
      </c>
      <c r="I382" s="228"/>
      <c r="J382" s="224"/>
      <c r="K382" s="224"/>
      <c r="L382" s="229"/>
      <c r="M382" s="230"/>
      <c r="N382" s="231"/>
      <c r="O382" s="231"/>
      <c r="P382" s="231"/>
      <c r="Q382" s="231"/>
      <c r="R382" s="231"/>
      <c r="S382" s="231"/>
      <c r="T382" s="232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33" t="s">
        <v>175</v>
      </c>
      <c r="AU382" s="233" t="s">
        <v>85</v>
      </c>
      <c r="AV382" s="13" t="s">
        <v>83</v>
      </c>
      <c r="AW382" s="13" t="s">
        <v>37</v>
      </c>
      <c r="AX382" s="13" t="s">
        <v>75</v>
      </c>
      <c r="AY382" s="233" t="s">
        <v>159</v>
      </c>
    </row>
    <row r="383" spans="1:51" s="13" customFormat="1" ht="12">
      <c r="A383" s="13"/>
      <c r="B383" s="223"/>
      <c r="C383" s="224"/>
      <c r="D383" s="225" t="s">
        <v>175</v>
      </c>
      <c r="E383" s="226" t="s">
        <v>19</v>
      </c>
      <c r="F383" s="227" t="s">
        <v>562</v>
      </c>
      <c r="G383" s="224"/>
      <c r="H383" s="226" t="s">
        <v>19</v>
      </c>
      <c r="I383" s="228"/>
      <c r="J383" s="224"/>
      <c r="K383" s="224"/>
      <c r="L383" s="229"/>
      <c r="M383" s="230"/>
      <c r="N383" s="231"/>
      <c r="O383" s="231"/>
      <c r="P383" s="231"/>
      <c r="Q383" s="231"/>
      <c r="R383" s="231"/>
      <c r="S383" s="231"/>
      <c r="T383" s="232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33" t="s">
        <v>175</v>
      </c>
      <c r="AU383" s="233" t="s">
        <v>85</v>
      </c>
      <c r="AV383" s="13" t="s">
        <v>83</v>
      </c>
      <c r="AW383" s="13" t="s">
        <v>37</v>
      </c>
      <c r="AX383" s="13" t="s">
        <v>75</v>
      </c>
      <c r="AY383" s="233" t="s">
        <v>159</v>
      </c>
    </row>
    <row r="384" spans="1:51" s="14" customFormat="1" ht="12">
      <c r="A384" s="14"/>
      <c r="B384" s="234"/>
      <c r="C384" s="235"/>
      <c r="D384" s="225" t="s">
        <v>175</v>
      </c>
      <c r="E384" s="236" t="s">
        <v>19</v>
      </c>
      <c r="F384" s="237" t="s">
        <v>422</v>
      </c>
      <c r="G384" s="235"/>
      <c r="H384" s="238">
        <v>48</v>
      </c>
      <c r="I384" s="239"/>
      <c r="J384" s="235"/>
      <c r="K384" s="235"/>
      <c r="L384" s="240"/>
      <c r="M384" s="241"/>
      <c r="N384" s="242"/>
      <c r="O384" s="242"/>
      <c r="P384" s="242"/>
      <c r="Q384" s="242"/>
      <c r="R384" s="242"/>
      <c r="S384" s="242"/>
      <c r="T384" s="243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T384" s="244" t="s">
        <v>175</v>
      </c>
      <c r="AU384" s="244" t="s">
        <v>85</v>
      </c>
      <c r="AV384" s="14" t="s">
        <v>85</v>
      </c>
      <c r="AW384" s="14" t="s">
        <v>37</v>
      </c>
      <c r="AX384" s="14" t="s">
        <v>75</v>
      </c>
      <c r="AY384" s="244" t="s">
        <v>159</v>
      </c>
    </row>
    <row r="385" spans="1:51" s="13" customFormat="1" ht="12">
      <c r="A385" s="13"/>
      <c r="B385" s="223"/>
      <c r="C385" s="224"/>
      <c r="D385" s="225" t="s">
        <v>175</v>
      </c>
      <c r="E385" s="226" t="s">
        <v>19</v>
      </c>
      <c r="F385" s="227" t="s">
        <v>243</v>
      </c>
      <c r="G385" s="224"/>
      <c r="H385" s="226" t="s">
        <v>19</v>
      </c>
      <c r="I385" s="228"/>
      <c r="J385" s="224"/>
      <c r="K385" s="224"/>
      <c r="L385" s="229"/>
      <c r="M385" s="230"/>
      <c r="N385" s="231"/>
      <c r="O385" s="231"/>
      <c r="P385" s="231"/>
      <c r="Q385" s="231"/>
      <c r="R385" s="231"/>
      <c r="S385" s="231"/>
      <c r="T385" s="232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33" t="s">
        <v>175</v>
      </c>
      <c r="AU385" s="233" t="s">
        <v>85</v>
      </c>
      <c r="AV385" s="13" t="s">
        <v>83</v>
      </c>
      <c r="AW385" s="13" t="s">
        <v>37</v>
      </c>
      <c r="AX385" s="13" t="s">
        <v>75</v>
      </c>
      <c r="AY385" s="233" t="s">
        <v>159</v>
      </c>
    </row>
    <row r="386" spans="1:51" s="14" customFormat="1" ht="12">
      <c r="A386" s="14"/>
      <c r="B386" s="234"/>
      <c r="C386" s="235"/>
      <c r="D386" s="225" t="s">
        <v>175</v>
      </c>
      <c r="E386" s="236" t="s">
        <v>19</v>
      </c>
      <c r="F386" s="237" t="s">
        <v>75</v>
      </c>
      <c r="G386" s="235"/>
      <c r="H386" s="238">
        <v>0</v>
      </c>
      <c r="I386" s="239"/>
      <c r="J386" s="235"/>
      <c r="K386" s="235"/>
      <c r="L386" s="240"/>
      <c r="M386" s="241"/>
      <c r="N386" s="242"/>
      <c r="O386" s="242"/>
      <c r="P386" s="242"/>
      <c r="Q386" s="242"/>
      <c r="R386" s="242"/>
      <c r="S386" s="242"/>
      <c r="T386" s="243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44" t="s">
        <v>175</v>
      </c>
      <c r="AU386" s="244" t="s">
        <v>85</v>
      </c>
      <c r="AV386" s="14" t="s">
        <v>85</v>
      </c>
      <c r="AW386" s="14" t="s">
        <v>37</v>
      </c>
      <c r="AX386" s="14" t="s">
        <v>75</v>
      </c>
      <c r="AY386" s="244" t="s">
        <v>159</v>
      </c>
    </row>
    <row r="387" spans="1:51" s="15" customFormat="1" ht="12">
      <c r="A387" s="15"/>
      <c r="B387" s="245"/>
      <c r="C387" s="246"/>
      <c r="D387" s="225" t="s">
        <v>175</v>
      </c>
      <c r="E387" s="247" t="s">
        <v>19</v>
      </c>
      <c r="F387" s="248" t="s">
        <v>179</v>
      </c>
      <c r="G387" s="246"/>
      <c r="H387" s="249">
        <v>48</v>
      </c>
      <c r="I387" s="250"/>
      <c r="J387" s="246"/>
      <c r="K387" s="246"/>
      <c r="L387" s="251"/>
      <c r="M387" s="252"/>
      <c r="N387" s="253"/>
      <c r="O387" s="253"/>
      <c r="P387" s="253"/>
      <c r="Q387" s="253"/>
      <c r="R387" s="253"/>
      <c r="S387" s="253"/>
      <c r="T387" s="254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T387" s="255" t="s">
        <v>175</v>
      </c>
      <c r="AU387" s="255" t="s">
        <v>85</v>
      </c>
      <c r="AV387" s="15" t="s">
        <v>167</v>
      </c>
      <c r="AW387" s="15" t="s">
        <v>37</v>
      </c>
      <c r="AX387" s="15" t="s">
        <v>83</v>
      </c>
      <c r="AY387" s="255" t="s">
        <v>159</v>
      </c>
    </row>
    <row r="388" spans="1:65" s="2" customFormat="1" ht="16.5" customHeight="1">
      <c r="A388" s="39"/>
      <c r="B388" s="40"/>
      <c r="C388" s="257" t="s">
        <v>499</v>
      </c>
      <c r="D388" s="257" t="s">
        <v>255</v>
      </c>
      <c r="E388" s="258" t="s">
        <v>583</v>
      </c>
      <c r="F388" s="259" t="s">
        <v>584</v>
      </c>
      <c r="G388" s="260" t="s">
        <v>237</v>
      </c>
      <c r="H388" s="261">
        <v>48</v>
      </c>
      <c r="I388" s="262"/>
      <c r="J388" s="263">
        <f>ROUND(I388*H388,2)</f>
        <v>0</v>
      </c>
      <c r="K388" s="259" t="s">
        <v>166</v>
      </c>
      <c r="L388" s="264"/>
      <c r="M388" s="265" t="s">
        <v>19</v>
      </c>
      <c r="N388" s="266" t="s">
        <v>46</v>
      </c>
      <c r="O388" s="85"/>
      <c r="P388" s="214">
        <f>O388*H388</f>
        <v>0</v>
      </c>
      <c r="Q388" s="214">
        <v>0.0001</v>
      </c>
      <c r="R388" s="214">
        <f>Q388*H388</f>
        <v>0.0048000000000000004</v>
      </c>
      <c r="S388" s="214">
        <v>0</v>
      </c>
      <c r="T388" s="215">
        <f>S388*H388</f>
        <v>0</v>
      </c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R388" s="216" t="s">
        <v>259</v>
      </c>
      <c r="AT388" s="216" t="s">
        <v>255</v>
      </c>
      <c r="AU388" s="216" t="s">
        <v>85</v>
      </c>
      <c r="AY388" s="18" t="s">
        <v>159</v>
      </c>
      <c r="BE388" s="217">
        <f>IF(N388="základní",J388,0)</f>
        <v>0</v>
      </c>
      <c r="BF388" s="217">
        <f>IF(N388="snížená",J388,0)</f>
        <v>0</v>
      </c>
      <c r="BG388" s="217">
        <f>IF(N388="zákl. přenesená",J388,0)</f>
        <v>0</v>
      </c>
      <c r="BH388" s="217">
        <f>IF(N388="sníž. přenesená",J388,0)</f>
        <v>0</v>
      </c>
      <c r="BI388" s="217">
        <f>IF(N388="nulová",J388,0)</f>
        <v>0</v>
      </c>
      <c r="BJ388" s="18" t="s">
        <v>83</v>
      </c>
      <c r="BK388" s="217">
        <f>ROUND(I388*H388,2)</f>
        <v>0</v>
      </c>
      <c r="BL388" s="18" t="s">
        <v>238</v>
      </c>
      <c r="BM388" s="216" t="s">
        <v>2594</v>
      </c>
    </row>
    <row r="389" spans="1:65" s="2" customFormat="1" ht="44.25" customHeight="1">
      <c r="A389" s="39"/>
      <c r="B389" s="40"/>
      <c r="C389" s="205" t="s">
        <v>504</v>
      </c>
      <c r="D389" s="205" t="s">
        <v>162</v>
      </c>
      <c r="E389" s="206" t="s">
        <v>587</v>
      </c>
      <c r="F389" s="207" t="s">
        <v>588</v>
      </c>
      <c r="G389" s="208" t="s">
        <v>237</v>
      </c>
      <c r="H389" s="209">
        <v>1</v>
      </c>
      <c r="I389" s="210"/>
      <c r="J389" s="211">
        <f>ROUND(I389*H389,2)</f>
        <v>0</v>
      </c>
      <c r="K389" s="207" t="s">
        <v>166</v>
      </c>
      <c r="L389" s="45"/>
      <c r="M389" s="212" t="s">
        <v>19</v>
      </c>
      <c r="N389" s="213" t="s">
        <v>46</v>
      </c>
      <c r="O389" s="85"/>
      <c r="P389" s="214">
        <f>O389*H389</f>
        <v>0</v>
      </c>
      <c r="Q389" s="214">
        <v>0</v>
      </c>
      <c r="R389" s="214">
        <f>Q389*H389</f>
        <v>0</v>
      </c>
      <c r="S389" s="214">
        <v>0</v>
      </c>
      <c r="T389" s="215">
        <f>S389*H389</f>
        <v>0</v>
      </c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R389" s="216" t="s">
        <v>238</v>
      </c>
      <c r="AT389" s="216" t="s">
        <v>162</v>
      </c>
      <c r="AU389" s="216" t="s">
        <v>85</v>
      </c>
      <c r="AY389" s="18" t="s">
        <v>159</v>
      </c>
      <c r="BE389" s="217">
        <f>IF(N389="základní",J389,0)</f>
        <v>0</v>
      </c>
      <c r="BF389" s="217">
        <f>IF(N389="snížená",J389,0)</f>
        <v>0</v>
      </c>
      <c r="BG389" s="217">
        <f>IF(N389="zákl. přenesená",J389,0)</f>
        <v>0</v>
      </c>
      <c r="BH389" s="217">
        <f>IF(N389="sníž. přenesená",J389,0)</f>
        <v>0</v>
      </c>
      <c r="BI389" s="217">
        <f>IF(N389="nulová",J389,0)</f>
        <v>0</v>
      </c>
      <c r="BJ389" s="18" t="s">
        <v>83</v>
      </c>
      <c r="BK389" s="217">
        <f>ROUND(I389*H389,2)</f>
        <v>0</v>
      </c>
      <c r="BL389" s="18" t="s">
        <v>238</v>
      </c>
      <c r="BM389" s="216" t="s">
        <v>2595</v>
      </c>
    </row>
    <row r="390" spans="1:47" s="2" customFormat="1" ht="12">
      <c r="A390" s="39"/>
      <c r="B390" s="40"/>
      <c r="C390" s="41"/>
      <c r="D390" s="218" t="s">
        <v>169</v>
      </c>
      <c r="E390" s="41"/>
      <c r="F390" s="219" t="s">
        <v>590</v>
      </c>
      <c r="G390" s="41"/>
      <c r="H390" s="41"/>
      <c r="I390" s="220"/>
      <c r="J390" s="41"/>
      <c r="K390" s="41"/>
      <c r="L390" s="45"/>
      <c r="M390" s="221"/>
      <c r="N390" s="222"/>
      <c r="O390" s="85"/>
      <c r="P390" s="85"/>
      <c r="Q390" s="85"/>
      <c r="R390" s="85"/>
      <c r="S390" s="85"/>
      <c r="T390" s="86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T390" s="18" t="s">
        <v>169</v>
      </c>
      <c r="AU390" s="18" t="s">
        <v>85</v>
      </c>
    </row>
    <row r="391" spans="1:47" s="2" customFormat="1" ht="12">
      <c r="A391" s="39"/>
      <c r="B391" s="40"/>
      <c r="C391" s="41"/>
      <c r="D391" s="225" t="s">
        <v>203</v>
      </c>
      <c r="E391" s="41"/>
      <c r="F391" s="256" t="s">
        <v>591</v>
      </c>
      <c r="G391" s="41"/>
      <c r="H391" s="41"/>
      <c r="I391" s="220"/>
      <c r="J391" s="41"/>
      <c r="K391" s="41"/>
      <c r="L391" s="45"/>
      <c r="M391" s="221"/>
      <c r="N391" s="222"/>
      <c r="O391" s="85"/>
      <c r="P391" s="85"/>
      <c r="Q391" s="85"/>
      <c r="R391" s="85"/>
      <c r="S391" s="85"/>
      <c r="T391" s="86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T391" s="18" t="s">
        <v>203</v>
      </c>
      <c r="AU391" s="18" t="s">
        <v>85</v>
      </c>
    </row>
    <row r="392" spans="1:65" s="2" customFormat="1" ht="44.25" customHeight="1">
      <c r="A392" s="39"/>
      <c r="B392" s="40"/>
      <c r="C392" s="205" t="s">
        <v>511</v>
      </c>
      <c r="D392" s="205" t="s">
        <v>162</v>
      </c>
      <c r="E392" s="206" t="s">
        <v>593</v>
      </c>
      <c r="F392" s="207" t="s">
        <v>594</v>
      </c>
      <c r="G392" s="208" t="s">
        <v>595</v>
      </c>
      <c r="H392" s="267"/>
      <c r="I392" s="210"/>
      <c r="J392" s="211">
        <f>ROUND(I392*H392,2)</f>
        <v>0</v>
      </c>
      <c r="K392" s="207" t="s">
        <v>166</v>
      </c>
      <c r="L392" s="45"/>
      <c r="M392" s="212" t="s">
        <v>19</v>
      </c>
      <c r="N392" s="213" t="s">
        <v>46</v>
      </c>
      <c r="O392" s="85"/>
      <c r="P392" s="214">
        <f>O392*H392</f>
        <v>0</v>
      </c>
      <c r="Q392" s="214">
        <v>0</v>
      </c>
      <c r="R392" s="214">
        <f>Q392*H392</f>
        <v>0</v>
      </c>
      <c r="S392" s="214">
        <v>0</v>
      </c>
      <c r="T392" s="215">
        <f>S392*H392</f>
        <v>0</v>
      </c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R392" s="216" t="s">
        <v>238</v>
      </c>
      <c r="AT392" s="216" t="s">
        <v>162</v>
      </c>
      <c r="AU392" s="216" t="s">
        <v>85</v>
      </c>
      <c r="AY392" s="18" t="s">
        <v>159</v>
      </c>
      <c r="BE392" s="217">
        <f>IF(N392="základní",J392,0)</f>
        <v>0</v>
      </c>
      <c r="BF392" s="217">
        <f>IF(N392="snížená",J392,0)</f>
        <v>0</v>
      </c>
      <c r="BG392" s="217">
        <f>IF(N392="zákl. přenesená",J392,0)</f>
        <v>0</v>
      </c>
      <c r="BH392" s="217">
        <f>IF(N392="sníž. přenesená",J392,0)</f>
        <v>0</v>
      </c>
      <c r="BI392" s="217">
        <f>IF(N392="nulová",J392,0)</f>
        <v>0</v>
      </c>
      <c r="BJ392" s="18" t="s">
        <v>83</v>
      </c>
      <c r="BK392" s="217">
        <f>ROUND(I392*H392,2)</f>
        <v>0</v>
      </c>
      <c r="BL392" s="18" t="s">
        <v>238</v>
      </c>
      <c r="BM392" s="216" t="s">
        <v>2596</v>
      </c>
    </row>
    <row r="393" spans="1:47" s="2" customFormat="1" ht="12">
      <c r="A393" s="39"/>
      <c r="B393" s="40"/>
      <c r="C393" s="41"/>
      <c r="D393" s="218" t="s">
        <v>169</v>
      </c>
      <c r="E393" s="41"/>
      <c r="F393" s="219" t="s">
        <v>597</v>
      </c>
      <c r="G393" s="41"/>
      <c r="H393" s="41"/>
      <c r="I393" s="220"/>
      <c r="J393" s="41"/>
      <c r="K393" s="41"/>
      <c r="L393" s="45"/>
      <c r="M393" s="221"/>
      <c r="N393" s="222"/>
      <c r="O393" s="85"/>
      <c r="P393" s="85"/>
      <c r="Q393" s="85"/>
      <c r="R393" s="85"/>
      <c r="S393" s="85"/>
      <c r="T393" s="86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T393" s="18" t="s">
        <v>169</v>
      </c>
      <c r="AU393" s="18" t="s">
        <v>85</v>
      </c>
    </row>
    <row r="394" spans="1:63" s="12" customFormat="1" ht="22.8" customHeight="1">
      <c r="A394" s="12"/>
      <c r="B394" s="189"/>
      <c r="C394" s="190"/>
      <c r="D394" s="191" t="s">
        <v>74</v>
      </c>
      <c r="E394" s="203" t="s">
        <v>598</v>
      </c>
      <c r="F394" s="203" t="s">
        <v>599</v>
      </c>
      <c r="G394" s="190"/>
      <c r="H394" s="190"/>
      <c r="I394" s="193"/>
      <c r="J394" s="204">
        <f>BK394</f>
        <v>0</v>
      </c>
      <c r="K394" s="190"/>
      <c r="L394" s="195"/>
      <c r="M394" s="196"/>
      <c r="N394" s="197"/>
      <c r="O394" s="197"/>
      <c r="P394" s="198">
        <f>SUM(P395:P412)</f>
        <v>0</v>
      </c>
      <c r="Q394" s="197"/>
      <c r="R394" s="198">
        <f>SUM(R395:R412)</f>
        <v>0.5431661</v>
      </c>
      <c r="S394" s="197"/>
      <c r="T394" s="199">
        <f>SUM(T395:T412)</f>
        <v>0</v>
      </c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R394" s="200" t="s">
        <v>85</v>
      </c>
      <c r="AT394" s="201" t="s">
        <v>74</v>
      </c>
      <c r="AU394" s="201" t="s">
        <v>83</v>
      </c>
      <c r="AY394" s="200" t="s">
        <v>159</v>
      </c>
      <c r="BK394" s="202">
        <f>SUM(BK395:BK412)</f>
        <v>0</v>
      </c>
    </row>
    <row r="395" spans="1:65" s="2" customFormat="1" ht="49.05" customHeight="1">
      <c r="A395" s="39"/>
      <c r="B395" s="40"/>
      <c r="C395" s="205" t="s">
        <v>516</v>
      </c>
      <c r="D395" s="205" t="s">
        <v>162</v>
      </c>
      <c r="E395" s="206" t="s">
        <v>601</v>
      </c>
      <c r="F395" s="207" t="s">
        <v>602</v>
      </c>
      <c r="G395" s="208" t="s">
        <v>165</v>
      </c>
      <c r="H395" s="209">
        <v>32.179</v>
      </c>
      <c r="I395" s="210"/>
      <c r="J395" s="211">
        <f>ROUND(I395*H395,2)</f>
        <v>0</v>
      </c>
      <c r="K395" s="207" t="s">
        <v>166</v>
      </c>
      <c r="L395" s="45"/>
      <c r="M395" s="212" t="s">
        <v>19</v>
      </c>
      <c r="N395" s="213" t="s">
        <v>46</v>
      </c>
      <c r="O395" s="85"/>
      <c r="P395" s="214">
        <f>O395*H395</f>
        <v>0</v>
      </c>
      <c r="Q395" s="214">
        <v>0</v>
      </c>
      <c r="R395" s="214">
        <f>Q395*H395</f>
        <v>0</v>
      </c>
      <c r="S395" s="214">
        <v>0</v>
      </c>
      <c r="T395" s="215">
        <f>S395*H395</f>
        <v>0</v>
      </c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R395" s="216" t="s">
        <v>238</v>
      </c>
      <c r="AT395" s="216" t="s">
        <v>162</v>
      </c>
      <c r="AU395" s="216" t="s">
        <v>85</v>
      </c>
      <c r="AY395" s="18" t="s">
        <v>159</v>
      </c>
      <c r="BE395" s="217">
        <f>IF(N395="základní",J395,0)</f>
        <v>0</v>
      </c>
      <c r="BF395" s="217">
        <f>IF(N395="snížená",J395,0)</f>
        <v>0</v>
      </c>
      <c r="BG395" s="217">
        <f>IF(N395="zákl. přenesená",J395,0)</f>
        <v>0</v>
      </c>
      <c r="BH395" s="217">
        <f>IF(N395="sníž. přenesená",J395,0)</f>
        <v>0</v>
      </c>
      <c r="BI395" s="217">
        <f>IF(N395="nulová",J395,0)</f>
        <v>0</v>
      </c>
      <c r="BJ395" s="18" t="s">
        <v>83</v>
      </c>
      <c r="BK395" s="217">
        <f>ROUND(I395*H395,2)</f>
        <v>0</v>
      </c>
      <c r="BL395" s="18" t="s">
        <v>238</v>
      </c>
      <c r="BM395" s="216" t="s">
        <v>2597</v>
      </c>
    </row>
    <row r="396" spans="1:47" s="2" customFormat="1" ht="12">
      <c r="A396" s="39"/>
      <c r="B396" s="40"/>
      <c r="C396" s="41"/>
      <c r="D396" s="218" t="s">
        <v>169</v>
      </c>
      <c r="E396" s="41"/>
      <c r="F396" s="219" t="s">
        <v>604</v>
      </c>
      <c r="G396" s="41"/>
      <c r="H396" s="41"/>
      <c r="I396" s="220"/>
      <c r="J396" s="41"/>
      <c r="K396" s="41"/>
      <c r="L396" s="45"/>
      <c r="M396" s="221"/>
      <c r="N396" s="222"/>
      <c r="O396" s="85"/>
      <c r="P396" s="85"/>
      <c r="Q396" s="85"/>
      <c r="R396" s="85"/>
      <c r="S396" s="85"/>
      <c r="T396" s="86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T396" s="18" t="s">
        <v>169</v>
      </c>
      <c r="AU396" s="18" t="s">
        <v>85</v>
      </c>
    </row>
    <row r="397" spans="1:51" s="13" customFormat="1" ht="12">
      <c r="A397" s="13"/>
      <c r="B397" s="223"/>
      <c r="C397" s="224"/>
      <c r="D397" s="225" t="s">
        <v>175</v>
      </c>
      <c r="E397" s="226" t="s">
        <v>19</v>
      </c>
      <c r="F397" s="227" t="s">
        <v>358</v>
      </c>
      <c r="G397" s="224"/>
      <c r="H397" s="226" t="s">
        <v>19</v>
      </c>
      <c r="I397" s="228"/>
      <c r="J397" s="224"/>
      <c r="K397" s="224"/>
      <c r="L397" s="229"/>
      <c r="M397" s="230"/>
      <c r="N397" s="231"/>
      <c r="O397" s="231"/>
      <c r="P397" s="231"/>
      <c r="Q397" s="231"/>
      <c r="R397" s="231"/>
      <c r="S397" s="231"/>
      <c r="T397" s="232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33" t="s">
        <v>175</v>
      </c>
      <c r="AU397" s="233" t="s">
        <v>85</v>
      </c>
      <c r="AV397" s="13" t="s">
        <v>83</v>
      </c>
      <c r="AW397" s="13" t="s">
        <v>37</v>
      </c>
      <c r="AX397" s="13" t="s">
        <v>75</v>
      </c>
      <c r="AY397" s="233" t="s">
        <v>159</v>
      </c>
    </row>
    <row r="398" spans="1:51" s="13" customFormat="1" ht="12">
      <c r="A398" s="13"/>
      <c r="B398" s="223"/>
      <c r="C398" s="224"/>
      <c r="D398" s="225" t="s">
        <v>175</v>
      </c>
      <c r="E398" s="226" t="s">
        <v>19</v>
      </c>
      <c r="F398" s="227" t="s">
        <v>478</v>
      </c>
      <c r="G398" s="224"/>
      <c r="H398" s="226" t="s">
        <v>19</v>
      </c>
      <c r="I398" s="228"/>
      <c r="J398" s="224"/>
      <c r="K398" s="224"/>
      <c r="L398" s="229"/>
      <c r="M398" s="230"/>
      <c r="N398" s="231"/>
      <c r="O398" s="231"/>
      <c r="P398" s="231"/>
      <c r="Q398" s="231"/>
      <c r="R398" s="231"/>
      <c r="S398" s="231"/>
      <c r="T398" s="232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33" t="s">
        <v>175</v>
      </c>
      <c r="AU398" s="233" t="s">
        <v>85</v>
      </c>
      <c r="AV398" s="13" t="s">
        <v>83</v>
      </c>
      <c r="AW398" s="13" t="s">
        <v>37</v>
      </c>
      <c r="AX398" s="13" t="s">
        <v>75</v>
      </c>
      <c r="AY398" s="233" t="s">
        <v>159</v>
      </c>
    </row>
    <row r="399" spans="1:51" s="13" customFormat="1" ht="12">
      <c r="A399" s="13"/>
      <c r="B399" s="223"/>
      <c r="C399" s="224"/>
      <c r="D399" s="225" t="s">
        <v>175</v>
      </c>
      <c r="E399" s="226" t="s">
        <v>19</v>
      </c>
      <c r="F399" s="227" t="s">
        <v>2522</v>
      </c>
      <c r="G399" s="224"/>
      <c r="H399" s="226" t="s">
        <v>19</v>
      </c>
      <c r="I399" s="228"/>
      <c r="J399" s="224"/>
      <c r="K399" s="224"/>
      <c r="L399" s="229"/>
      <c r="M399" s="230"/>
      <c r="N399" s="231"/>
      <c r="O399" s="231"/>
      <c r="P399" s="231"/>
      <c r="Q399" s="231"/>
      <c r="R399" s="231"/>
      <c r="S399" s="231"/>
      <c r="T399" s="232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33" t="s">
        <v>175</v>
      </c>
      <c r="AU399" s="233" t="s">
        <v>85</v>
      </c>
      <c r="AV399" s="13" t="s">
        <v>83</v>
      </c>
      <c r="AW399" s="13" t="s">
        <v>37</v>
      </c>
      <c r="AX399" s="13" t="s">
        <v>75</v>
      </c>
      <c r="AY399" s="233" t="s">
        <v>159</v>
      </c>
    </row>
    <row r="400" spans="1:51" s="14" customFormat="1" ht="12">
      <c r="A400" s="14"/>
      <c r="B400" s="234"/>
      <c r="C400" s="235"/>
      <c r="D400" s="225" t="s">
        <v>175</v>
      </c>
      <c r="E400" s="236" t="s">
        <v>19</v>
      </c>
      <c r="F400" s="237" t="s">
        <v>2598</v>
      </c>
      <c r="G400" s="235"/>
      <c r="H400" s="238">
        <v>27.095</v>
      </c>
      <c r="I400" s="239"/>
      <c r="J400" s="235"/>
      <c r="K400" s="235"/>
      <c r="L400" s="240"/>
      <c r="M400" s="241"/>
      <c r="N400" s="242"/>
      <c r="O400" s="242"/>
      <c r="P400" s="242"/>
      <c r="Q400" s="242"/>
      <c r="R400" s="242"/>
      <c r="S400" s="242"/>
      <c r="T400" s="243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T400" s="244" t="s">
        <v>175</v>
      </c>
      <c r="AU400" s="244" t="s">
        <v>85</v>
      </c>
      <c r="AV400" s="14" t="s">
        <v>85</v>
      </c>
      <c r="AW400" s="14" t="s">
        <v>37</v>
      </c>
      <c r="AX400" s="14" t="s">
        <v>75</v>
      </c>
      <c r="AY400" s="244" t="s">
        <v>159</v>
      </c>
    </row>
    <row r="401" spans="1:51" s="13" customFormat="1" ht="12">
      <c r="A401" s="13"/>
      <c r="B401" s="223"/>
      <c r="C401" s="224"/>
      <c r="D401" s="225" t="s">
        <v>175</v>
      </c>
      <c r="E401" s="226" t="s">
        <v>19</v>
      </c>
      <c r="F401" s="227" t="s">
        <v>362</v>
      </c>
      <c r="G401" s="224"/>
      <c r="H401" s="226" t="s">
        <v>19</v>
      </c>
      <c r="I401" s="228"/>
      <c r="J401" s="224"/>
      <c r="K401" s="224"/>
      <c r="L401" s="229"/>
      <c r="M401" s="230"/>
      <c r="N401" s="231"/>
      <c r="O401" s="231"/>
      <c r="P401" s="231"/>
      <c r="Q401" s="231"/>
      <c r="R401" s="231"/>
      <c r="S401" s="231"/>
      <c r="T401" s="232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33" t="s">
        <v>175</v>
      </c>
      <c r="AU401" s="233" t="s">
        <v>85</v>
      </c>
      <c r="AV401" s="13" t="s">
        <v>83</v>
      </c>
      <c r="AW401" s="13" t="s">
        <v>37</v>
      </c>
      <c r="AX401" s="13" t="s">
        <v>75</v>
      </c>
      <c r="AY401" s="233" t="s">
        <v>159</v>
      </c>
    </row>
    <row r="402" spans="1:51" s="13" customFormat="1" ht="12">
      <c r="A402" s="13"/>
      <c r="B402" s="223"/>
      <c r="C402" s="224"/>
      <c r="D402" s="225" t="s">
        <v>175</v>
      </c>
      <c r="E402" s="226" t="s">
        <v>19</v>
      </c>
      <c r="F402" s="227" t="s">
        <v>2522</v>
      </c>
      <c r="G402" s="224"/>
      <c r="H402" s="226" t="s">
        <v>19</v>
      </c>
      <c r="I402" s="228"/>
      <c r="J402" s="224"/>
      <c r="K402" s="224"/>
      <c r="L402" s="229"/>
      <c r="M402" s="230"/>
      <c r="N402" s="231"/>
      <c r="O402" s="231"/>
      <c r="P402" s="231"/>
      <c r="Q402" s="231"/>
      <c r="R402" s="231"/>
      <c r="S402" s="231"/>
      <c r="T402" s="232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33" t="s">
        <v>175</v>
      </c>
      <c r="AU402" s="233" t="s">
        <v>85</v>
      </c>
      <c r="AV402" s="13" t="s">
        <v>83</v>
      </c>
      <c r="AW402" s="13" t="s">
        <v>37</v>
      </c>
      <c r="AX402" s="13" t="s">
        <v>75</v>
      </c>
      <c r="AY402" s="233" t="s">
        <v>159</v>
      </c>
    </row>
    <row r="403" spans="1:51" s="14" customFormat="1" ht="12">
      <c r="A403" s="14"/>
      <c r="B403" s="234"/>
      <c r="C403" s="235"/>
      <c r="D403" s="225" t="s">
        <v>175</v>
      </c>
      <c r="E403" s="236" t="s">
        <v>19</v>
      </c>
      <c r="F403" s="237" t="s">
        <v>2599</v>
      </c>
      <c r="G403" s="235"/>
      <c r="H403" s="238">
        <v>5.084</v>
      </c>
      <c r="I403" s="239"/>
      <c r="J403" s="235"/>
      <c r="K403" s="235"/>
      <c r="L403" s="240"/>
      <c r="M403" s="241"/>
      <c r="N403" s="242"/>
      <c r="O403" s="242"/>
      <c r="P403" s="242"/>
      <c r="Q403" s="242"/>
      <c r="R403" s="242"/>
      <c r="S403" s="242"/>
      <c r="T403" s="243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44" t="s">
        <v>175</v>
      </c>
      <c r="AU403" s="244" t="s">
        <v>85</v>
      </c>
      <c r="AV403" s="14" t="s">
        <v>85</v>
      </c>
      <c r="AW403" s="14" t="s">
        <v>37</v>
      </c>
      <c r="AX403" s="14" t="s">
        <v>75</v>
      </c>
      <c r="AY403" s="244" t="s">
        <v>159</v>
      </c>
    </row>
    <row r="404" spans="1:51" s="15" customFormat="1" ht="12">
      <c r="A404" s="15"/>
      <c r="B404" s="245"/>
      <c r="C404" s="246"/>
      <c r="D404" s="225" t="s">
        <v>175</v>
      </c>
      <c r="E404" s="247" t="s">
        <v>19</v>
      </c>
      <c r="F404" s="248" t="s">
        <v>179</v>
      </c>
      <c r="G404" s="246"/>
      <c r="H404" s="249">
        <v>32.179</v>
      </c>
      <c r="I404" s="250"/>
      <c r="J404" s="246"/>
      <c r="K404" s="246"/>
      <c r="L404" s="251"/>
      <c r="M404" s="252"/>
      <c r="N404" s="253"/>
      <c r="O404" s="253"/>
      <c r="P404" s="253"/>
      <c r="Q404" s="253"/>
      <c r="R404" s="253"/>
      <c r="S404" s="253"/>
      <c r="T404" s="254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T404" s="255" t="s">
        <v>175</v>
      </c>
      <c r="AU404" s="255" t="s">
        <v>85</v>
      </c>
      <c r="AV404" s="15" t="s">
        <v>167</v>
      </c>
      <c r="AW404" s="15" t="s">
        <v>37</v>
      </c>
      <c r="AX404" s="15" t="s">
        <v>83</v>
      </c>
      <c r="AY404" s="255" t="s">
        <v>159</v>
      </c>
    </row>
    <row r="405" spans="1:65" s="2" customFormat="1" ht="21.75" customHeight="1">
      <c r="A405" s="39"/>
      <c r="B405" s="40"/>
      <c r="C405" s="257" t="s">
        <v>521</v>
      </c>
      <c r="D405" s="257" t="s">
        <v>255</v>
      </c>
      <c r="E405" s="258" t="s">
        <v>608</v>
      </c>
      <c r="F405" s="259" t="s">
        <v>609</v>
      </c>
      <c r="G405" s="260" t="s">
        <v>165</v>
      </c>
      <c r="H405" s="261">
        <v>35.397</v>
      </c>
      <c r="I405" s="262"/>
      <c r="J405" s="263">
        <f>ROUND(I405*H405,2)</f>
        <v>0</v>
      </c>
      <c r="K405" s="259" t="s">
        <v>166</v>
      </c>
      <c r="L405" s="264"/>
      <c r="M405" s="265" t="s">
        <v>19</v>
      </c>
      <c r="N405" s="266" t="s">
        <v>46</v>
      </c>
      <c r="O405" s="85"/>
      <c r="P405" s="214">
        <f>O405*H405</f>
        <v>0</v>
      </c>
      <c r="Q405" s="214">
        <v>0.0149</v>
      </c>
      <c r="R405" s="214">
        <f>Q405*H405</f>
        <v>0.5274153</v>
      </c>
      <c r="S405" s="214">
        <v>0</v>
      </c>
      <c r="T405" s="215">
        <f>S405*H405</f>
        <v>0</v>
      </c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R405" s="216" t="s">
        <v>259</v>
      </c>
      <c r="AT405" s="216" t="s">
        <v>255</v>
      </c>
      <c r="AU405" s="216" t="s">
        <v>85</v>
      </c>
      <c r="AY405" s="18" t="s">
        <v>159</v>
      </c>
      <c r="BE405" s="217">
        <f>IF(N405="základní",J405,0)</f>
        <v>0</v>
      </c>
      <c r="BF405" s="217">
        <f>IF(N405="snížená",J405,0)</f>
        <v>0</v>
      </c>
      <c r="BG405" s="217">
        <f>IF(N405="zákl. přenesená",J405,0)</f>
        <v>0</v>
      </c>
      <c r="BH405" s="217">
        <f>IF(N405="sníž. přenesená",J405,0)</f>
        <v>0</v>
      </c>
      <c r="BI405" s="217">
        <f>IF(N405="nulová",J405,0)</f>
        <v>0</v>
      </c>
      <c r="BJ405" s="18" t="s">
        <v>83</v>
      </c>
      <c r="BK405" s="217">
        <f>ROUND(I405*H405,2)</f>
        <v>0</v>
      </c>
      <c r="BL405" s="18" t="s">
        <v>238</v>
      </c>
      <c r="BM405" s="216" t="s">
        <v>2600</v>
      </c>
    </row>
    <row r="406" spans="1:51" s="14" customFormat="1" ht="12">
      <c r="A406" s="14"/>
      <c r="B406" s="234"/>
      <c r="C406" s="235"/>
      <c r="D406" s="225" t="s">
        <v>175</v>
      </c>
      <c r="E406" s="235"/>
      <c r="F406" s="237" t="s">
        <v>2601</v>
      </c>
      <c r="G406" s="235"/>
      <c r="H406" s="238">
        <v>35.397</v>
      </c>
      <c r="I406" s="239"/>
      <c r="J406" s="235"/>
      <c r="K406" s="235"/>
      <c r="L406" s="240"/>
      <c r="M406" s="241"/>
      <c r="N406" s="242"/>
      <c r="O406" s="242"/>
      <c r="P406" s="242"/>
      <c r="Q406" s="242"/>
      <c r="R406" s="242"/>
      <c r="S406" s="242"/>
      <c r="T406" s="243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T406" s="244" t="s">
        <v>175</v>
      </c>
      <c r="AU406" s="244" t="s">
        <v>85</v>
      </c>
      <c r="AV406" s="14" t="s">
        <v>85</v>
      </c>
      <c r="AW406" s="14" t="s">
        <v>4</v>
      </c>
      <c r="AX406" s="14" t="s">
        <v>83</v>
      </c>
      <c r="AY406" s="244" t="s">
        <v>159</v>
      </c>
    </row>
    <row r="407" spans="1:65" s="2" customFormat="1" ht="37.8" customHeight="1">
      <c r="A407" s="39"/>
      <c r="B407" s="40"/>
      <c r="C407" s="205" t="s">
        <v>525</v>
      </c>
      <c r="D407" s="205" t="s">
        <v>162</v>
      </c>
      <c r="E407" s="206" t="s">
        <v>613</v>
      </c>
      <c r="F407" s="207" t="s">
        <v>614</v>
      </c>
      <c r="G407" s="208" t="s">
        <v>438</v>
      </c>
      <c r="H407" s="209">
        <v>0.676</v>
      </c>
      <c r="I407" s="210"/>
      <c r="J407" s="211">
        <f>ROUND(I407*H407,2)</f>
        <v>0</v>
      </c>
      <c r="K407" s="207" t="s">
        <v>166</v>
      </c>
      <c r="L407" s="45"/>
      <c r="M407" s="212" t="s">
        <v>19</v>
      </c>
      <c r="N407" s="213" t="s">
        <v>46</v>
      </c>
      <c r="O407" s="85"/>
      <c r="P407" s="214">
        <f>O407*H407</f>
        <v>0</v>
      </c>
      <c r="Q407" s="214">
        <v>0.0233</v>
      </c>
      <c r="R407" s="214">
        <f>Q407*H407</f>
        <v>0.015750800000000002</v>
      </c>
      <c r="S407" s="214">
        <v>0</v>
      </c>
      <c r="T407" s="215">
        <f>S407*H407</f>
        <v>0</v>
      </c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R407" s="216" t="s">
        <v>238</v>
      </c>
      <c r="AT407" s="216" t="s">
        <v>162</v>
      </c>
      <c r="AU407" s="216" t="s">
        <v>85</v>
      </c>
      <c r="AY407" s="18" t="s">
        <v>159</v>
      </c>
      <c r="BE407" s="217">
        <f>IF(N407="základní",J407,0)</f>
        <v>0</v>
      </c>
      <c r="BF407" s="217">
        <f>IF(N407="snížená",J407,0)</f>
        <v>0</v>
      </c>
      <c r="BG407" s="217">
        <f>IF(N407="zákl. přenesená",J407,0)</f>
        <v>0</v>
      </c>
      <c r="BH407" s="217">
        <f>IF(N407="sníž. přenesená",J407,0)</f>
        <v>0</v>
      </c>
      <c r="BI407" s="217">
        <f>IF(N407="nulová",J407,0)</f>
        <v>0</v>
      </c>
      <c r="BJ407" s="18" t="s">
        <v>83</v>
      </c>
      <c r="BK407" s="217">
        <f>ROUND(I407*H407,2)</f>
        <v>0</v>
      </c>
      <c r="BL407" s="18" t="s">
        <v>238</v>
      </c>
      <c r="BM407" s="216" t="s">
        <v>2602</v>
      </c>
    </row>
    <row r="408" spans="1:47" s="2" customFormat="1" ht="12">
      <c r="A408" s="39"/>
      <c r="B408" s="40"/>
      <c r="C408" s="41"/>
      <c r="D408" s="218" t="s">
        <v>169</v>
      </c>
      <c r="E408" s="41"/>
      <c r="F408" s="219" t="s">
        <v>616</v>
      </c>
      <c r="G408" s="41"/>
      <c r="H408" s="41"/>
      <c r="I408" s="220"/>
      <c r="J408" s="41"/>
      <c r="K408" s="41"/>
      <c r="L408" s="45"/>
      <c r="M408" s="221"/>
      <c r="N408" s="222"/>
      <c r="O408" s="85"/>
      <c r="P408" s="85"/>
      <c r="Q408" s="85"/>
      <c r="R408" s="85"/>
      <c r="S408" s="85"/>
      <c r="T408" s="86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T408" s="18" t="s">
        <v>169</v>
      </c>
      <c r="AU408" s="18" t="s">
        <v>85</v>
      </c>
    </row>
    <row r="409" spans="1:51" s="14" customFormat="1" ht="12">
      <c r="A409" s="14"/>
      <c r="B409" s="234"/>
      <c r="C409" s="235"/>
      <c r="D409" s="225" t="s">
        <v>175</v>
      </c>
      <c r="E409" s="236" t="s">
        <v>19</v>
      </c>
      <c r="F409" s="237" t="s">
        <v>2603</v>
      </c>
      <c r="G409" s="235"/>
      <c r="H409" s="238">
        <v>32.179</v>
      </c>
      <c r="I409" s="239"/>
      <c r="J409" s="235"/>
      <c r="K409" s="235"/>
      <c r="L409" s="240"/>
      <c r="M409" s="241"/>
      <c r="N409" s="242"/>
      <c r="O409" s="242"/>
      <c r="P409" s="242"/>
      <c r="Q409" s="242"/>
      <c r="R409" s="242"/>
      <c r="S409" s="242"/>
      <c r="T409" s="243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44" t="s">
        <v>175</v>
      </c>
      <c r="AU409" s="244" t="s">
        <v>85</v>
      </c>
      <c r="AV409" s="14" t="s">
        <v>85</v>
      </c>
      <c r="AW409" s="14" t="s">
        <v>37</v>
      </c>
      <c r="AX409" s="14" t="s">
        <v>83</v>
      </c>
      <c r="AY409" s="244" t="s">
        <v>159</v>
      </c>
    </row>
    <row r="410" spans="1:51" s="14" customFormat="1" ht="12">
      <c r="A410" s="14"/>
      <c r="B410" s="234"/>
      <c r="C410" s="235"/>
      <c r="D410" s="225" t="s">
        <v>175</v>
      </c>
      <c r="E410" s="235"/>
      <c r="F410" s="237" t="s">
        <v>2604</v>
      </c>
      <c r="G410" s="235"/>
      <c r="H410" s="238">
        <v>0.676</v>
      </c>
      <c r="I410" s="239"/>
      <c r="J410" s="235"/>
      <c r="K410" s="235"/>
      <c r="L410" s="240"/>
      <c r="M410" s="241"/>
      <c r="N410" s="242"/>
      <c r="O410" s="242"/>
      <c r="P410" s="242"/>
      <c r="Q410" s="242"/>
      <c r="R410" s="242"/>
      <c r="S410" s="242"/>
      <c r="T410" s="243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T410" s="244" t="s">
        <v>175</v>
      </c>
      <c r="AU410" s="244" t="s">
        <v>85</v>
      </c>
      <c r="AV410" s="14" t="s">
        <v>85</v>
      </c>
      <c r="AW410" s="14" t="s">
        <v>4</v>
      </c>
      <c r="AX410" s="14" t="s">
        <v>83</v>
      </c>
      <c r="AY410" s="244" t="s">
        <v>159</v>
      </c>
    </row>
    <row r="411" spans="1:65" s="2" customFormat="1" ht="49.05" customHeight="1">
      <c r="A411" s="39"/>
      <c r="B411" s="40"/>
      <c r="C411" s="205" t="s">
        <v>529</v>
      </c>
      <c r="D411" s="205" t="s">
        <v>162</v>
      </c>
      <c r="E411" s="206" t="s">
        <v>620</v>
      </c>
      <c r="F411" s="207" t="s">
        <v>621</v>
      </c>
      <c r="G411" s="208" t="s">
        <v>191</v>
      </c>
      <c r="H411" s="209">
        <v>0.543</v>
      </c>
      <c r="I411" s="210"/>
      <c r="J411" s="211">
        <f>ROUND(I411*H411,2)</f>
        <v>0</v>
      </c>
      <c r="K411" s="207" t="s">
        <v>166</v>
      </c>
      <c r="L411" s="45"/>
      <c r="M411" s="212" t="s">
        <v>19</v>
      </c>
      <c r="N411" s="213" t="s">
        <v>46</v>
      </c>
      <c r="O411" s="85"/>
      <c r="P411" s="214">
        <f>O411*H411</f>
        <v>0</v>
      </c>
      <c r="Q411" s="214">
        <v>0</v>
      </c>
      <c r="R411" s="214">
        <f>Q411*H411</f>
        <v>0</v>
      </c>
      <c r="S411" s="214">
        <v>0</v>
      </c>
      <c r="T411" s="215">
        <f>S411*H411</f>
        <v>0</v>
      </c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R411" s="216" t="s">
        <v>238</v>
      </c>
      <c r="AT411" s="216" t="s">
        <v>162</v>
      </c>
      <c r="AU411" s="216" t="s">
        <v>85</v>
      </c>
      <c r="AY411" s="18" t="s">
        <v>159</v>
      </c>
      <c r="BE411" s="217">
        <f>IF(N411="základní",J411,0)</f>
        <v>0</v>
      </c>
      <c r="BF411" s="217">
        <f>IF(N411="snížená",J411,0)</f>
        <v>0</v>
      </c>
      <c r="BG411" s="217">
        <f>IF(N411="zákl. přenesená",J411,0)</f>
        <v>0</v>
      </c>
      <c r="BH411" s="217">
        <f>IF(N411="sníž. přenesená",J411,0)</f>
        <v>0</v>
      </c>
      <c r="BI411" s="217">
        <f>IF(N411="nulová",J411,0)</f>
        <v>0</v>
      </c>
      <c r="BJ411" s="18" t="s">
        <v>83</v>
      </c>
      <c r="BK411" s="217">
        <f>ROUND(I411*H411,2)</f>
        <v>0</v>
      </c>
      <c r="BL411" s="18" t="s">
        <v>238</v>
      </c>
      <c r="BM411" s="216" t="s">
        <v>2605</v>
      </c>
    </row>
    <row r="412" spans="1:47" s="2" customFormat="1" ht="12">
      <c r="A412" s="39"/>
      <c r="B412" s="40"/>
      <c r="C412" s="41"/>
      <c r="D412" s="218" t="s">
        <v>169</v>
      </c>
      <c r="E412" s="41"/>
      <c r="F412" s="219" t="s">
        <v>623</v>
      </c>
      <c r="G412" s="41"/>
      <c r="H412" s="41"/>
      <c r="I412" s="220"/>
      <c r="J412" s="41"/>
      <c r="K412" s="41"/>
      <c r="L412" s="45"/>
      <c r="M412" s="221"/>
      <c r="N412" s="222"/>
      <c r="O412" s="85"/>
      <c r="P412" s="85"/>
      <c r="Q412" s="85"/>
      <c r="R412" s="85"/>
      <c r="S412" s="85"/>
      <c r="T412" s="86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T412" s="18" t="s">
        <v>169</v>
      </c>
      <c r="AU412" s="18" t="s">
        <v>85</v>
      </c>
    </row>
    <row r="413" spans="1:63" s="12" customFormat="1" ht="22.8" customHeight="1">
      <c r="A413" s="12"/>
      <c r="B413" s="189"/>
      <c r="C413" s="190"/>
      <c r="D413" s="191" t="s">
        <v>74</v>
      </c>
      <c r="E413" s="203" t="s">
        <v>624</v>
      </c>
      <c r="F413" s="203" t="s">
        <v>625</v>
      </c>
      <c r="G413" s="190"/>
      <c r="H413" s="190"/>
      <c r="I413" s="193"/>
      <c r="J413" s="204">
        <f>BK413</f>
        <v>0</v>
      </c>
      <c r="K413" s="190"/>
      <c r="L413" s="195"/>
      <c r="M413" s="196"/>
      <c r="N413" s="197"/>
      <c r="O413" s="197"/>
      <c r="P413" s="198">
        <f>SUM(P414:P477)</f>
        <v>0</v>
      </c>
      <c r="Q413" s="197"/>
      <c r="R413" s="198">
        <f>SUM(R414:R477)</f>
        <v>0.3183979</v>
      </c>
      <c r="S413" s="197"/>
      <c r="T413" s="199">
        <f>SUM(T414:T477)</f>
        <v>0.19647584</v>
      </c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R413" s="200" t="s">
        <v>85</v>
      </c>
      <c r="AT413" s="201" t="s">
        <v>74</v>
      </c>
      <c r="AU413" s="201" t="s">
        <v>83</v>
      </c>
      <c r="AY413" s="200" t="s">
        <v>159</v>
      </c>
      <c r="BK413" s="202">
        <f>SUM(BK414:BK477)</f>
        <v>0</v>
      </c>
    </row>
    <row r="414" spans="1:65" s="2" customFormat="1" ht="24.15" customHeight="1">
      <c r="A414" s="39"/>
      <c r="B414" s="40"/>
      <c r="C414" s="205" t="s">
        <v>534</v>
      </c>
      <c r="D414" s="205" t="s">
        <v>162</v>
      </c>
      <c r="E414" s="206" t="s">
        <v>627</v>
      </c>
      <c r="F414" s="207" t="s">
        <v>628</v>
      </c>
      <c r="G414" s="208" t="s">
        <v>461</v>
      </c>
      <c r="H414" s="209">
        <v>31.876</v>
      </c>
      <c r="I414" s="210"/>
      <c r="J414" s="211">
        <f>ROUND(I414*H414,2)</f>
        <v>0</v>
      </c>
      <c r="K414" s="207" t="s">
        <v>166</v>
      </c>
      <c r="L414" s="45"/>
      <c r="M414" s="212" t="s">
        <v>19</v>
      </c>
      <c r="N414" s="213" t="s">
        <v>46</v>
      </c>
      <c r="O414" s="85"/>
      <c r="P414" s="214">
        <f>O414*H414</f>
        <v>0</v>
      </c>
      <c r="Q414" s="214">
        <v>0</v>
      </c>
      <c r="R414" s="214">
        <f>Q414*H414</f>
        <v>0</v>
      </c>
      <c r="S414" s="214">
        <v>0.00191</v>
      </c>
      <c r="T414" s="215">
        <f>S414*H414</f>
        <v>0.060883160000000006</v>
      </c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R414" s="216" t="s">
        <v>238</v>
      </c>
      <c r="AT414" s="216" t="s">
        <v>162</v>
      </c>
      <c r="AU414" s="216" t="s">
        <v>85</v>
      </c>
      <c r="AY414" s="18" t="s">
        <v>159</v>
      </c>
      <c r="BE414" s="217">
        <f>IF(N414="základní",J414,0)</f>
        <v>0</v>
      </c>
      <c r="BF414" s="217">
        <f>IF(N414="snížená",J414,0)</f>
        <v>0</v>
      </c>
      <c r="BG414" s="217">
        <f>IF(N414="zákl. přenesená",J414,0)</f>
        <v>0</v>
      </c>
      <c r="BH414" s="217">
        <f>IF(N414="sníž. přenesená",J414,0)</f>
        <v>0</v>
      </c>
      <c r="BI414" s="217">
        <f>IF(N414="nulová",J414,0)</f>
        <v>0</v>
      </c>
      <c r="BJ414" s="18" t="s">
        <v>83</v>
      </c>
      <c r="BK414" s="217">
        <f>ROUND(I414*H414,2)</f>
        <v>0</v>
      </c>
      <c r="BL414" s="18" t="s">
        <v>238</v>
      </c>
      <c r="BM414" s="216" t="s">
        <v>2606</v>
      </c>
    </row>
    <row r="415" spans="1:47" s="2" customFormat="1" ht="12">
      <c r="A415" s="39"/>
      <c r="B415" s="40"/>
      <c r="C415" s="41"/>
      <c r="D415" s="218" t="s">
        <v>169</v>
      </c>
      <c r="E415" s="41"/>
      <c r="F415" s="219" t="s">
        <v>630</v>
      </c>
      <c r="G415" s="41"/>
      <c r="H415" s="41"/>
      <c r="I415" s="220"/>
      <c r="J415" s="41"/>
      <c r="K415" s="41"/>
      <c r="L415" s="45"/>
      <c r="M415" s="221"/>
      <c r="N415" s="222"/>
      <c r="O415" s="85"/>
      <c r="P415" s="85"/>
      <c r="Q415" s="85"/>
      <c r="R415" s="85"/>
      <c r="S415" s="85"/>
      <c r="T415" s="86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T415" s="18" t="s">
        <v>169</v>
      </c>
      <c r="AU415" s="18" t="s">
        <v>85</v>
      </c>
    </row>
    <row r="416" spans="1:51" s="13" customFormat="1" ht="12">
      <c r="A416" s="13"/>
      <c r="B416" s="223"/>
      <c r="C416" s="224"/>
      <c r="D416" s="225" t="s">
        <v>175</v>
      </c>
      <c r="E416" s="226" t="s">
        <v>19</v>
      </c>
      <c r="F416" s="227" t="s">
        <v>478</v>
      </c>
      <c r="G416" s="224"/>
      <c r="H416" s="226" t="s">
        <v>19</v>
      </c>
      <c r="I416" s="228"/>
      <c r="J416" s="224"/>
      <c r="K416" s="224"/>
      <c r="L416" s="229"/>
      <c r="M416" s="230"/>
      <c r="N416" s="231"/>
      <c r="O416" s="231"/>
      <c r="P416" s="231"/>
      <c r="Q416" s="231"/>
      <c r="R416" s="231"/>
      <c r="S416" s="231"/>
      <c r="T416" s="232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33" t="s">
        <v>175</v>
      </c>
      <c r="AU416" s="233" t="s">
        <v>85</v>
      </c>
      <c r="AV416" s="13" t="s">
        <v>83</v>
      </c>
      <c r="AW416" s="13" t="s">
        <v>37</v>
      </c>
      <c r="AX416" s="13" t="s">
        <v>75</v>
      </c>
      <c r="AY416" s="233" t="s">
        <v>159</v>
      </c>
    </row>
    <row r="417" spans="1:51" s="13" customFormat="1" ht="12">
      <c r="A417" s="13"/>
      <c r="B417" s="223"/>
      <c r="C417" s="224"/>
      <c r="D417" s="225" t="s">
        <v>175</v>
      </c>
      <c r="E417" s="226" t="s">
        <v>19</v>
      </c>
      <c r="F417" s="227" t="s">
        <v>2522</v>
      </c>
      <c r="G417" s="224"/>
      <c r="H417" s="226" t="s">
        <v>19</v>
      </c>
      <c r="I417" s="228"/>
      <c r="J417" s="224"/>
      <c r="K417" s="224"/>
      <c r="L417" s="229"/>
      <c r="M417" s="230"/>
      <c r="N417" s="231"/>
      <c r="O417" s="231"/>
      <c r="P417" s="231"/>
      <c r="Q417" s="231"/>
      <c r="R417" s="231"/>
      <c r="S417" s="231"/>
      <c r="T417" s="232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33" t="s">
        <v>175</v>
      </c>
      <c r="AU417" s="233" t="s">
        <v>85</v>
      </c>
      <c r="AV417" s="13" t="s">
        <v>83</v>
      </c>
      <c r="AW417" s="13" t="s">
        <v>37</v>
      </c>
      <c r="AX417" s="13" t="s">
        <v>75</v>
      </c>
      <c r="AY417" s="233" t="s">
        <v>159</v>
      </c>
    </row>
    <row r="418" spans="1:51" s="14" customFormat="1" ht="12">
      <c r="A418" s="14"/>
      <c r="B418" s="234"/>
      <c r="C418" s="235"/>
      <c r="D418" s="225" t="s">
        <v>175</v>
      </c>
      <c r="E418" s="236" t="s">
        <v>19</v>
      </c>
      <c r="F418" s="237" t="s">
        <v>2607</v>
      </c>
      <c r="G418" s="235"/>
      <c r="H418" s="238">
        <v>31.876</v>
      </c>
      <c r="I418" s="239"/>
      <c r="J418" s="235"/>
      <c r="K418" s="235"/>
      <c r="L418" s="240"/>
      <c r="M418" s="241"/>
      <c r="N418" s="242"/>
      <c r="O418" s="242"/>
      <c r="P418" s="242"/>
      <c r="Q418" s="242"/>
      <c r="R418" s="242"/>
      <c r="S418" s="242"/>
      <c r="T418" s="243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T418" s="244" t="s">
        <v>175</v>
      </c>
      <c r="AU418" s="244" t="s">
        <v>85</v>
      </c>
      <c r="AV418" s="14" t="s">
        <v>85</v>
      </c>
      <c r="AW418" s="14" t="s">
        <v>37</v>
      </c>
      <c r="AX418" s="14" t="s">
        <v>83</v>
      </c>
      <c r="AY418" s="244" t="s">
        <v>159</v>
      </c>
    </row>
    <row r="419" spans="1:65" s="2" customFormat="1" ht="24.15" customHeight="1">
      <c r="A419" s="39"/>
      <c r="B419" s="40"/>
      <c r="C419" s="205" t="s">
        <v>540</v>
      </c>
      <c r="D419" s="205" t="s">
        <v>162</v>
      </c>
      <c r="E419" s="206" t="s">
        <v>633</v>
      </c>
      <c r="F419" s="207" t="s">
        <v>634</v>
      </c>
      <c r="G419" s="208" t="s">
        <v>461</v>
      </c>
      <c r="H419" s="209">
        <v>31.876</v>
      </c>
      <c r="I419" s="210"/>
      <c r="J419" s="211">
        <f>ROUND(I419*H419,2)</f>
        <v>0</v>
      </c>
      <c r="K419" s="207" t="s">
        <v>166</v>
      </c>
      <c r="L419" s="45"/>
      <c r="M419" s="212" t="s">
        <v>19</v>
      </c>
      <c r="N419" s="213" t="s">
        <v>46</v>
      </c>
      <c r="O419" s="85"/>
      <c r="P419" s="214">
        <f>O419*H419</f>
        <v>0</v>
      </c>
      <c r="Q419" s="214">
        <v>0</v>
      </c>
      <c r="R419" s="214">
        <f>Q419*H419</f>
        <v>0</v>
      </c>
      <c r="S419" s="214">
        <v>0.00223</v>
      </c>
      <c r="T419" s="215">
        <f>S419*H419</f>
        <v>0.07108348</v>
      </c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R419" s="216" t="s">
        <v>238</v>
      </c>
      <c r="AT419" s="216" t="s">
        <v>162</v>
      </c>
      <c r="AU419" s="216" t="s">
        <v>85</v>
      </c>
      <c r="AY419" s="18" t="s">
        <v>159</v>
      </c>
      <c r="BE419" s="217">
        <f>IF(N419="základní",J419,0)</f>
        <v>0</v>
      </c>
      <c r="BF419" s="217">
        <f>IF(N419="snížená",J419,0)</f>
        <v>0</v>
      </c>
      <c r="BG419" s="217">
        <f>IF(N419="zákl. přenesená",J419,0)</f>
        <v>0</v>
      </c>
      <c r="BH419" s="217">
        <f>IF(N419="sníž. přenesená",J419,0)</f>
        <v>0</v>
      </c>
      <c r="BI419" s="217">
        <f>IF(N419="nulová",J419,0)</f>
        <v>0</v>
      </c>
      <c r="BJ419" s="18" t="s">
        <v>83</v>
      </c>
      <c r="BK419" s="217">
        <f>ROUND(I419*H419,2)</f>
        <v>0</v>
      </c>
      <c r="BL419" s="18" t="s">
        <v>238</v>
      </c>
      <c r="BM419" s="216" t="s">
        <v>2608</v>
      </c>
    </row>
    <row r="420" spans="1:47" s="2" customFormat="1" ht="12">
      <c r="A420" s="39"/>
      <c r="B420" s="40"/>
      <c r="C420" s="41"/>
      <c r="D420" s="218" t="s">
        <v>169</v>
      </c>
      <c r="E420" s="41"/>
      <c r="F420" s="219" t="s">
        <v>636</v>
      </c>
      <c r="G420" s="41"/>
      <c r="H420" s="41"/>
      <c r="I420" s="220"/>
      <c r="J420" s="41"/>
      <c r="K420" s="41"/>
      <c r="L420" s="45"/>
      <c r="M420" s="221"/>
      <c r="N420" s="222"/>
      <c r="O420" s="85"/>
      <c r="P420" s="85"/>
      <c r="Q420" s="85"/>
      <c r="R420" s="85"/>
      <c r="S420" s="85"/>
      <c r="T420" s="86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T420" s="18" t="s">
        <v>169</v>
      </c>
      <c r="AU420" s="18" t="s">
        <v>85</v>
      </c>
    </row>
    <row r="421" spans="1:51" s="13" customFormat="1" ht="12">
      <c r="A421" s="13"/>
      <c r="B421" s="223"/>
      <c r="C421" s="224"/>
      <c r="D421" s="225" t="s">
        <v>175</v>
      </c>
      <c r="E421" s="226" t="s">
        <v>19</v>
      </c>
      <c r="F421" s="227" t="s">
        <v>478</v>
      </c>
      <c r="G421" s="224"/>
      <c r="H421" s="226" t="s">
        <v>19</v>
      </c>
      <c r="I421" s="228"/>
      <c r="J421" s="224"/>
      <c r="K421" s="224"/>
      <c r="L421" s="229"/>
      <c r="M421" s="230"/>
      <c r="N421" s="231"/>
      <c r="O421" s="231"/>
      <c r="P421" s="231"/>
      <c r="Q421" s="231"/>
      <c r="R421" s="231"/>
      <c r="S421" s="231"/>
      <c r="T421" s="232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33" t="s">
        <v>175</v>
      </c>
      <c r="AU421" s="233" t="s">
        <v>85</v>
      </c>
      <c r="AV421" s="13" t="s">
        <v>83</v>
      </c>
      <c r="AW421" s="13" t="s">
        <v>37</v>
      </c>
      <c r="AX421" s="13" t="s">
        <v>75</v>
      </c>
      <c r="AY421" s="233" t="s">
        <v>159</v>
      </c>
    </row>
    <row r="422" spans="1:51" s="13" customFormat="1" ht="12">
      <c r="A422" s="13"/>
      <c r="B422" s="223"/>
      <c r="C422" s="224"/>
      <c r="D422" s="225" t="s">
        <v>175</v>
      </c>
      <c r="E422" s="226" t="s">
        <v>19</v>
      </c>
      <c r="F422" s="227" t="s">
        <v>2522</v>
      </c>
      <c r="G422" s="224"/>
      <c r="H422" s="226" t="s">
        <v>19</v>
      </c>
      <c r="I422" s="228"/>
      <c r="J422" s="224"/>
      <c r="K422" s="224"/>
      <c r="L422" s="229"/>
      <c r="M422" s="230"/>
      <c r="N422" s="231"/>
      <c r="O422" s="231"/>
      <c r="P422" s="231"/>
      <c r="Q422" s="231"/>
      <c r="R422" s="231"/>
      <c r="S422" s="231"/>
      <c r="T422" s="232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33" t="s">
        <v>175</v>
      </c>
      <c r="AU422" s="233" t="s">
        <v>85</v>
      </c>
      <c r="AV422" s="13" t="s">
        <v>83</v>
      </c>
      <c r="AW422" s="13" t="s">
        <v>37</v>
      </c>
      <c r="AX422" s="13" t="s">
        <v>75</v>
      </c>
      <c r="AY422" s="233" t="s">
        <v>159</v>
      </c>
    </row>
    <row r="423" spans="1:51" s="14" customFormat="1" ht="12">
      <c r="A423" s="14"/>
      <c r="B423" s="234"/>
      <c r="C423" s="235"/>
      <c r="D423" s="225" t="s">
        <v>175</v>
      </c>
      <c r="E423" s="236" t="s">
        <v>19</v>
      </c>
      <c r="F423" s="237" t="s">
        <v>2607</v>
      </c>
      <c r="G423" s="235"/>
      <c r="H423" s="238">
        <v>31.876</v>
      </c>
      <c r="I423" s="239"/>
      <c r="J423" s="235"/>
      <c r="K423" s="235"/>
      <c r="L423" s="240"/>
      <c r="M423" s="241"/>
      <c r="N423" s="242"/>
      <c r="O423" s="242"/>
      <c r="P423" s="242"/>
      <c r="Q423" s="242"/>
      <c r="R423" s="242"/>
      <c r="S423" s="242"/>
      <c r="T423" s="243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T423" s="244" t="s">
        <v>175</v>
      </c>
      <c r="AU423" s="244" t="s">
        <v>85</v>
      </c>
      <c r="AV423" s="14" t="s">
        <v>85</v>
      </c>
      <c r="AW423" s="14" t="s">
        <v>37</v>
      </c>
      <c r="AX423" s="14" t="s">
        <v>83</v>
      </c>
      <c r="AY423" s="244" t="s">
        <v>159</v>
      </c>
    </row>
    <row r="424" spans="1:65" s="2" customFormat="1" ht="33" customHeight="1">
      <c r="A424" s="39"/>
      <c r="B424" s="40"/>
      <c r="C424" s="205" t="s">
        <v>545</v>
      </c>
      <c r="D424" s="205" t="s">
        <v>162</v>
      </c>
      <c r="E424" s="206" t="s">
        <v>638</v>
      </c>
      <c r="F424" s="207" t="s">
        <v>639</v>
      </c>
      <c r="G424" s="208" t="s">
        <v>461</v>
      </c>
      <c r="H424" s="209">
        <v>31.876</v>
      </c>
      <c r="I424" s="210"/>
      <c r="J424" s="211">
        <f>ROUND(I424*H424,2)</f>
        <v>0</v>
      </c>
      <c r="K424" s="207" t="s">
        <v>19</v>
      </c>
      <c r="L424" s="45"/>
      <c r="M424" s="212" t="s">
        <v>19</v>
      </c>
      <c r="N424" s="213" t="s">
        <v>46</v>
      </c>
      <c r="O424" s="85"/>
      <c r="P424" s="214">
        <f>O424*H424</f>
        <v>0</v>
      </c>
      <c r="Q424" s="214">
        <v>0.00278</v>
      </c>
      <c r="R424" s="214">
        <f>Q424*H424</f>
        <v>0.08861528</v>
      </c>
      <c r="S424" s="214">
        <v>0</v>
      </c>
      <c r="T424" s="215">
        <f>S424*H424</f>
        <v>0</v>
      </c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R424" s="216" t="s">
        <v>238</v>
      </c>
      <c r="AT424" s="216" t="s">
        <v>162</v>
      </c>
      <c r="AU424" s="216" t="s">
        <v>85</v>
      </c>
      <c r="AY424" s="18" t="s">
        <v>159</v>
      </c>
      <c r="BE424" s="217">
        <f>IF(N424="základní",J424,0)</f>
        <v>0</v>
      </c>
      <c r="BF424" s="217">
        <f>IF(N424="snížená",J424,0)</f>
        <v>0</v>
      </c>
      <c r="BG424" s="217">
        <f>IF(N424="zákl. přenesená",J424,0)</f>
        <v>0</v>
      </c>
      <c r="BH424" s="217">
        <f>IF(N424="sníž. přenesená",J424,0)</f>
        <v>0</v>
      </c>
      <c r="BI424" s="217">
        <f>IF(N424="nulová",J424,0)</f>
        <v>0</v>
      </c>
      <c r="BJ424" s="18" t="s">
        <v>83</v>
      </c>
      <c r="BK424" s="217">
        <f>ROUND(I424*H424,2)</f>
        <v>0</v>
      </c>
      <c r="BL424" s="18" t="s">
        <v>238</v>
      </c>
      <c r="BM424" s="216" t="s">
        <v>2609</v>
      </c>
    </row>
    <row r="425" spans="1:51" s="13" customFormat="1" ht="12">
      <c r="A425" s="13"/>
      <c r="B425" s="223"/>
      <c r="C425" s="224"/>
      <c r="D425" s="225" t="s">
        <v>175</v>
      </c>
      <c r="E425" s="226" t="s">
        <v>19</v>
      </c>
      <c r="F425" s="227" t="s">
        <v>358</v>
      </c>
      <c r="G425" s="224"/>
      <c r="H425" s="226" t="s">
        <v>19</v>
      </c>
      <c r="I425" s="228"/>
      <c r="J425" s="224"/>
      <c r="K425" s="224"/>
      <c r="L425" s="229"/>
      <c r="M425" s="230"/>
      <c r="N425" s="231"/>
      <c r="O425" s="231"/>
      <c r="P425" s="231"/>
      <c r="Q425" s="231"/>
      <c r="R425" s="231"/>
      <c r="S425" s="231"/>
      <c r="T425" s="232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33" t="s">
        <v>175</v>
      </c>
      <c r="AU425" s="233" t="s">
        <v>85</v>
      </c>
      <c r="AV425" s="13" t="s">
        <v>83</v>
      </c>
      <c r="AW425" s="13" t="s">
        <v>37</v>
      </c>
      <c r="AX425" s="13" t="s">
        <v>75</v>
      </c>
      <c r="AY425" s="233" t="s">
        <v>159</v>
      </c>
    </row>
    <row r="426" spans="1:51" s="13" customFormat="1" ht="12">
      <c r="A426" s="13"/>
      <c r="B426" s="223"/>
      <c r="C426" s="224"/>
      <c r="D426" s="225" t="s">
        <v>175</v>
      </c>
      <c r="E426" s="226" t="s">
        <v>19</v>
      </c>
      <c r="F426" s="227" t="s">
        <v>478</v>
      </c>
      <c r="G426" s="224"/>
      <c r="H426" s="226" t="s">
        <v>19</v>
      </c>
      <c r="I426" s="228"/>
      <c r="J426" s="224"/>
      <c r="K426" s="224"/>
      <c r="L426" s="229"/>
      <c r="M426" s="230"/>
      <c r="N426" s="231"/>
      <c r="O426" s="231"/>
      <c r="P426" s="231"/>
      <c r="Q426" s="231"/>
      <c r="R426" s="231"/>
      <c r="S426" s="231"/>
      <c r="T426" s="232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33" t="s">
        <v>175</v>
      </c>
      <c r="AU426" s="233" t="s">
        <v>85</v>
      </c>
      <c r="AV426" s="13" t="s">
        <v>83</v>
      </c>
      <c r="AW426" s="13" t="s">
        <v>37</v>
      </c>
      <c r="AX426" s="13" t="s">
        <v>75</v>
      </c>
      <c r="AY426" s="233" t="s">
        <v>159</v>
      </c>
    </row>
    <row r="427" spans="1:51" s="13" customFormat="1" ht="12">
      <c r="A427" s="13"/>
      <c r="B427" s="223"/>
      <c r="C427" s="224"/>
      <c r="D427" s="225" t="s">
        <v>175</v>
      </c>
      <c r="E427" s="226" t="s">
        <v>19</v>
      </c>
      <c r="F427" s="227" t="s">
        <v>2522</v>
      </c>
      <c r="G427" s="224"/>
      <c r="H427" s="226" t="s">
        <v>19</v>
      </c>
      <c r="I427" s="228"/>
      <c r="J427" s="224"/>
      <c r="K427" s="224"/>
      <c r="L427" s="229"/>
      <c r="M427" s="230"/>
      <c r="N427" s="231"/>
      <c r="O427" s="231"/>
      <c r="P427" s="231"/>
      <c r="Q427" s="231"/>
      <c r="R427" s="231"/>
      <c r="S427" s="231"/>
      <c r="T427" s="232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33" t="s">
        <v>175</v>
      </c>
      <c r="AU427" s="233" t="s">
        <v>85</v>
      </c>
      <c r="AV427" s="13" t="s">
        <v>83</v>
      </c>
      <c r="AW427" s="13" t="s">
        <v>37</v>
      </c>
      <c r="AX427" s="13" t="s">
        <v>75</v>
      </c>
      <c r="AY427" s="233" t="s">
        <v>159</v>
      </c>
    </row>
    <row r="428" spans="1:51" s="14" customFormat="1" ht="12">
      <c r="A428" s="14"/>
      <c r="B428" s="234"/>
      <c r="C428" s="235"/>
      <c r="D428" s="225" t="s">
        <v>175</v>
      </c>
      <c r="E428" s="236" t="s">
        <v>19</v>
      </c>
      <c r="F428" s="237" t="s">
        <v>2607</v>
      </c>
      <c r="G428" s="235"/>
      <c r="H428" s="238">
        <v>31.876</v>
      </c>
      <c r="I428" s="239"/>
      <c r="J428" s="235"/>
      <c r="K428" s="235"/>
      <c r="L428" s="240"/>
      <c r="M428" s="241"/>
      <c r="N428" s="242"/>
      <c r="O428" s="242"/>
      <c r="P428" s="242"/>
      <c r="Q428" s="242"/>
      <c r="R428" s="242"/>
      <c r="S428" s="242"/>
      <c r="T428" s="243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T428" s="244" t="s">
        <v>175</v>
      </c>
      <c r="AU428" s="244" t="s">
        <v>85</v>
      </c>
      <c r="AV428" s="14" t="s">
        <v>85</v>
      </c>
      <c r="AW428" s="14" t="s">
        <v>37</v>
      </c>
      <c r="AX428" s="14" t="s">
        <v>83</v>
      </c>
      <c r="AY428" s="244" t="s">
        <v>159</v>
      </c>
    </row>
    <row r="429" spans="1:65" s="2" customFormat="1" ht="37.8" customHeight="1">
      <c r="A429" s="39"/>
      <c r="B429" s="40"/>
      <c r="C429" s="205" t="s">
        <v>549</v>
      </c>
      <c r="D429" s="205" t="s">
        <v>162</v>
      </c>
      <c r="E429" s="206" t="s">
        <v>642</v>
      </c>
      <c r="F429" s="207" t="s">
        <v>643</v>
      </c>
      <c r="G429" s="208" t="s">
        <v>461</v>
      </c>
      <c r="H429" s="209">
        <v>31.876</v>
      </c>
      <c r="I429" s="210"/>
      <c r="J429" s="211">
        <f>ROUND(I429*H429,2)</f>
        <v>0</v>
      </c>
      <c r="K429" s="207" t="s">
        <v>19</v>
      </c>
      <c r="L429" s="45"/>
      <c r="M429" s="212" t="s">
        <v>19</v>
      </c>
      <c r="N429" s="213" t="s">
        <v>46</v>
      </c>
      <c r="O429" s="85"/>
      <c r="P429" s="214">
        <f>O429*H429</f>
        <v>0</v>
      </c>
      <c r="Q429" s="214">
        <v>0.00117</v>
      </c>
      <c r="R429" s="214">
        <f>Q429*H429</f>
        <v>0.03729492</v>
      </c>
      <c r="S429" s="214">
        <v>0</v>
      </c>
      <c r="T429" s="215">
        <f>S429*H429</f>
        <v>0</v>
      </c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R429" s="216" t="s">
        <v>238</v>
      </c>
      <c r="AT429" s="216" t="s">
        <v>162</v>
      </c>
      <c r="AU429" s="216" t="s">
        <v>85</v>
      </c>
      <c r="AY429" s="18" t="s">
        <v>159</v>
      </c>
      <c r="BE429" s="217">
        <f>IF(N429="základní",J429,0)</f>
        <v>0</v>
      </c>
      <c r="BF429" s="217">
        <f>IF(N429="snížená",J429,0)</f>
        <v>0</v>
      </c>
      <c r="BG429" s="217">
        <f>IF(N429="zákl. přenesená",J429,0)</f>
        <v>0</v>
      </c>
      <c r="BH429" s="217">
        <f>IF(N429="sníž. přenesená",J429,0)</f>
        <v>0</v>
      </c>
      <c r="BI429" s="217">
        <f>IF(N429="nulová",J429,0)</f>
        <v>0</v>
      </c>
      <c r="BJ429" s="18" t="s">
        <v>83</v>
      </c>
      <c r="BK429" s="217">
        <f>ROUND(I429*H429,2)</f>
        <v>0</v>
      </c>
      <c r="BL429" s="18" t="s">
        <v>238</v>
      </c>
      <c r="BM429" s="216" t="s">
        <v>2610</v>
      </c>
    </row>
    <row r="430" spans="1:51" s="13" customFormat="1" ht="12">
      <c r="A430" s="13"/>
      <c r="B430" s="223"/>
      <c r="C430" s="224"/>
      <c r="D430" s="225" t="s">
        <v>175</v>
      </c>
      <c r="E430" s="226" t="s">
        <v>19</v>
      </c>
      <c r="F430" s="227" t="s">
        <v>358</v>
      </c>
      <c r="G430" s="224"/>
      <c r="H430" s="226" t="s">
        <v>19</v>
      </c>
      <c r="I430" s="228"/>
      <c r="J430" s="224"/>
      <c r="K430" s="224"/>
      <c r="L430" s="229"/>
      <c r="M430" s="230"/>
      <c r="N430" s="231"/>
      <c r="O430" s="231"/>
      <c r="P430" s="231"/>
      <c r="Q430" s="231"/>
      <c r="R430" s="231"/>
      <c r="S430" s="231"/>
      <c r="T430" s="232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33" t="s">
        <v>175</v>
      </c>
      <c r="AU430" s="233" t="s">
        <v>85</v>
      </c>
      <c r="AV430" s="13" t="s">
        <v>83</v>
      </c>
      <c r="AW430" s="13" t="s">
        <v>37</v>
      </c>
      <c r="AX430" s="13" t="s">
        <v>75</v>
      </c>
      <c r="AY430" s="233" t="s">
        <v>159</v>
      </c>
    </row>
    <row r="431" spans="1:51" s="13" customFormat="1" ht="12">
      <c r="A431" s="13"/>
      <c r="B431" s="223"/>
      <c r="C431" s="224"/>
      <c r="D431" s="225" t="s">
        <v>175</v>
      </c>
      <c r="E431" s="226" t="s">
        <v>19</v>
      </c>
      <c r="F431" s="227" t="s">
        <v>478</v>
      </c>
      <c r="G431" s="224"/>
      <c r="H431" s="226" t="s">
        <v>19</v>
      </c>
      <c r="I431" s="228"/>
      <c r="J431" s="224"/>
      <c r="K431" s="224"/>
      <c r="L431" s="229"/>
      <c r="M431" s="230"/>
      <c r="N431" s="231"/>
      <c r="O431" s="231"/>
      <c r="P431" s="231"/>
      <c r="Q431" s="231"/>
      <c r="R431" s="231"/>
      <c r="S431" s="231"/>
      <c r="T431" s="232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33" t="s">
        <v>175</v>
      </c>
      <c r="AU431" s="233" t="s">
        <v>85</v>
      </c>
      <c r="AV431" s="13" t="s">
        <v>83</v>
      </c>
      <c r="AW431" s="13" t="s">
        <v>37</v>
      </c>
      <c r="AX431" s="13" t="s">
        <v>75</v>
      </c>
      <c r="AY431" s="233" t="s">
        <v>159</v>
      </c>
    </row>
    <row r="432" spans="1:51" s="13" customFormat="1" ht="12">
      <c r="A432" s="13"/>
      <c r="B432" s="223"/>
      <c r="C432" s="224"/>
      <c r="D432" s="225" t="s">
        <v>175</v>
      </c>
      <c r="E432" s="226" t="s">
        <v>19</v>
      </c>
      <c r="F432" s="227" t="s">
        <v>2522</v>
      </c>
      <c r="G432" s="224"/>
      <c r="H432" s="226" t="s">
        <v>19</v>
      </c>
      <c r="I432" s="228"/>
      <c r="J432" s="224"/>
      <c r="K432" s="224"/>
      <c r="L432" s="229"/>
      <c r="M432" s="230"/>
      <c r="N432" s="231"/>
      <c r="O432" s="231"/>
      <c r="P432" s="231"/>
      <c r="Q432" s="231"/>
      <c r="R432" s="231"/>
      <c r="S432" s="231"/>
      <c r="T432" s="232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33" t="s">
        <v>175</v>
      </c>
      <c r="AU432" s="233" t="s">
        <v>85</v>
      </c>
      <c r="AV432" s="13" t="s">
        <v>83</v>
      </c>
      <c r="AW432" s="13" t="s">
        <v>37</v>
      </c>
      <c r="AX432" s="13" t="s">
        <v>75</v>
      </c>
      <c r="AY432" s="233" t="s">
        <v>159</v>
      </c>
    </row>
    <row r="433" spans="1:51" s="14" customFormat="1" ht="12">
      <c r="A433" s="14"/>
      <c r="B433" s="234"/>
      <c r="C433" s="235"/>
      <c r="D433" s="225" t="s">
        <v>175</v>
      </c>
      <c r="E433" s="236" t="s">
        <v>19</v>
      </c>
      <c r="F433" s="237" t="s">
        <v>2607</v>
      </c>
      <c r="G433" s="235"/>
      <c r="H433" s="238">
        <v>31.876</v>
      </c>
      <c r="I433" s="239"/>
      <c r="J433" s="235"/>
      <c r="K433" s="235"/>
      <c r="L433" s="240"/>
      <c r="M433" s="241"/>
      <c r="N433" s="242"/>
      <c r="O433" s="242"/>
      <c r="P433" s="242"/>
      <c r="Q433" s="242"/>
      <c r="R433" s="242"/>
      <c r="S433" s="242"/>
      <c r="T433" s="243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T433" s="244" t="s">
        <v>175</v>
      </c>
      <c r="AU433" s="244" t="s">
        <v>85</v>
      </c>
      <c r="AV433" s="14" t="s">
        <v>85</v>
      </c>
      <c r="AW433" s="14" t="s">
        <v>37</v>
      </c>
      <c r="AX433" s="14" t="s">
        <v>83</v>
      </c>
      <c r="AY433" s="244" t="s">
        <v>159</v>
      </c>
    </row>
    <row r="434" spans="1:65" s="2" customFormat="1" ht="37.8" customHeight="1">
      <c r="A434" s="39"/>
      <c r="B434" s="40"/>
      <c r="C434" s="205" t="s">
        <v>556</v>
      </c>
      <c r="D434" s="205" t="s">
        <v>162</v>
      </c>
      <c r="E434" s="206" t="s">
        <v>646</v>
      </c>
      <c r="F434" s="207" t="s">
        <v>647</v>
      </c>
      <c r="G434" s="208" t="s">
        <v>461</v>
      </c>
      <c r="H434" s="209">
        <v>31.342</v>
      </c>
      <c r="I434" s="210"/>
      <c r="J434" s="211">
        <f>ROUND(I434*H434,2)</f>
        <v>0</v>
      </c>
      <c r="K434" s="207" t="s">
        <v>166</v>
      </c>
      <c r="L434" s="45"/>
      <c r="M434" s="212" t="s">
        <v>19</v>
      </c>
      <c r="N434" s="213" t="s">
        <v>46</v>
      </c>
      <c r="O434" s="85"/>
      <c r="P434" s="214">
        <f>O434*H434</f>
        <v>0</v>
      </c>
      <c r="Q434" s="214">
        <v>0.00117</v>
      </c>
      <c r="R434" s="214">
        <f>Q434*H434</f>
        <v>0.03667014</v>
      </c>
      <c r="S434" s="214">
        <v>0</v>
      </c>
      <c r="T434" s="215">
        <f>S434*H434</f>
        <v>0</v>
      </c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R434" s="216" t="s">
        <v>238</v>
      </c>
      <c r="AT434" s="216" t="s">
        <v>162</v>
      </c>
      <c r="AU434" s="216" t="s">
        <v>85</v>
      </c>
      <c r="AY434" s="18" t="s">
        <v>159</v>
      </c>
      <c r="BE434" s="217">
        <f>IF(N434="základní",J434,0)</f>
        <v>0</v>
      </c>
      <c r="BF434" s="217">
        <f>IF(N434="snížená",J434,0)</f>
        <v>0</v>
      </c>
      <c r="BG434" s="217">
        <f>IF(N434="zákl. přenesená",J434,0)</f>
        <v>0</v>
      </c>
      <c r="BH434" s="217">
        <f>IF(N434="sníž. přenesená",J434,0)</f>
        <v>0</v>
      </c>
      <c r="BI434" s="217">
        <f>IF(N434="nulová",J434,0)</f>
        <v>0</v>
      </c>
      <c r="BJ434" s="18" t="s">
        <v>83</v>
      </c>
      <c r="BK434" s="217">
        <f>ROUND(I434*H434,2)</f>
        <v>0</v>
      </c>
      <c r="BL434" s="18" t="s">
        <v>238</v>
      </c>
      <c r="BM434" s="216" t="s">
        <v>2611</v>
      </c>
    </row>
    <row r="435" spans="1:47" s="2" customFormat="1" ht="12">
      <c r="A435" s="39"/>
      <c r="B435" s="40"/>
      <c r="C435" s="41"/>
      <c r="D435" s="218" t="s">
        <v>169</v>
      </c>
      <c r="E435" s="41"/>
      <c r="F435" s="219" t="s">
        <v>649</v>
      </c>
      <c r="G435" s="41"/>
      <c r="H435" s="41"/>
      <c r="I435" s="220"/>
      <c r="J435" s="41"/>
      <c r="K435" s="41"/>
      <c r="L435" s="45"/>
      <c r="M435" s="221"/>
      <c r="N435" s="222"/>
      <c r="O435" s="85"/>
      <c r="P435" s="85"/>
      <c r="Q435" s="85"/>
      <c r="R435" s="85"/>
      <c r="S435" s="85"/>
      <c r="T435" s="86"/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T435" s="18" t="s">
        <v>169</v>
      </c>
      <c r="AU435" s="18" t="s">
        <v>85</v>
      </c>
    </row>
    <row r="436" spans="1:51" s="13" customFormat="1" ht="12">
      <c r="A436" s="13"/>
      <c r="B436" s="223"/>
      <c r="C436" s="224"/>
      <c r="D436" s="225" t="s">
        <v>175</v>
      </c>
      <c r="E436" s="226" t="s">
        <v>19</v>
      </c>
      <c r="F436" s="227" t="s">
        <v>358</v>
      </c>
      <c r="G436" s="224"/>
      <c r="H436" s="226" t="s">
        <v>19</v>
      </c>
      <c r="I436" s="228"/>
      <c r="J436" s="224"/>
      <c r="K436" s="224"/>
      <c r="L436" s="229"/>
      <c r="M436" s="230"/>
      <c r="N436" s="231"/>
      <c r="O436" s="231"/>
      <c r="P436" s="231"/>
      <c r="Q436" s="231"/>
      <c r="R436" s="231"/>
      <c r="S436" s="231"/>
      <c r="T436" s="232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33" t="s">
        <v>175</v>
      </c>
      <c r="AU436" s="233" t="s">
        <v>85</v>
      </c>
      <c r="AV436" s="13" t="s">
        <v>83</v>
      </c>
      <c r="AW436" s="13" t="s">
        <v>37</v>
      </c>
      <c r="AX436" s="13" t="s">
        <v>75</v>
      </c>
      <c r="AY436" s="233" t="s">
        <v>159</v>
      </c>
    </row>
    <row r="437" spans="1:51" s="13" customFormat="1" ht="12">
      <c r="A437" s="13"/>
      <c r="B437" s="223"/>
      <c r="C437" s="224"/>
      <c r="D437" s="225" t="s">
        <v>175</v>
      </c>
      <c r="E437" s="226" t="s">
        <v>19</v>
      </c>
      <c r="F437" s="227" t="s">
        <v>359</v>
      </c>
      <c r="G437" s="224"/>
      <c r="H437" s="226" t="s">
        <v>19</v>
      </c>
      <c r="I437" s="228"/>
      <c r="J437" s="224"/>
      <c r="K437" s="224"/>
      <c r="L437" s="229"/>
      <c r="M437" s="230"/>
      <c r="N437" s="231"/>
      <c r="O437" s="231"/>
      <c r="P437" s="231"/>
      <c r="Q437" s="231"/>
      <c r="R437" s="231"/>
      <c r="S437" s="231"/>
      <c r="T437" s="232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33" t="s">
        <v>175</v>
      </c>
      <c r="AU437" s="233" t="s">
        <v>85</v>
      </c>
      <c r="AV437" s="13" t="s">
        <v>83</v>
      </c>
      <c r="AW437" s="13" t="s">
        <v>37</v>
      </c>
      <c r="AX437" s="13" t="s">
        <v>75</v>
      </c>
      <c r="AY437" s="233" t="s">
        <v>159</v>
      </c>
    </row>
    <row r="438" spans="1:51" s="13" customFormat="1" ht="12">
      <c r="A438" s="13"/>
      <c r="B438" s="223"/>
      <c r="C438" s="224"/>
      <c r="D438" s="225" t="s">
        <v>175</v>
      </c>
      <c r="E438" s="226" t="s">
        <v>19</v>
      </c>
      <c r="F438" s="227" t="s">
        <v>2522</v>
      </c>
      <c r="G438" s="224"/>
      <c r="H438" s="226" t="s">
        <v>19</v>
      </c>
      <c r="I438" s="228"/>
      <c r="J438" s="224"/>
      <c r="K438" s="224"/>
      <c r="L438" s="229"/>
      <c r="M438" s="230"/>
      <c r="N438" s="231"/>
      <c r="O438" s="231"/>
      <c r="P438" s="231"/>
      <c r="Q438" s="231"/>
      <c r="R438" s="231"/>
      <c r="S438" s="231"/>
      <c r="T438" s="232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33" t="s">
        <v>175</v>
      </c>
      <c r="AU438" s="233" t="s">
        <v>85</v>
      </c>
      <c r="AV438" s="13" t="s">
        <v>83</v>
      </c>
      <c r="AW438" s="13" t="s">
        <v>37</v>
      </c>
      <c r="AX438" s="13" t="s">
        <v>75</v>
      </c>
      <c r="AY438" s="233" t="s">
        <v>159</v>
      </c>
    </row>
    <row r="439" spans="1:51" s="14" customFormat="1" ht="12">
      <c r="A439" s="14"/>
      <c r="B439" s="234"/>
      <c r="C439" s="235"/>
      <c r="D439" s="225" t="s">
        <v>175</v>
      </c>
      <c r="E439" s="236" t="s">
        <v>19</v>
      </c>
      <c r="F439" s="237" t="s">
        <v>2562</v>
      </c>
      <c r="G439" s="235"/>
      <c r="H439" s="238">
        <v>31.342</v>
      </c>
      <c r="I439" s="239"/>
      <c r="J439" s="235"/>
      <c r="K439" s="235"/>
      <c r="L439" s="240"/>
      <c r="M439" s="241"/>
      <c r="N439" s="242"/>
      <c r="O439" s="242"/>
      <c r="P439" s="242"/>
      <c r="Q439" s="242"/>
      <c r="R439" s="242"/>
      <c r="S439" s="242"/>
      <c r="T439" s="243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T439" s="244" t="s">
        <v>175</v>
      </c>
      <c r="AU439" s="244" t="s">
        <v>85</v>
      </c>
      <c r="AV439" s="14" t="s">
        <v>85</v>
      </c>
      <c r="AW439" s="14" t="s">
        <v>37</v>
      </c>
      <c r="AX439" s="14" t="s">
        <v>83</v>
      </c>
      <c r="AY439" s="244" t="s">
        <v>159</v>
      </c>
    </row>
    <row r="440" spans="1:65" s="2" customFormat="1" ht="37.8" customHeight="1">
      <c r="A440" s="39"/>
      <c r="B440" s="40"/>
      <c r="C440" s="205" t="s">
        <v>564</v>
      </c>
      <c r="D440" s="205" t="s">
        <v>162</v>
      </c>
      <c r="E440" s="206" t="s">
        <v>651</v>
      </c>
      <c r="F440" s="207" t="s">
        <v>652</v>
      </c>
      <c r="G440" s="208" t="s">
        <v>461</v>
      </c>
      <c r="H440" s="209">
        <v>31.876</v>
      </c>
      <c r="I440" s="210"/>
      <c r="J440" s="211">
        <f>ROUND(I440*H440,2)</f>
        <v>0</v>
      </c>
      <c r="K440" s="207" t="s">
        <v>19</v>
      </c>
      <c r="L440" s="45"/>
      <c r="M440" s="212" t="s">
        <v>19</v>
      </c>
      <c r="N440" s="213" t="s">
        <v>46</v>
      </c>
      <c r="O440" s="85"/>
      <c r="P440" s="214">
        <f>O440*H440</f>
        <v>0</v>
      </c>
      <c r="Q440" s="214">
        <v>0.00117</v>
      </c>
      <c r="R440" s="214">
        <f>Q440*H440</f>
        <v>0.03729492</v>
      </c>
      <c r="S440" s="214">
        <v>0</v>
      </c>
      <c r="T440" s="215">
        <f>S440*H440</f>
        <v>0</v>
      </c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R440" s="216" t="s">
        <v>238</v>
      </c>
      <c r="AT440" s="216" t="s">
        <v>162</v>
      </c>
      <c r="AU440" s="216" t="s">
        <v>85</v>
      </c>
      <c r="AY440" s="18" t="s">
        <v>159</v>
      </c>
      <c r="BE440" s="217">
        <f>IF(N440="základní",J440,0)</f>
        <v>0</v>
      </c>
      <c r="BF440" s="217">
        <f>IF(N440="snížená",J440,0)</f>
        <v>0</v>
      </c>
      <c r="BG440" s="217">
        <f>IF(N440="zákl. přenesená",J440,0)</f>
        <v>0</v>
      </c>
      <c r="BH440" s="217">
        <f>IF(N440="sníž. přenesená",J440,0)</f>
        <v>0</v>
      </c>
      <c r="BI440" s="217">
        <f>IF(N440="nulová",J440,0)</f>
        <v>0</v>
      </c>
      <c r="BJ440" s="18" t="s">
        <v>83</v>
      </c>
      <c r="BK440" s="217">
        <f>ROUND(I440*H440,2)</f>
        <v>0</v>
      </c>
      <c r="BL440" s="18" t="s">
        <v>238</v>
      </c>
      <c r="BM440" s="216" t="s">
        <v>2612</v>
      </c>
    </row>
    <row r="441" spans="1:51" s="13" customFormat="1" ht="12">
      <c r="A441" s="13"/>
      <c r="B441" s="223"/>
      <c r="C441" s="224"/>
      <c r="D441" s="225" t="s">
        <v>175</v>
      </c>
      <c r="E441" s="226" t="s">
        <v>19</v>
      </c>
      <c r="F441" s="227" t="s">
        <v>358</v>
      </c>
      <c r="G441" s="224"/>
      <c r="H441" s="226" t="s">
        <v>19</v>
      </c>
      <c r="I441" s="228"/>
      <c r="J441" s="224"/>
      <c r="K441" s="224"/>
      <c r="L441" s="229"/>
      <c r="M441" s="230"/>
      <c r="N441" s="231"/>
      <c r="O441" s="231"/>
      <c r="P441" s="231"/>
      <c r="Q441" s="231"/>
      <c r="R441" s="231"/>
      <c r="S441" s="231"/>
      <c r="T441" s="232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33" t="s">
        <v>175</v>
      </c>
      <c r="AU441" s="233" t="s">
        <v>85</v>
      </c>
      <c r="AV441" s="13" t="s">
        <v>83</v>
      </c>
      <c r="AW441" s="13" t="s">
        <v>37</v>
      </c>
      <c r="AX441" s="13" t="s">
        <v>75</v>
      </c>
      <c r="AY441" s="233" t="s">
        <v>159</v>
      </c>
    </row>
    <row r="442" spans="1:51" s="13" customFormat="1" ht="12">
      <c r="A442" s="13"/>
      <c r="B442" s="223"/>
      <c r="C442" s="224"/>
      <c r="D442" s="225" t="s">
        <v>175</v>
      </c>
      <c r="E442" s="226" t="s">
        <v>19</v>
      </c>
      <c r="F442" s="227" t="s">
        <v>478</v>
      </c>
      <c r="G442" s="224"/>
      <c r="H442" s="226" t="s">
        <v>19</v>
      </c>
      <c r="I442" s="228"/>
      <c r="J442" s="224"/>
      <c r="K442" s="224"/>
      <c r="L442" s="229"/>
      <c r="M442" s="230"/>
      <c r="N442" s="231"/>
      <c r="O442" s="231"/>
      <c r="P442" s="231"/>
      <c r="Q442" s="231"/>
      <c r="R442" s="231"/>
      <c r="S442" s="231"/>
      <c r="T442" s="232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33" t="s">
        <v>175</v>
      </c>
      <c r="AU442" s="233" t="s">
        <v>85</v>
      </c>
      <c r="AV442" s="13" t="s">
        <v>83</v>
      </c>
      <c r="AW442" s="13" t="s">
        <v>37</v>
      </c>
      <c r="AX442" s="13" t="s">
        <v>75</v>
      </c>
      <c r="AY442" s="233" t="s">
        <v>159</v>
      </c>
    </row>
    <row r="443" spans="1:51" s="13" customFormat="1" ht="12">
      <c r="A443" s="13"/>
      <c r="B443" s="223"/>
      <c r="C443" s="224"/>
      <c r="D443" s="225" t="s">
        <v>175</v>
      </c>
      <c r="E443" s="226" t="s">
        <v>19</v>
      </c>
      <c r="F443" s="227" t="s">
        <v>2522</v>
      </c>
      <c r="G443" s="224"/>
      <c r="H443" s="226" t="s">
        <v>19</v>
      </c>
      <c r="I443" s="228"/>
      <c r="J443" s="224"/>
      <c r="K443" s="224"/>
      <c r="L443" s="229"/>
      <c r="M443" s="230"/>
      <c r="N443" s="231"/>
      <c r="O443" s="231"/>
      <c r="P443" s="231"/>
      <c r="Q443" s="231"/>
      <c r="R443" s="231"/>
      <c r="S443" s="231"/>
      <c r="T443" s="232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33" t="s">
        <v>175</v>
      </c>
      <c r="AU443" s="233" t="s">
        <v>85</v>
      </c>
      <c r="AV443" s="13" t="s">
        <v>83</v>
      </c>
      <c r="AW443" s="13" t="s">
        <v>37</v>
      </c>
      <c r="AX443" s="13" t="s">
        <v>75</v>
      </c>
      <c r="AY443" s="233" t="s">
        <v>159</v>
      </c>
    </row>
    <row r="444" spans="1:51" s="14" customFormat="1" ht="12">
      <c r="A444" s="14"/>
      <c r="B444" s="234"/>
      <c r="C444" s="235"/>
      <c r="D444" s="225" t="s">
        <v>175</v>
      </c>
      <c r="E444" s="236" t="s">
        <v>19</v>
      </c>
      <c r="F444" s="237" t="s">
        <v>2607</v>
      </c>
      <c r="G444" s="235"/>
      <c r="H444" s="238">
        <v>31.876</v>
      </c>
      <c r="I444" s="239"/>
      <c r="J444" s="235"/>
      <c r="K444" s="235"/>
      <c r="L444" s="240"/>
      <c r="M444" s="241"/>
      <c r="N444" s="242"/>
      <c r="O444" s="242"/>
      <c r="P444" s="242"/>
      <c r="Q444" s="242"/>
      <c r="R444" s="242"/>
      <c r="S444" s="242"/>
      <c r="T444" s="243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T444" s="244" t="s">
        <v>175</v>
      </c>
      <c r="AU444" s="244" t="s">
        <v>85</v>
      </c>
      <c r="AV444" s="14" t="s">
        <v>85</v>
      </c>
      <c r="AW444" s="14" t="s">
        <v>37</v>
      </c>
      <c r="AX444" s="14" t="s">
        <v>83</v>
      </c>
      <c r="AY444" s="244" t="s">
        <v>159</v>
      </c>
    </row>
    <row r="445" spans="1:65" s="2" customFormat="1" ht="24.15" customHeight="1">
      <c r="A445" s="39"/>
      <c r="B445" s="40"/>
      <c r="C445" s="205" t="s">
        <v>571</v>
      </c>
      <c r="D445" s="205" t="s">
        <v>162</v>
      </c>
      <c r="E445" s="206" t="s">
        <v>627</v>
      </c>
      <c r="F445" s="207" t="s">
        <v>628</v>
      </c>
      <c r="G445" s="208" t="s">
        <v>461</v>
      </c>
      <c r="H445" s="209">
        <v>7.945</v>
      </c>
      <c r="I445" s="210"/>
      <c r="J445" s="211">
        <f>ROUND(I445*H445,2)</f>
        <v>0</v>
      </c>
      <c r="K445" s="207" t="s">
        <v>166</v>
      </c>
      <c r="L445" s="45"/>
      <c r="M445" s="212" t="s">
        <v>19</v>
      </c>
      <c r="N445" s="213" t="s">
        <v>46</v>
      </c>
      <c r="O445" s="85"/>
      <c r="P445" s="214">
        <f>O445*H445</f>
        <v>0</v>
      </c>
      <c r="Q445" s="214">
        <v>0</v>
      </c>
      <c r="R445" s="214">
        <f>Q445*H445</f>
        <v>0</v>
      </c>
      <c r="S445" s="214">
        <v>0.00191</v>
      </c>
      <c r="T445" s="215">
        <f>S445*H445</f>
        <v>0.015174950000000001</v>
      </c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R445" s="216" t="s">
        <v>238</v>
      </c>
      <c r="AT445" s="216" t="s">
        <v>162</v>
      </c>
      <c r="AU445" s="216" t="s">
        <v>85</v>
      </c>
      <c r="AY445" s="18" t="s">
        <v>159</v>
      </c>
      <c r="BE445" s="217">
        <f>IF(N445="základní",J445,0)</f>
        <v>0</v>
      </c>
      <c r="BF445" s="217">
        <f>IF(N445="snížená",J445,0)</f>
        <v>0</v>
      </c>
      <c r="BG445" s="217">
        <f>IF(N445="zákl. přenesená",J445,0)</f>
        <v>0</v>
      </c>
      <c r="BH445" s="217">
        <f>IF(N445="sníž. přenesená",J445,0)</f>
        <v>0</v>
      </c>
      <c r="BI445" s="217">
        <f>IF(N445="nulová",J445,0)</f>
        <v>0</v>
      </c>
      <c r="BJ445" s="18" t="s">
        <v>83</v>
      </c>
      <c r="BK445" s="217">
        <f>ROUND(I445*H445,2)</f>
        <v>0</v>
      </c>
      <c r="BL445" s="18" t="s">
        <v>238</v>
      </c>
      <c r="BM445" s="216" t="s">
        <v>2613</v>
      </c>
    </row>
    <row r="446" spans="1:47" s="2" customFormat="1" ht="12">
      <c r="A446" s="39"/>
      <c r="B446" s="40"/>
      <c r="C446" s="41"/>
      <c r="D446" s="218" t="s">
        <v>169</v>
      </c>
      <c r="E446" s="41"/>
      <c r="F446" s="219" t="s">
        <v>630</v>
      </c>
      <c r="G446" s="41"/>
      <c r="H446" s="41"/>
      <c r="I446" s="220"/>
      <c r="J446" s="41"/>
      <c r="K446" s="41"/>
      <c r="L446" s="45"/>
      <c r="M446" s="221"/>
      <c r="N446" s="222"/>
      <c r="O446" s="85"/>
      <c r="P446" s="85"/>
      <c r="Q446" s="85"/>
      <c r="R446" s="85"/>
      <c r="S446" s="85"/>
      <c r="T446" s="86"/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T446" s="18" t="s">
        <v>169</v>
      </c>
      <c r="AU446" s="18" t="s">
        <v>85</v>
      </c>
    </row>
    <row r="447" spans="1:51" s="13" customFormat="1" ht="12">
      <c r="A447" s="13"/>
      <c r="B447" s="223"/>
      <c r="C447" s="224"/>
      <c r="D447" s="225" t="s">
        <v>175</v>
      </c>
      <c r="E447" s="226" t="s">
        <v>19</v>
      </c>
      <c r="F447" s="227" t="s">
        <v>656</v>
      </c>
      <c r="G447" s="224"/>
      <c r="H447" s="226" t="s">
        <v>19</v>
      </c>
      <c r="I447" s="228"/>
      <c r="J447" s="224"/>
      <c r="K447" s="224"/>
      <c r="L447" s="229"/>
      <c r="M447" s="230"/>
      <c r="N447" s="231"/>
      <c r="O447" s="231"/>
      <c r="P447" s="231"/>
      <c r="Q447" s="231"/>
      <c r="R447" s="231"/>
      <c r="S447" s="231"/>
      <c r="T447" s="232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33" t="s">
        <v>175</v>
      </c>
      <c r="AU447" s="233" t="s">
        <v>85</v>
      </c>
      <c r="AV447" s="13" t="s">
        <v>83</v>
      </c>
      <c r="AW447" s="13" t="s">
        <v>37</v>
      </c>
      <c r="AX447" s="13" t="s">
        <v>75</v>
      </c>
      <c r="AY447" s="233" t="s">
        <v>159</v>
      </c>
    </row>
    <row r="448" spans="1:51" s="13" customFormat="1" ht="12">
      <c r="A448" s="13"/>
      <c r="B448" s="223"/>
      <c r="C448" s="224"/>
      <c r="D448" s="225" t="s">
        <v>175</v>
      </c>
      <c r="E448" s="226" t="s">
        <v>19</v>
      </c>
      <c r="F448" s="227" t="s">
        <v>657</v>
      </c>
      <c r="G448" s="224"/>
      <c r="H448" s="226" t="s">
        <v>19</v>
      </c>
      <c r="I448" s="228"/>
      <c r="J448" s="224"/>
      <c r="K448" s="224"/>
      <c r="L448" s="229"/>
      <c r="M448" s="230"/>
      <c r="N448" s="231"/>
      <c r="O448" s="231"/>
      <c r="P448" s="231"/>
      <c r="Q448" s="231"/>
      <c r="R448" s="231"/>
      <c r="S448" s="231"/>
      <c r="T448" s="232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33" t="s">
        <v>175</v>
      </c>
      <c r="AU448" s="233" t="s">
        <v>85</v>
      </c>
      <c r="AV448" s="13" t="s">
        <v>83</v>
      </c>
      <c r="AW448" s="13" t="s">
        <v>37</v>
      </c>
      <c r="AX448" s="13" t="s">
        <v>75</v>
      </c>
      <c r="AY448" s="233" t="s">
        <v>159</v>
      </c>
    </row>
    <row r="449" spans="1:51" s="13" customFormat="1" ht="12">
      <c r="A449" s="13"/>
      <c r="B449" s="223"/>
      <c r="C449" s="224"/>
      <c r="D449" s="225" t="s">
        <v>175</v>
      </c>
      <c r="E449" s="226" t="s">
        <v>19</v>
      </c>
      <c r="F449" s="227" t="s">
        <v>2522</v>
      </c>
      <c r="G449" s="224"/>
      <c r="H449" s="226" t="s">
        <v>19</v>
      </c>
      <c r="I449" s="228"/>
      <c r="J449" s="224"/>
      <c r="K449" s="224"/>
      <c r="L449" s="229"/>
      <c r="M449" s="230"/>
      <c r="N449" s="231"/>
      <c r="O449" s="231"/>
      <c r="P449" s="231"/>
      <c r="Q449" s="231"/>
      <c r="R449" s="231"/>
      <c r="S449" s="231"/>
      <c r="T449" s="232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33" t="s">
        <v>175</v>
      </c>
      <c r="AU449" s="233" t="s">
        <v>85</v>
      </c>
      <c r="AV449" s="13" t="s">
        <v>83</v>
      </c>
      <c r="AW449" s="13" t="s">
        <v>37</v>
      </c>
      <c r="AX449" s="13" t="s">
        <v>75</v>
      </c>
      <c r="AY449" s="233" t="s">
        <v>159</v>
      </c>
    </row>
    <row r="450" spans="1:51" s="14" customFormat="1" ht="12">
      <c r="A450" s="14"/>
      <c r="B450" s="234"/>
      <c r="C450" s="235"/>
      <c r="D450" s="225" t="s">
        <v>175</v>
      </c>
      <c r="E450" s="236" t="s">
        <v>19</v>
      </c>
      <c r="F450" s="237" t="s">
        <v>2614</v>
      </c>
      <c r="G450" s="235"/>
      <c r="H450" s="238">
        <v>7.945</v>
      </c>
      <c r="I450" s="239"/>
      <c r="J450" s="235"/>
      <c r="K450" s="235"/>
      <c r="L450" s="240"/>
      <c r="M450" s="241"/>
      <c r="N450" s="242"/>
      <c r="O450" s="242"/>
      <c r="P450" s="242"/>
      <c r="Q450" s="242"/>
      <c r="R450" s="242"/>
      <c r="S450" s="242"/>
      <c r="T450" s="243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T450" s="244" t="s">
        <v>175</v>
      </c>
      <c r="AU450" s="244" t="s">
        <v>85</v>
      </c>
      <c r="AV450" s="14" t="s">
        <v>85</v>
      </c>
      <c r="AW450" s="14" t="s">
        <v>37</v>
      </c>
      <c r="AX450" s="14" t="s">
        <v>83</v>
      </c>
      <c r="AY450" s="244" t="s">
        <v>159</v>
      </c>
    </row>
    <row r="451" spans="1:65" s="2" customFormat="1" ht="37.8" customHeight="1">
      <c r="A451" s="39"/>
      <c r="B451" s="40"/>
      <c r="C451" s="205" t="s">
        <v>577</v>
      </c>
      <c r="D451" s="205" t="s">
        <v>162</v>
      </c>
      <c r="E451" s="206" t="s">
        <v>660</v>
      </c>
      <c r="F451" s="207" t="s">
        <v>661</v>
      </c>
      <c r="G451" s="208" t="s">
        <v>165</v>
      </c>
      <c r="H451" s="209">
        <v>6.673</v>
      </c>
      <c r="I451" s="210"/>
      <c r="J451" s="211">
        <f>ROUND(I451*H451,2)</f>
        <v>0</v>
      </c>
      <c r="K451" s="207" t="s">
        <v>166</v>
      </c>
      <c r="L451" s="45"/>
      <c r="M451" s="212" t="s">
        <v>19</v>
      </c>
      <c r="N451" s="213" t="s">
        <v>46</v>
      </c>
      <c r="O451" s="85"/>
      <c r="P451" s="214">
        <f>O451*H451</f>
        <v>0</v>
      </c>
      <c r="Q451" s="214">
        <v>0.00509</v>
      </c>
      <c r="R451" s="214">
        <f>Q451*H451</f>
        <v>0.03396557</v>
      </c>
      <c r="S451" s="214">
        <v>0</v>
      </c>
      <c r="T451" s="215">
        <f>S451*H451</f>
        <v>0</v>
      </c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R451" s="216" t="s">
        <v>238</v>
      </c>
      <c r="AT451" s="216" t="s">
        <v>162</v>
      </c>
      <c r="AU451" s="216" t="s">
        <v>85</v>
      </c>
      <c r="AY451" s="18" t="s">
        <v>159</v>
      </c>
      <c r="BE451" s="217">
        <f>IF(N451="základní",J451,0)</f>
        <v>0</v>
      </c>
      <c r="BF451" s="217">
        <f>IF(N451="snížená",J451,0)</f>
        <v>0</v>
      </c>
      <c r="BG451" s="217">
        <f>IF(N451="zákl. přenesená",J451,0)</f>
        <v>0</v>
      </c>
      <c r="BH451" s="217">
        <f>IF(N451="sníž. přenesená",J451,0)</f>
        <v>0</v>
      </c>
      <c r="BI451" s="217">
        <f>IF(N451="nulová",J451,0)</f>
        <v>0</v>
      </c>
      <c r="BJ451" s="18" t="s">
        <v>83</v>
      </c>
      <c r="BK451" s="217">
        <f>ROUND(I451*H451,2)</f>
        <v>0</v>
      </c>
      <c r="BL451" s="18" t="s">
        <v>238</v>
      </c>
      <c r="BM451" s="216" t="s">
        <v>2615</v>
      </c>
    </row>
    <row r="452" spans="1:47" s="2" customFormat="1" ht="12">
      <c r="A452" s="39"/>
      <c r="B452" s="40"/>
      <c r="C452" s="41"/>
      <c r="D452" s="218" t="s">
        <v>169</v>
      </c>
      <c r="E452" s="41"/>
      <c r="F452" s="219" t="s">
        <v>663</v>
      </c>
      <c r="G452" s="41"/>
      <c r="H452" s="41"/>
      <c r="I452" s="220"/>
      <c r="J452" s="41"/>
      <c r="K452" s="41"/>
      <c r="L452" s="45"/>
      <c r="M452" s="221"/>
      <c r="N452" s="222"/>
      <c r="O452" s="85"/>
      <c r="P452" s="85"/>
      <c r="Q452" s="85"/>
      <c r="R452" s="85"/>
      <c r="S452" s="85"/>
      <c r="T452" s="86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T452" s="18" t="s">
        <v>169</v>
      </c>
      <c r="AU452" s="18" t="s">
        <v>85</v>
      </c>
    </row>
    <row r="453" spans="1:51" s="13" customFormat="1" ht="12">
      <c r="A453" s="13"/>
      <c r="B453" s="223"/>
      <c r="C453" s="224"/>
      <c r="D453" s="225" t="s">
        <v>175</v>
      </c>
      <c r="E453" s="226" t="s">
        <v>19</v>
      </c>
      <c r="F453" s="227" t="s">
        <v>362</v>
      </c>
      <c r="G453" s="224"/>
      <c r="H453" s="226" t="s">
        <v>19</v>
      </c>
      <c r="I453" s="228"/>
      <c r="J453" s="224"/>
      <c r="K453" s="224"/>
      <c r="L453" s="229"/>
      <c r="M453" s="230"/>
      <c r="N453" s="231"/>
      <c r="O453" s="231"/>
      <c r="P453" s="231"/>
      <c r="Q453" s="231"/>
      <c r="R453" s="231"/>
      <c r="S453" s="231"/>
      <c r="T453" s="232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33" t="s">
        <v>175</v>
      </c>
      <c r="AU453" s="233" t="s">
        <v>85</v>
      </c>
      <c r="AV453" s="13" t="s">
        <v>83</v>
      </c>
      <c r="AW453" s="13" t="s">
        <v>37</v>
      </c>
      <c r="AX453" s="13" t="s">
        <v>75</v>
      </c>
      <c r="AY453" s="233" t="s">
        <v>159</v>
      </c>
    </row>
    <row r="454" spans="1:51" s="13" customFormat="1" ht="12">
      <c r="A454" s="13"/>
      <c r="B454" s="223"/>
      <c r="C454" s="224"/>
      <c r="D454" s="225" t="s">
        <v>175</v>
      </c>
      <c r="E454" s="226" t="s">
        <v>19</v>
      </c>
      <c r="F454" s="227" t="s">
        <v>2522</v>
      </c>
      <c r="G454" s="224"/>
      <c r="H454" s="226" t="s">
        <v>19</v>
      </c>
      <c r="I454" s="228"/>
      <c r="J454" s="224"/>
      <c r="K454" s="224"/>
      <c r="L454" s="229"/>
      <c r="M454" s="230"/>
      <c r="N454" s="231"/>
      <c r="O454" s="231"/>
      <c r="P454" s="231"/>
      <c r="Q454" s="231"/>
      <c r="R454" s="231"/>
      <c r="S454" s="231"/>
      <c r="T454" s="232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33" t="s">
        <v>175</v>
      </c>
      <c r="AU454" s="233" t="s">
        <v>85</v>
      </c>
      <c r="AV454" s="13" t="s">
        <v>83</v>
      </c>
      <c r="AW454" s="13" t="s">
        <v>37</v>
      </c>
      <c r="AX454" s="13" t="s">
        <v>75</v>
      </c>
      <c r="AY454" s="233" t="s">
        <v>159</v>
      </c>
    </row>
    <row r="455" spans="1:51" s="14" customFormat="1" ht="12">
      <c r="A455" s="14"/>
      <c r="B455" s="234"/>
      <c r="C455" s="235"/>
      <c r="D455" s="225" t="s">
        <v>175</v>
      </c>
      <c r="E455" s="236" t="s">
        <v>19</v>
      </c>
      <c r="F455" s="237" t="s">
        <v>2616</v>
      </c>
      <c r="G455" s="235"/>
      <c r="H455" s="238">
        <v>6.673</v>
      </c>
      <c r="I455" s="239"/>
      <c r="J455" s="235"/>
      <c r="K455" s="235"/>
      <c r="L455" s="240"/>
      <c r="M455" s="241"/>
      <c r="N455" s="242"/>
      <c r="O455" s="242"/>
      <c r="P455" s="242"/>
      <c r="Q455" s="242"/>
      <c r="R455" s="242"/>
      <c r="S455" s="242"/>
      <c r="T455" s="243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T455" s="244" t="s">
        <v>175</v>
      </c>
      <c r="AU455" s="244" t="s">
        <v>85</v>
      </c>
      <c r="AV455" s="14" t="s">
        <v>85</v>
      </c>
      <c r="AW455" s="14" t="s">
        <v>37</v>
      </c>
      <c r="AX455" s="14" t="s">
        <v>83</v>
      </c>
      <c r="AY455" s="244" t="s">
        <v>159</v>
      </c>
    </row>
    <row r="456" spans="1:65" s="2" customFormat="1" ht="37.8" customHeight="1">
      <c r="A456" s="39"/>
      <c r="B456" s="40"/>
      <c r="C456" s="205" t="s">
        <v>582</v>
      </c>
      <c r="D456" s="205" t="s">
        <v>162</v>
      </c>
      <c r="E456" s="206" t="s">
        <v>666</v>
      </c>
      <c r="F456" s="207" t="s">
        <v>667</v>
      </c>
      <c r="G456" s="208" t="s">
        <v>461</v>
      </c>
      <c r="H456" s="209">
        <v>15.889</v>
      </c>
      <c r="I456" s="210"/>
      <c r="J456" s="211">
        <f>ROUND(I456*H456,2)</f>
        <v>0</v>
      </c>
      <c r="K456" s="207" t="s">
        <v>19</v>
      </c>
      <c r="L456" s="45"/>
      <c r="M456" s="212" t="s">
        <v>19</v>
      </c>
      <c r="N456" s="213" t="s">
        <v>46</v>
      </c>
      <c r="O456" s="85"/>
      <c r="P456" s="214">
        <f>O456*H456</f>
        <v>0</v>
      </c>
      <c r="Q456" s="214">
        <v>0.00117</v>
      </c>
      <c r="R456" s="214">
        <f>Q456*H456</f>
        <v>0.01859013</v>
      </c>
      <c r="S456" s="214">
        <v>0</v>
      </c>
      <c r="T456" s="215">
        <f>S456*H456</f>
        <v>0</v>
      </c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R456" s="216" t="s">
        <v>238</v>
      </c>
      <c r="AT456" s="216" t="s">
        <v>162</v>
      </c>
      <c r="AU456" s="216" t="s">
        <v>85</v>
      </c>
      <c r="AY456" s="18" t="s">
        <v>159</v>
      </c>
      <c r="BE456" s="217">
        <f>IF(N456="základní",J456,0)</f>
        <v>0</v>
      </c>
      <c r="BF456" s="217">
        <f>IF(N456="snížená",J456,0)</f>
        <v>0</v>
      </c>
      <c r="BG456" s="217">
        <f>IF(N456="zákl. přenesená",J456,0)</f>
        <v>0</v>
      </c>
      <c r="BH456" s="217">
        <f>IF(N456="sníž. přenesená",J456,0)</f>
        <v>0</v>
      </c>
      <c r="BI456" s="217">
        <f>IF(N456="nulová",J456,0)</f>
        <v>0</v>
      </c>
      <c r="BJ456" s="18" t="s">
        <v>83</v>
      </c>
      <c r="BK456" s="217">
        <f>ROUND(I456*H456,2)</f>
        <v>0</v>
      </c>
      <c r="BL456" s="18" t="s">
        <v>238</v>
      </c>
      <c r="BM456" s="216" t="s">
        <v>2617</v>
      </c>
    </row>
    <row r="457" spans="1:51" s="13" customFormat="1" ht="12">
      <c r="A457" s="13"/>
      <c r="B457" s="223"/>
      <c r="C457" s="224"/>
      <c r="D457" s="225" t="s">
        <v>175</v>
      </c>
      <c r="E457" s="226" t="s">
        <v>19</v>
      </c>
      <c r="F457" s="227" t="s">
        <v>362</v>
      </c>
      <c r="G457" s="224"/>
      <c r="H457" s="226" t="s">
        <v>19</v>
      </c>
      <c r="I457" s="228"/>
      <c r="J457" s="224"/>
      <c r="K457" s="224"/>
      <c r="L457" s="229"/>
      <c r="M457" s="230"/>
      <c r="N457" s="231"/>
      <c r="O457" s="231"/>
      <c r="P457" s="231"/>
      <c r="Q457" s="231"/>
      <c r="R457" s="231"/>
      <c r="S457" s="231"/>
      <c r="T457" s="232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T457" s="233" t="s">
        <v>175</v>
      </c>
      <c r="AU457" s="233" t="s">
        <v>85</v>
      </c>
      <c r="AV457" s="13" t="s">
        <v>83</v>
      </c>
      <c r="AW457" s="13" t="s">
        <v>37</v>
      </c>
      <c r="AX457" s="13" t="s">
        <v>75</v>
      </c>
      <c r="AY457" s="233" t="s">
        <v>159</v>
      </c>
    </row>
    <row r="458" spans="1:51" s="13" customFormat="1" ht="12">
      <c r="A458" s="13"/>
      <c r="B458" s="223"/>
      <c r="C458" s="224"/>
      <c r="D458" s="225" t="s">
        <v>175</v>
      </c>
      <c r="E458" s="226" t="s">
        <v>19</v>
      </c>
      <c r="F458" s="227" t="s">
        <v>2522</v>
      </c>
      <c r="G458" s="224"/>
      <c r="H458" s="226" t="s">
        <v>19</v>
      </c>
      <c r="I458" s="228"/>
      <c r="J458" s="224"/>
      <c r="K458" s="224"/>
      <c r="L458" s="229"/>
      <c r="M458" s="230"/>
      <c r="N458" s="231"/>
      <c r="O458" s="231"/>
      <c r="P458" s="231"/>
      <c r="Q458" s="231"/>
      <c r="R458" s="231"/>
      <c r="S458" s="231"/>
      <c r="T458" s="232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33" t="s">
        <v>175</v>
      </c>
      <c r="AU458" s="233" t="s">
        <v>85</v>
      </c>
      <c r="AV458" s="13" t="s">
        <v>83</v>
      </c>
      <c r="AW458" s="13" t="s">
        <v>37</v>
      </c>
      <c r="AX458" s="13" t="s">
        <v>75</v>
      </c>
      <c r="AY458" s="233" t="s">
        <v>159</v>
      </c>
    </row>
    <row r="459" spans="1:51" s="14" customFormat="1" ht="12">
      <c r="A459" s="14"/>
      <c r="B459" s="234"/>
      <c r="C459" s="235"/>
      <c r="D459" s="225" t="s">
        <v>175</v>
      </c>
      <c r="E459" s="236" t="s">
        <v>19</v>
      </c>
      <c r="F459" s="237" t="s">
        <v>2563</v>
      </c>
      <c r="G459" s="235"/>
      <c r="H459" s="238">
        <v>15.889</v>
      </c>
      <c r="I459" s="239"/>
      <c r="J459" s="235"/>
      <c r="K459" s="235"/>
      <c r="L459" s="240"/>
      <c r="M459" s="241"/>
      <c r="N459" s="242"/>
      <c r="O459" s="242"/>
      <c r="P459" s="242"/>
      <c r="Q459" s="242"/>
      <c r="R459" s="242"/>
      <c r="S459" s="242"/>
      <c r="T459" s="243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244" t="s">
        <v>175</v>
      </c>
      <c r="AU459" s="244" t="s">
        <v>85</v>
      </c>
      <c r="AV459" s="14" t="s">
        <v>85</v>
      </c>
      <c r="AW459" s="14" t="s">
        <v>37</v>
      </c>
      <c r="AX459" s="14" t="s">
        <v>83</v>
      </c>
      <c r="AY459" s="244" t="s">
        <v>159</v>
      </c>
    </row>
    <row r="460" spans="1:65" s="2" customFormat="1" ht="21.75" customHeight="1">
      <c r="A460" s="39"/>
      <c r="B460" s="40"/>
      <c r="C460" s="205" t="s">
        <v>586</v>
      </c>
      <c r="D460" s="205" t="s">
        <v>162</v>
      </c>
      <c r="E460" s="206" t="s">
        <v>670</v>
      </c>
      <c r="F460" s="207" t="s">
        <v>671</v>
      </c>
      <c r="G460" s="208" t="s">
        <v>461</v>
      </c>
      <c r="H460" s="209">
        <v>28.191</v>
      </c>
      <c r="I460" s="210"/>
      <c r="J460" s="211">
        <f>ROUND(I460*H460,2)</f>
        <v>0</v>
      </c>
      <c r="K460" s="207" t="s">
        <v>166</v>
      </c>
      <c r="L460" s="45"/>
      <c r="M460" s="212" t="s">
        <v>19</v>
      </c>
      <c r="N460" s="213" t="s">
        <v>46</v>
      </c>
      <c r="O460" s="85"/>
      <c r="P460" s="214">
        <f>O460*H460</f>
        <v>0</v>
      </c>
      <c r="Q460" s="214">
        <v>0</v>
      </c>
      <c r="R460" s="214">
        <f>Q460*H460</f>
        <v>0</v>
      </c>
      <c r="S460" s="214">
        <v>0.00175</v>
      </c>
      <c r="T460" s="215">
        <f>S460*H460</f>
        <v>0.049334249999999996</v>
      </c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R460" s="216" t="s">
        <v>238</v>
      </c>
      <c r="AT460" s="216" t="s">
        <v>162</v>
      </c>
      <c r="AU460" s="216" t="s">
        <v>85</v>
      </c>
      <c r="AY460" s="18" t="s">
        <v>159</v>
      </c>
      <c r="BE460" s="217">
        <f>IF(N460="základní",J460,0)</f>
        <v>0</v>
      </c>
      <c r="BF460" s="217">
        <f>IF(N460="snížená",J460,0)</f>
        <v>0</v>
      </c>
      <c r="BG460" s="217">
        <f>IF(N460="zákl. přenesená",J460,0)</f>
        <v>0</v>
      </c>
      <c r="BH460" s="217">
        <f>IF(N460="sníž. přenesená",J460,0)</f>
        <v>0</v>
      </c>
      <c r="BI460" s="217">
        <f>IF(N460="nulová",J460,0)</f>
        <v>0</v>
      </c>
      <c r="BJ460" s="18" t="s">
        <v>83</v>
      </c>
      <c r="BK460" s="217">
        <f>ROUND(I460*H460,2)</f>
        <v>0</v>
      </c>
      <c r="BL460" s="18" t="s">
        <v>238</v>
      </c>
      <c r="BM460" s="216" t="s">
        <v>2618</v>
      </c>
    </row>
    <row r="461" spans="1:47" s="2" customFormat="1" ht="12">
      <c r="A461" s="39"/>
      <c r="B461" s="40"/>
      <c r="C461" s="41"/>
      <c r="D461" s="218" t="s">
        <v>169</v>
      </c>
      <c r="E461" s="41"/>
      <c r="F461" s="219" t="s">
        <v>673</v>
      </c>
      <c r="G461" s="41"/>
      <c r="H461" s="41"/>
      <c r="I461" s="220"/>
      <c r="J461" s="41"/>
      <c r="K461" s="41"/>
      <c r="L461" s="45"/>
      <c r="M461" s="221"/>
      <c r="N461" s="222"/>
      <c r="O461" s="85"/>
      <c r="P461" s="85"/>
      <c r="Q461" s="85"/>
      <c r="R461" s="85"/>
      <c r="S461" s="85"/>
      <c r="T461" s="86"/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T461" s="18" t="s">
        <v>169</v>
      </c>
      <c r="AU461" s="18" t="s">
        <v>85</v>
      </c>
    </row>
    <row r="462" spans="1:51" s="13" customFormat="1" ht="12">
      <c r="A462" s="13"/>
      <c r="B462" s="223"/>
      <c r="C462" s="224"/>
      <c r="D462" s="225" t="s">
        <v>175</v>
      </c>
      <c r="E462" s="226" t="s">
        <v>19</v>
      </c>
      <c r="F462" s="227" t="s">
        <v>674</v>
      </c>
      <c r="G462" s="224"/>
      <c r="H462" s="226" t="s">
        <v>19</v>
      </c>
      <c r="I462" s="228"/>
      <c r="J462" s="224"/>
      <c r="K462" s="224"/>
      <c r="L462" s="229"/>
      <c r="M462" s="230"/>
      <c r="N462" s="231"/>
      <c r="O462" s="231"/>
      <c r="P462" s="231"/>
      <c r="Q462" s="231"/>
      <c r="R462" s="231"/>
      <c r="S462" s="231"/>
      <c r="T462" s="232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33" t="s">
        <v>175</v>
      </c>
      <c r="AU462" s="233" t="s">
        <v>85</v>
      </c>
      <c r="AV462" s="13" t="s">
        <v>83</v>
      </c>
      <c r="AW462" s="13" t="s">
        <v>37</v>
      </c>
      <c r="AX462" s="13" t="s">
        <v>75</v>
      </c>
      <c r="AY462" s="233" t="s">
        <v>159</v>
      </c>
    </row>
    <row r="463" spans="1:51" s="13" customFormat="1" ht="12">
      <c r="A463" s="13"/>
      <c r="B463" s="223"/>
      <c r="C463" s="224"/>
      <c r="D463" s="225" t="s">
        <v>175</v>
      </c>
      <c r="E463" s="226" t="s">
        <v>19</v>
      </c>
      <c r="F463" s="227" t="s">
        <v>2522</v>
      </c>
      <c r="G463" s="224"/>
      <c r="H463" s="226" t="s">
        <v>19</v>
      </c>
      <c r="I463" s="228"/>
      <c r="J463" s="224"/>
      <c r="K463" s="224"/>
      <c r="L463" s="229"/>
      <c r="M463" s="230"/>
      <c r="N463" s="231"/>
      <c r="O463" s="231"/>
      <c r="P463" s="231"/>
      <c r="Q463" s="231"/>
      <c r="R463" s="231"/>
      <c r="S463" s="231"/>
      <c r="T463" s="232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33" t="s">
        <v>175</v>
      </c>
      <c r="AU463" s="233" t="s">
        <v>85</v>
      </c>
      <c r="AV463" s="13" t="s">
        <v>83</v>
      </c>
      <c r="AW463" s="13" t="s">
        <v>37</v>
      </c>
      <c r="AX463" s="13" t="s">
        <v>75</v>
      </c>
      <c r="AY463" s="233" t="s">
        <v>159</v>
      </c>
    </row>
    <row r="464" spans="1:51" s="13" customFormat="1" ht="12">
      <c r="A464" s="13"/>
      <c r="B464" s="223"/>
      <c r="C464" s="224"/>
      <c r="D464" s="225" t="s">
        <v>175</v>
      </c>
      <c r="E464" s="226" t="s">
        <v>19</v>
      </c>
      <c r="F464" s="227" t="s">
        <v>1889</v>
      </c>
      <c r="G464" s="224"/>
      <c r="H464" s="226" t="s">
        <v>19</v>
      </c>
      <c r="I464" s="228"/>
      <c r="J464" s="224"/>
      <c r="K464" s="224"/>
      <c r="L464" s="229"/>
      <c r="M464" s="230"/>
      <c r="N464" s="231"/>
      <c r="O464" s="231"/>
      <c r="P464" s="231"/>
      <c r="Q464" s="231"/>
      <c r="R464" s="231"/>
      <c r="S464" s="231"/>
      <c r="T464" s="232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33" t="s">
        <v>175</v>
      </c>
      <c r="AU464" s="233" t="s">
        <v>85</v>
      </c>
      <c r="AV464" s="13" t="s">
        <v>83</v>
      </c>
      <c r="AW464" s="13" t="s">
        <v>37</v>
      </c>
      <c r="AX464" s="13" t="s">
        <v>75</v>
      </c>
      <c r="AY464" s="233" t="s">
        <v>159</v>
      </c>
    </row>
    <row r="465" spans="1:51" s="14" customFormat="1" ht="12">
      <c r="A465" s="14"/>
      <c r="B465" s="234"/>
      <c r="C465" s="235"/>
      <c r="D465" s="225" t="s">
        <v>175</v>
      </c>
      <c r="E465" s="236" t="s">
        <v>19</v>
      </c>
      <c r="F465" s="237" t="s">
        <v>2565</v>
      </c>
      <c r="G465" s="235"/>
      <c r="H465" s="238">
        <v>28.191</v>
      </c>
      <c r="I465" s="239"/>
      <c r="J465" s="235"/>
      <c r="K465" s="235"/>
      <c r="L465" s="240"/>
      <c r="M465" s="241"/>
      <c r="N465" s="242"/>
      <c r="O465" s="242"/>
      <c r="P465" s="242"/>
      <c r="Q465" s="242"/>
      <c r="R465" s="242"/>
      <c r="S465" s="242"/>
      <c r="T465" s="243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T465" s="244" t="s">
        <v>175</v>
      </c>
      <c r="AU465" s="244" t="s">
        <v>85</v>
      </c>
      <c r="AV465" s="14" t="s">
        <v>85</v>
      </c>
      <c r="AW465" s="14" t="s">
        <v>37</v>
      </c>
      <c r="AX465" s="14" t="s">
        <v>83</v>
      </c>
      <c r="AY465" s="244" t="s">
        <v>159</v>
      </c>
    </row>
    <row r="466" spans="1:65" s="2" customFormat="1" ht="24.15" customHeight="1">
      <c r="A466" s="39"/>
      <c r="B466" s="40"/>
      <c r="C466" s="205" t="s">
        <v>592</v>
      </c>
      <c r="D466" s="205" t="s">
        <v>162</v>
      </c>
      <c r="E466" s="206" t="s">
        <v>676</v>
      </c>
      <c r="F466" s="207" t="s">
        <v>677</v>
      </c>
      <c r="G466" s="208" t="s">
        <v>461</v>
      </c>
      <c r="H466" s="209">
        <v>28.191</v>
      </c>
      <c r="I466" s="210"/>
      <c r="J466" s="211">
        <f>ROUND(I466*H466,2)</f>
        <v>0</v>
      </c>
      <c r="K466" s="207" t="s">
        <v>19</v>
      </c>
      <c r="L466" s="45"/>
      <c r="M466" s="212" t="s">
        <v>19</v>
      </c>
      <c r="N466" s="213" t="s">
        <v>46</v>
      </c>
      <c r="O466" s="85"/>
      <c r="P466" s="214">
        <f>O466*H466</f>
        <v>0</v>
      </c>
      <c r="Q466" s="214">
        <v>0.00117</v>
      </c>
      <c r="R466" s="214">
        <f>Q466*H466</f>
        <v>0.03298347</v>
      </c>
      <c r="S466" s="214">
        <v>0</v>
      </c>
      <c r="T466" s="215">
        <f>S466*H466</f>
        <v>0</v>
      </c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R466" s="216" t="s">
        <v>238</v>
      </c>
      <c r="AT466" s="216" t="s">
        <v>162</v>
      </c>
      <c r="AU466" s="216" t="s">
        <v>85</v>
      </c>
      <c r="AY466" s="18" t="s">
        <v>159</v>
      </c>
      <c r="BE466" s="217">
        <f>IF(N466="základní",J466,0)</f>
        <v>0</v>
      </c>
      <c r="BF466" s="217">
        <f>IF(N466="snížená",J466,0)</f>
        <v>0</v>
      </c>
      <c r="BG466" s="217">
        <f>IF(N466="zákl. přenesená",J466,0)</f>
        <v>0</v>
      </c>
      <c r="BH466" s="217">
        <f>IF(N466="sníž. přenesená",J466,0)</f>
        <v>0</v>
      </c>
      <c r="BI466" s="217">
        <f>IF(N466="nulová",J466,0)</f>
        <v>0</v>
      </c>
      <c r="BJ466" s="18" t="s">
        <v>83</v>
      </c>
      <c r="BK466" s="217">
        <f>ROUND(I466*H466,2)</f>
        <v>0</v>
      </c>
      <c r="BL466" s="18" t="s">
        <v>238</v>
      </c>
      <c r="BM466" s="216" t="s">
        <v>2619</v>
      </c>
    </row>
    <row r="467" spans="1:51" s="13" customFormat="1" ht="12">
      <c r="A467" s="13"/>
      <c r="B467" s="223"/>
      <c r="C467" s="224"/>
      <c r="D467" s="225" t="s">
        <v>175</v>
      </c>
      <c r="E467" s="226" t="s">
        <v>19</v>
      </c>
      <c r="F467" s="227" t="s">
        <v>364</v>
      </c>
      <c r="G467" s="224"/>
      <c r="H467" s="226" t="s">
        <v>19</v>
      </c>
      <c r="I467" s="228"/>
      <c r="J467" s="224"/>
      <c r="K467" s="224"/>
      <c r="L467" s="229"/>
      <c r="M467" s="230"/>
      <c r="N467" s="231"/>
      <c r="O467" s="231"/>
      <c r="P467" s="231"/>
      <c r="Q467" s="231"/>
      <c r="R467" s="231"/>
      <c r="S467" s="231"/>
      <c r="T467" s="232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33" t="s">
        <v>175</v>
      </c>
      <c r="AU467" s="233" t="s">
        <v>85</v>
      </c>
      <c r="AV467" s="13" t="s">
        <v>83</v>
      </c>
      <c r="AW467" s="13" t="s">
        <v>37</v>
      </c>
      <c r="AX467" s="13" t="s">
        <v>75</v>
      </c>
      <c r="AY467" s="233" t="s">
        <v>159</v>
      </c>
    </row>
    <row r="468" spans="1:51" s="13" customFormat="1" ht="12">
      <c r="A468" s="13"/>
      <c r="B468" s="223"/>
      <c r="C468" s="224"/>
      <c r="D468" s="225" t="s">
        <v>175</v>
      </c>
      <c r="E468" s="226" t="s">
        <v>19</v>
      </c>
      <c r="F468" s="227" t="s">
        <v>2522</v>
      </c>
      <c r="G468" s="224"/>
      <c r="H468" s="226" t="s">
        <v>19</v>
      </c>
      <c r="I468" s="228"/>
      <c r="J468" s="224"/>
      <c r="K468" s="224"/>
      <c r="L468" s="229"/>
      <c r="M468" s="230"/>
      <c r="N468" s="231"/>
      <c r="O468" s="231"/>
      <c r="P468" s="231"/>
      <c r="Q468" s="231"/>
      <c r="R468" s="231"/>
      <c r="S468" s="231"/>
      <c r="T468" s="232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33" t="s">
        <v>175</v>
      </c>
      <c r="AU468" s="233" t="s">
        <v>85</v>
      </c>
      <c r="AV468" s="13" t="s">
        <v>83</v>
      </c>
      <c r="AW468" s="13" t="s">
        <v>37</v>
      </c>
      <c r="AX468" s="13" t="s">
        <v>75</v>
      </c>
      <c r="AY468" s="233" t="s">
        <v>159</v>
      </c>
    </row>
    <row r="469" spans="1:51" s="13" customFormat="1" ht="12">
      <c r="A469" s="13"/>
      <c r="B469" s="223"/>
      <c r="C469" s="224"/>
      <c r="D469" s="225" t="s">
        <v>175</v>
      </c>
      <c r="E469" s="226" t="s">
        <v>19</v>
      </c>
      <c r="F469" s="227" t="s">
        <v>1889</v>
      </c>
      <c r="G469" s="224"/>
      <c r="H469" s="226" t="s">
        <v>19</v>
      </c>
      <c r="I469" s="228"/>
      <c r="J469" s="224"/>
      <c r="K469" s="224"/>
      <c r="L469" s="229"/>
      <c r="M469" s="230"/>
      <c r="N469" s="231"/>
      <c r="O469" s="231"/>
      <c r="P469" s="231"/>
      <c r="Q469" s="231"/>
      <c r="R469" s="231"/>
      <c r="S469" s="231"/>
      <c r="T469" s="232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33" t="s">
        <v>175</v>
      </c>
      <c r="AU469" s="233" t="s">
        <v>85</v>
      </c>
      <c r="AV469" s="13" t="s">
        <v>83</v>
      </c>
      <c r="AW469" s="13" t="s">
        <v>37</v>
      </c>
      <c r="AX469" s="13" t="s">
        <v>75</v>
      </c>
      <c r="AY469" s="233" t="s">
        <v>159</v>
      </c>
    </row>
    <row r="470" spans="1:51" s="14" customFormat="1" ht="12">
      <c r="A470" s="14"/>
      <c r="B470" s="234"/>
      <c r="C470" s="235"/>
      <c r="D470" s="225" t="s">
        <v>175</v>
      </c>
      <c r="E470" s="236" t="s">
        <v>19</v>
      </c>
      <c r="F470" s="237" t="s">
        <v>2565</v>
      </c>
      <c r="G470" s="235"/>
      <c r="H470" s="238">
        <v>28.191</v>
      </c>
      <c r="I470" s="239"/>
      <c r="J470" s="235"/>
      <c r="K470" s="235"/>
      <c r="L470" s="240"/>
      <c r="M470" s="241"/>
      <c r="N470" s="242"/>
      <c r="O470" s="242"/>
      <c r="P470" s="242"/>
      <c r="Q470" s="242"/>
      <c r="R470" s="242"/>
      <c r="S470" s="242"/>
      <c r="T470" s="243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T470" s="244" t="s">
        <v>175</v>
      </c>
      <c r="AU470" s="244" t="s">
        <v>85</v>
      </c>
      <c r="AV470" s="14" t="s">
        <v>85</v>
      </c>
      <c r="AW470" s="14" t="s">
        <v>37</v>
      </c>
      <c r="AX470" s="14" t="s">
        <v>83</v>
      </c>
      <c r="AY470" s="244" t="s">
        <v>159</v>
      </c>
    </row>
    <row r="471" spans="1:65" s="2" customFormat="1" ht="24.15" customHeight="1">
      <c r="A471" s="39"/>
      <c r="B471" s="40"/>
      <c r="C471" s="205" t="s">
        <v>600</v>
      </c>
      <c r="D471" s="205" t="s">
        <v>162</v>
      </c>
      <c r="E471" s="206" t="s">
        <v>680</v>
      </c>
      <c r="F471" s="207" t="s">
        <v>681</v>
      </c>
      <c r="G471" s="208" t="s">
        <v>461</v>
      </c>
      <c r="H471" s="209">
        <v>28.191</v>
      </c>
      <c r="I471" s="210"/>
      <c r="J471" s="211">
        <f>ROUND(I471*H471,2)</f>
        <v>0</v>
      </c>
      <c r="K471" s="207" t="s">
        <v>19</v>
      </c>
      <c r="L471" s="45"/>
      <c r="M471" s="212" t="s">
        <v>19</v>
      </c>
      <c r="N471" s="213" t="s">
        <v>46</v>
      </c>
      <c r="O471" s="85"/>
      <c r="P471" s="214">
        <f>O471*H471</f>
        <v>0</v>
      </c>
      <c r="Q471" s="214">
        <v>0.00117</v>
      </c>
      <c r="R471" s="214">
        <f>Q471*H471</f>
        <v>0.03298347</v>
      </c>
      <c r="S471" s="214">
        <v>0</v>
      </c>
      <c r="T471" s="215">
        <f>S471*H471</f>
        <v>0</v>
      </c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R471" s="216" t="s">
        <v>238</v>
      </c>
      <c r="AT471" s="216" t="s">
        <v>162</v>
      </c>
      <c r="AU471" s="216" t="s">
        <v>85</v>
      </c>
      <c r="AY471" s="18" t="s">
        <v>159</v>
      </c>
      <c r="BE471" s="217">
        <f>IF(N471="základní",J471,0)</f>
        <v>0</v>
      </c>
      <c r="BF471" s="217">
        <f>IF(N471="snížená",J471,0)</f>
        <v>0</v>
      </c>
      <c r="BG471" s="217">
        <f>IF(N471="zákl. přenesená",J471,0)</f>
        <v>0</v>
      </c>
      <c r="BH471" s="217">
        <f>IF(N471="sníž. přenesená",J471,0)</f>
        <v>0</v>
      </c>
      <c r="BI471" s="217">
        <f>IF(N471="nulová",J471,0)</f>
        <v>0</v>
      </c>
      <c r="BJ471" s="18" t="s">
        <v>83</v>
      </c>
      <c r="BK471" s="217">
        <f>ROUND(I471*H471,2)</f>
        <v>0</v>
      </c>
      <c r="BL471" s="18" t="s">
        <v>238</v>
      </c>
      <c r="BM471" s="216" t="s">
        <v>2620</v>
      </c>
    </row>
    <row r="472" spans="1:51" s="13" customFormat="1" ht="12">
      <c r="A472" s="13"/>
      <c r="B472" s="223"/>
      <c r="C472" s="224"/>
      <c r="D472" s="225" t="s">
        <v>175</v>
      </c>
      <c r="E472" s="226" t="s">
        <v>19</v>
      </c>
      <c r="F472" s="227" t="s">
        <v>364</v>
      </c>
      <c r="G472" s="224"/>
      <c r="H472" s="226" t="s">
        <v>19</v>
      </c>
      <c r="I472" s="228"/>
      <c r="J472" s="224"/>
      <c r="K472" s="224"/>
      <c r="L472" s="229"/>
      <c r="M472" s="230"/>
      <c r="N472" s="231"/>
      <c r="O472" s="231"/>
      <c r="P472" s="231"/>
      <c r="Q472" s="231"/>
      <c r="R472" s="231"/>
      <c r="S472" s="231"/>
      <c r="T472" s="232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33" t="s">
        <v>175</v>
      </c>
      <c r="AU472" s="233" t="s">
        <v>85</v>
      </c>
      <c r="AV472" s="13" t="s">
        <v>83</v>
      </c>
      <c r="AW472" s="13" t="s">
        <v>37</v>
      </c>
      <c r="AX472" s="13" t="s">
        <v>75</v>
      </c>
      <c r="AY472" s="233" t="s">
        <v>159</v>
      </c>
    </row>
    <row r="473" spans="1:51" s="13" customFormat="1" ht="12">
      <c r="A473" s="13"/>
      <c r="B473" s="223"/>
      <c r="C473" s="224"/>
      <c r="D473" s="225" t="s">
        <v>175</v>
      </c>
      <c r="E473" s="226" t="s">
        <v>19</v>
      </c>
      <c r="F473" s="227" t="s">
        <v>2522</v>
      </c>
      <c r="G473" s="224"/>
      <c r="H473" s="226" t="s">
        <v>19</v>
      </c>
      <c r="I473" s="228"/>
      <c r="J473" s="224"/>
      <c r="K473" s="224"/>
      <c r="L473" s="229"/>
      <c r="M473" s="230"/>
      <c r="N473" s="231"/>
      <c r="O473" s="231"/>
      <c r="P473" s="231"/>
      <c r="Q473" s="231"/>
      <c r="R473" s="231"/>
      <c r="S473" s="231"/>
      <c r="T473" s="232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T473" s="233" t="s">
        <v>175</v>
      </c>
      <c r="AU473" s="233" t="s">
        <v>85</v>
      </c>
      <c r="AV473" s="13" t="s">
        <v>83</v>
      </c>
      <c r="AW473" s="13" t="s">
        <v>37</v>
      </c>
      <c r="AX473" s="13" t="s">
        <v>75</v>
      </c>
      <c r="AY473" s="233" t="s">
        <v>159</v>
      </c>
    </row>
    <row r="474" spans="1:51" s="13" customFormat="1" ht="12">
      <c r="A474" s="13"/>
      <c r="B474" s="223"/>
      <c r="C474" s="224"/>
      <c r="D474" s="225" t="s">
        <v>175</v>
      </c>
      <c r="E474" s="226" t="s">
        <v>19</v>
      </c>
      <c r="F474" s="227" t="s">
        <v>1889</v>
      </c>
      <c r="G474" s="224"/>
      <c r="H474" s="226" t="s">
        <v>19</v>
      </c>
      <c r="I474" s="228"/>
      <c r="J474" s="224"/>
      <c r="K474" s="224"/>
      <c r="L474" s="229"/>
      <c r="M474" s="230"/>
      <c r="N474" s="231"/>
      <c r="O474" s="231"/>
      <c r="P474" s="231"/>
      <c r="Q474" s="231"/>
      <c r="R474" s="231"/>
      <c r="S474" s="231"/>
      <c r="T474" s="232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33" t="s">
        <v>175</v>
      </c>
      <c r="AU474" s="233" t="s">
        <v>85</v>
      </c>
      <c r="AV474" s="13" t="s">
        <v>83</v>
      </c>
      <c r="AW474" s="13" t="s">
        <v>37</v>
      </c>
      <c r="AX474" s="13" t="s">
        <v>75</v>
      </c>
      <c r="AY474" s="233" t="s">
        <v>159</v>
      </c>
    </row>
    <row r="475" spans="1:51" s="14" customFormat="1" ht="12">
      <c r="A475" s="14"/>
      <c r="B475" s="234"/>
      <c r="C475" s="235"/>
      <c r="D475" s="225" t="s">
        <v>175</v>
      </c>
      <c r="E475" s="236" t="s">
        <v>19</v>
      </c>
      <c r="F475" s="237" t="s">
        <v>2565</v>
      </c>
      <c r="G475" s="235"/>
      <c r="H475" s="238">
        <v>28.191</v>
      </c>
      <c r="I475" s="239"/>
      <c r="J475" s="235"/>
      <c r="K475" s="235"/>
      <c r="L475" s="240"/>
      <c r="M475" s="241"/>
      <c r="N475" s="242"/>
      <c r="O475" s="242"/>
      <c r="P475" s="242"/>
      <c r="Q475" s="242"/>
      <c r="R475" s="242"/>
      <c r="S475" s="242"/>
      <c r="T475" s="243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T475" s="244" t="s">
        <v>175</v>
      </c>
      <c r="AU475" s="244" t="s">
        <v>85</v>
      </c>
      <c r="AV475" s="14" t="s">
        <v>85</v>
      </c>
      <c r="AW475" s="14" t="s">
        <v>37</v>
      </c>
      <c r="AX475" s="14" t="s">
        <v>83</v>
      </c>
      <c r="AY475" s="244" t="s">
        <v>159</v>
      </c>
    </row>
    <row r="476" spans="1:65" s="2" customFormat="1" ht="44.25" customHeight="1">
      <c r="A476" s="39"/>
      <c r="B476" s="40"/>
      <c r="C476" s="205" t="s">
        <v>607</v>
      </c>
      <c r="D476" s="205" t="s">
        <v>162</v>
      </c>
      <c r="E476" s="206" t="s">
        <v>684</v>
      </c>
      <c r="F476" s="207" t="s">
        <v>685</v>
      </c>
      <c r="G476" s="208" t="s">
        <v>595</v>
      </c>
      <c r="H476" s="267"/>
      <c r="I476" s="210"/>
      <c r="J476" s="211">
        <f>ROUND(I476*H476,2)</f>
        <v>0</v>
      </c>
      <c r="K476" s="207" t="s">
        <v>166</v>
      </c>
      <c r="L476" s="45"/>
      <c r="M476" s="212" t="s">
        <v>19</v>
      </c>
      <c r="N476" s="213" t="s">
        <v>46</v>
      </c>
      <c r="O476" s="85"/>
      <c r="P476" s="214">
        <f>O476*H476</f>
        <v>0</v>
      </c>
      <c r="Q476" s="214">
        <v>0</v>
      </c>
      <c r="R476" s="214">
        <f>Q476*H476</f>
        <v>0</v>
      </c>
      <c r="S476" s="214">
        <v>0</v>
      </c>
      <c r="T476" s="215">
        <f>S476*H476</f>
        <v>0</v>
      </c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R476" s="216" t="s">
        <v>238</v>
      </c>
      <c r="AT476" s="216" t="s">
        <v>162</v>
      </c>
      <c r="AU476" s="216" t="s">
        <v>85</v>
      </c>
      <c r="AY476" s="18" t="s">
        <v>159</v>
      </c>
      <c r="BE476" s="217">
        <f>IF(N476="základní",J476,0)</f>
        <v>0</v>
      </c>
      <c r="BF476" s="217">
        <f>IF(N476="snížená",J476,0)</f>
        <v>0</v>
      </c>
      <c r="BG476" s="217">
        <f>IF(N476="zákl. přenesená",J476,0)</f>
        <v>0</v>
      </c>
      <c r="BH476" s="217">
        <f>IF(N476="sníž. přenesená",J476,0)</f>
        <v>0</v>
      </c>
      <c r="BI476" s="217">
        <f>IF(N476="nulová",J476,0)</f>
        <v>0</v>
      </c>
      <c r="BJ476" s="18" t="s">
        <v>83</v>
      </c>
      <c r="BK476" s="217">
        <f>ROUND(I476*H476,2)</f>
        <v>0</v>
      </c>
      <c r="BL476" s="18" t="s">
        <v>238</v>
      </c>
      <c r="BM476" s="216" t="s">
        <v>2621</v>
      </c>
    </row>
    <row r="477" spans="1:47" s="2" customFormat="1" ht="12">
      <c r="A477" s="39"/>
      <c r="B477" s="40"/>
      <c r="C477" s="41"/>
      <c r="D477" s="218" t="s">
        <v>169</v>
      </c>
      <c r="E477" s="41"/>
      <c r="F477" s="219" t="s">
        <v>687</v>
      </c>
      <c r="G477" s="41"/>
      <c r="H477" s="41"/>
      <c r="I477" s="220"/>
      <c r="J477" s="41"/>
      <c r="K477" s="41"/>
      <c r="L477" s="45"/>
      <c r="M477" s="221"/>
      <c r="N477" s="222"/>
      <c r="O477" s="85"/>
      <c r="P477" s="85"/>
      <c r="Q477" s="85"/>
      <c r="R477" s="85"/>
      <c r="S477" s="85"/>
      <c r="T477" s="86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T477" s="18" t="s">
        <v>169</v>
      </c>
      <c r="AU477" s="18" t="s">
        <v>85</v>
      </c>
    </row>
    <row r="478" spans="1:63" s="12" customFormat="1" ht="22.8" customHeight="1">
      <c r="A478" s="12"/>
      <c r="B478" s="189"/>
      <c r="C478" s="190"/>
      <c r="D478" s="191" t="s">
        <v>74</v>
      </c>
      <c r="E478" s="203" t="s">
        <v>688</v>
      </c>
      <c r="F478" s="203" t="s">
        <v>689</v>
      </c>
      <c r="G478" s="190"/>
      <c r="H478" s="190"/>
      <c r="I478" s="193"/>
      <c r="J478" s="204">
        <f>BK478</f>
        <v>0</v>
      </c>
      <c r="K478" s="190"/>
      <c r="L478" s="195"/>
      <c r="M478" s="196"/>
      <c r="N478" s="197"/>
      <c r="O478" s="197"/>
      <c r="P478" s="198">
        <f>SUM(P479:P494)</f>
        <v>0</v>
      </c>
      <c r="Q478" s="197"/>
      <c r="R478" s="198">
        <f>SUM(R479:R494)</f>
        <v>0.3813</v>
      </c>
      <c r="S478" s="197"/>
      <c r="T478" s="199">
        <f>SUM(T479:T494)</f>
        <v>0.18</v>
      </c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R478" s="200" t="s">
        <v>85</v>
      </c>
      <c r="AT478" s="201" t="s">
        <v>74</v>
      </c>
      <c r="AU478" s="201" t="s">
        <v>83</v>
      </c>
      <c r="AY478" s="200" t="s">
        <v>159</v>
      </c>
      <c r="BK478" s="202">
        <f>SUM(BK479:BK494)</f>
        <v>0</v>
      </c>
    </row>
    <row r="479" spans="1:65" s="2" customFormat="1" ht="24.15" customHeight="1">
      <c r="A479" s="39"/>
      <c r="B479" s="40"/>
      <c r="C479" s="205" t="s">
        <v>612</v>
      </c>
      <c r="D479" s="205" t="s">
        <v>162</v>
      </c>
      <c r="E479" s="206" t="s">
        <v>2622</v>
      </c>
      <c r="F479" s="207" t="s">
        <v>2623</v>
      </c>
      <c r="G479" s="208" t="s">
        <v>461</v>
      </c>
      <c r="H479" s="209">
        <v>6</v>
      </c>
      <c r="I479" s="210"/>
      <c r="J479" s="211">
        <f>ROUND(I479*H479,2)</f>
        <v>0</v>
      </c>
      <c r="K479" s="207" t="s">
        <v>166</v>
      </c>
      <c r="L479" s="45"/>
      <c r="M479" s="212" t="s">
        <v>19</v>
      </c>
      <c r="N479" s="213" t="s">
        <v>46</v>
      </c>
      <c r="O479" s="85"/>
      <c r="P479" s="214">
        <f>O479*H479</f>
        <v>0</v>
      </c>
      <c r="Q479" s="214">
        <v>0</v>
      </c>
      <c r="R479" s="214">
        <f>Q479*H479</f>
        <v>0</v>
      </c>
      <c r="S479" s="214">
        <v>0.03</v>
      </c>
      <c r="T479" s="215">
        <f>S479*H479</f>
        <v>0.18</v>
      </c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R479" s="216" t="s">
        <v>238</v>
      </c>
      <c r="AT479" s="216" t="s">
        <v>162</v>
      </c>
      <c r="AU479" s="216" t="s">
        <v>85</v>
      </c>
      <c r="AY479" s="18" t="s">
        <v>159</v>
      </c>
      <c r="BE479" s="217">
        <f>IF(N479="základní",J479,0)</f>
        <v>0</v>
      </c>
      <c r="BF479" s="217">
        <f>IF(N479="snížená",J479,0)</f>
        <v>0</v>
      </c>
      <c r="BG479" s="217">
        <f>IF(N479="zákl. přenesená",J479,0)</f>
        <v>0</v>
      </c>
      <c r="BH479" s="217">
        <f>IF(N479="sníž. přenesená",J479,0)</f>
        <v>0</v>
      </c>
      <c r="BI479" s="217">
        <f>IF(N479="nulová",J479,0)</f>
        <v>0</v>
      </c>
      <c r="BJ479" s="18" t="s">
        <v>83</v>
      </c>
      <c r="BK479" s="217">
        <f>ROUND(I479*H479,2)</f>
        <v>0</v>
      </c>
      <c r="BL479" s="18" t="s">
        <v>238</v>
      </c>
      <c r="BM479" s="216" t="s">
        <v>2624</v>
      </c>
    </row>
    <row r="480" spans="1:47" s="2" customFormat="1" ht="12">
      <c r="A480" s="39"/>
      <c r="B480" s="40"/>
      <c r="C480" s="41"/>
      <c r="D480" s="218" t="s">
        <v>169</v>
      </c>
      <c r="E480" s="41"/>
      <c r="F480" s="219" t="s">
        <v>2625</v>
      </c>
      <c r="G480" s="41"/>
      <c r="H480" s="41"/>
      <c r="I480" s="220"/>
      <c r="J480" s="41"/>
      <c r="K480" s="41"/>
      <c r="L480" s="45"/>
      <c r="M480" s="221"/>
      <c r="N480" s="222"/>
      <c r="O480" s="85"/>
      <c r="P480" s="85"/>
      <c r="Q480" s="85"/>
      <c r="R480" s="85"/>
      <c r="S480" s="85"/>
      <c r="T480" s="86"/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T480" s="18" t="s">
        <v>169</v>
      </c>
      <c r="AU480" s="18" t="s">
        <v>85</v>
      </c>
    </row>
    <row r="481" spans="1:65" s="2" customFormat="1" ht="24.15" customHeight="1">
      <c r="A481" s="39"/>
      <c r="B481" s="40"/>
      <c r="C481" s="205" t="s">
        <v>619</v>
      </c>
      <c r="D481" s="205" t="s">
        <v>162</v>
      </c>
      <c r="E481" s="206" t="s">
        <v>2626</v>
      </c>
      <c r="F481" s="207" t="s">
        <v>2627</v>
      </c>
      <c r="G481" s="208" t="s">
        <v>461</v>
      </c>
      <c r="H481" s="209">
        <v>6</v>
      </c>
      <c r="I481" s="210"/>
      <c r="J481" s="211">
        <f>ROUND(I481*H481,2)</f>
        <v>0</v>
      </c>
      <c r="K481" s="207" t="s">
        <v>166</v>
      </c>
      <c r="L481" s="45"/>
      <c r="M481" s="212" t="s">
        <v>19</v>
      </c>
      <c r="N481" s="213" t="s">
        <v>46</v>
      </c>
      <c r="O481" s="85"/>
      <c r="P481" s="214">
        <f>O481*H481</f>
        <v>0</v>
      </c>
      <c r="Q481" s="214">
        <v>0</v>
      </c>
      <c r="R481" s="214">
        <f>Q481*H481</f>
        <v>0</v>
      </c>
      <c r="S481" s="214">
        <v>0</v>
      </c>
      <c r="T481" s="215">
        <f>S481*H481</f>
        <v>0</v>
      </c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R481" s="216" t="s">
        <v>238</v>
      </c>
      <c r="AT481" s="216" t="s">
        <v>162</v>
      </c>
      <c r="AU481" s="216" t="s">
        <v>85</v>
      </c>
      <c r="AY481" s="18" t="s">
        <v>159</v>
      </c>
      <c r="BE481" s="217">
        <f>IF(N481="základní",J481,0)</f>
        <v>0</v>
      </c>
      <c r="BF481" s="217">
        <f>IF(N481="snížená",J481,0)</f>
        <v>0</v>
      </c>
      <c r="BG481" s="217">
        <f>IF(N481="zákl. přenesená",J481,0)</f>
        <v>0</v>
      </c>
      <c r="BH481" s="217">
        <f>IF(N481="sníž. přenesená",J481,0)</f>
        <v>0</v>
      </c>
      <c r="BI481" s="217">
        <f>IF(N481="nulová",J481,0)</f>
        <v>0</v>
      </c>
      <c r="BJ481" s="18" t="s">
        <v>83</v>
      </c>
      <c r="BK481" s="217">
        <f>ROUND(I481*H481,2)</f>
        <v>0</v>
      </c>
      <c r="BL481" s="18" t="s">
        <v>238</v>
      </c>
      <c r="BM481" s="216" t="s">
        <v>2628</v>
      </c>
    </row>
    <row r="482" spans="1:47" s="2" customFormat="1" ht="12">
      <c r="A482" s="39"/>
      <c r="B482" s="40"/>
      <c r="C482" s="41"/>
      <c r="D482" s="218" t="s">
        <v>169</v>
      </c>
      <c r="E482" s="41"/>
      <c r="F482" s="219" t="s">
        <v>2629</v>
      </c>
      <c r="G482" s="41"/>
      <c r="H482" s="41"/>
      <c r="I482" s="220"/>
      <c r="J482" s="41"/>
      <c r="K482" s="41"/>
      <c r="L482" s="45"/>
      <c r="M482" s="221"/>
      <c r="N482" s="222"/>
      <c r="O482" s="85"/>
      <c r="P482" s="85"/>
      <c r="Q482" s="85"/>
      <c r="R482" s="85"/>
      <c r="S482" s="85"/>
      <c r="T482" s="86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T482" s="18" t="s">
        <v>169</v>
      </c>
      <c r="AU482" s="18" t="s">
        <v>85</v>
      </c>
    </row>
    <row r="483" spans="1:65" s="2" customFormat="1" ht="37.8" customHeight="1">
      <c r="A483" s="39"/>
      <c r="B483" s="40"/>
      <c r="C483" s="257" t="s">
        <v>626</v>
      </c>
      <c r="D483" s="257" t="s">
        <v>255</v>
      </c>
      <c r="E483" s="258" t="s">
        <v>2630</v>
      </c>
      <c r="F483" s="259" t="s">
        <v>2631</v>
      </c>
      <c r="G483" s="260" t="s">
        <v>461</v>
      </c>
      <c r="H483" s="261">
        <v>6</v>
      </c>
      <c r="I483" s="262"/>
      <c r="J483" s="263">
        <f>ROUND(I483*H483,2)</f>
        <v>0</v>
      </c>
      <c r="K483" s="259" t="s">
        <v>166</v>
      </c>
      <c r="L483" s="264"/>
      <c r="M483" s="265" t="s">
        <v>19</v>
      </c>
      <c r="N483" s="266" t="s">
        <v>46</v>
      </c>
      <c r="O483" s="85"/>
      <c r="P483" s="214">
        <f>O483*H483</f>
        <v>0</v>
      </c>
      <c r="Q483" s="214">
        <v>0.0531</v>
      </c>
      <c r="R483" s="214">
        <f>Q483*H483</f>
        <v>0.3186</v>
      </c>
      <c r="S483" s="214">
        <v>0</v>
      </c>
      <c r="T483" s="215">
        <f>S483*H483</f>
        <v>0</v>
      </c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R483" s="216" t="s">
        <v>259</v>
      </c>
      <c r="AT483" s="216" t="s">
        <v>255</v>
      </c>
      <c r="AU483" s="216" t="s">
        <v>85</v>
      </c>
      <c r="AY483" s="18" t="s">
        <v>159</v>
      </c>
      <c r="BE483" s="217">
        <f>IF(N483="základní",J483,0)</f>
        <v>0</v>
      </c>
      <c r="BF483" s="217">
        <f>IF(N483="snížená",J483,0)</f>
        <v>0</v>
      </c>
      <c r="BG483" s="217">
        <f>IF(N483="zákl. přenesená",J483,0)</f>
        <v>0</v>
      </c>
      <c r="BH483" s="217">
        <f>IF(N483="sníž. přenesená",J483,0)</f>
        <v>0</v>
      </c>
      <c r="BI483" s="217">
        <f>IF(N483="nulová",J483,0)</f>
        <v>0</v>
      </c>
      <c r="BJ483" s="18" t="s">
        <v>83</v>
      </c>
      <c r="BK483" s="217">
        <f>ROUND(I483*H483,2)</f>
        <v>0</v>
      </c>
      <c r="BL483" s="18" t="s">
        <v>238</v>
      </c>
      <c r="BM483" s="216" t="s">
        <v>2632</v>
      </c>
    </row>
    <row r="484" spans="1:65" s="2" customFormat="1" ht="37.8" customHeight="1">
      <c r="A484" s="39"/>
      <c r="B484" s="40"/>
      <c r="C484" s="205" t="s">
        <v>632</v>
      </c>
      <c r="D484" s="205" t="s">
        <v>162</v>
      </c>
      <c r="E484" s="206" t="s">
        <v>2633</v>
      </c>
      <c r="F484" s="207" t="s">
        <v>2634</v>
      </c>
      <c r="G484" s="208" t="s">
        <v>461</v>
      </c>
      <c r="H484" s="209">
        <v>6</v>
      </c>
      <c r="I484" s="210"/>
      <c r="J484" s="211">
        <f>ROUND(I484*H484,2)</f>
        <v>0</v>
      </c>
      <c r="K484" s="207" t="s">
        <v>166</v>
      </c>
      <c r="L484" s="45"/>
      <c r="M484" s="212" t="s">
        <v>19</v>
      </c>
      <c r="N484" s="213" t="s">
        <v>46</v>
      </c>
      <c r="O484" s="85"/>
      <c r="P484" s="214">
        <f>O484*H484</f>
        <v>0</v>
      </c>
      <c r="Q484" s="214">
        <v>0</v>
      </c>
      <c r="R484" s="214">
        <f>Q484*H484</f>
        <v>0</v>
      </c>
      <c r="S484" s="214">
        <v>0</v>
      </c>
      <c r="T484" s="215">
        <f>S484*H484</f>
        <v>0</v>
      </c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R484" s="216" t="s">
        <v>238</v>
      </c>
      <c r="AT484" s="216" t="s">
        <v>162</v>
      </c>
      <c r="AU484" s="216" t="s">
        <v>85</v>
      </c>
      <c r="AY484" s="18" t="s">
        <v>159</v>
      </c>
      <c r="BE484" s="217">
        <f>IF(N484="základní",J484,0)</f>
        <v>0</v>
      </c>
      <c r="BF484" s="217">
        <f>IF(N484="snížená",J484,0)</f>
        <v>0</v>
      </c>
      <c r="BG484" s="217">
        <f>IF(N484="zákl. přenesená",J484,0)</f>
        <v>0</v>
      </c>
      <c r="BH484" s="217">
        <f>IF(N484="sníž. přenesená",J484,0)</f>
        <v>0</v>
      </c>
      <c r="BI484" s="217">
        <f>IF(N484="nulová",J484,0)</f>
        <v>0</v>
      </c>
      <c r="BJ484" s="18" t="s">
        <v>83</v>
      </c>
      <c r="BK484" s="217">
        <f>ROUND(I484*H484,2)</f>
        <v>0</v>
      </c>
      <c r="BL484" s="18" t="s">
        <v>238</v>
      </c>
      <c r="BM484" s="216" t="s">
        <v>2635</v>
      </c>
    </row>
    <row r="485" spans="1:47" s="2" customFormat="1" ht="12">
      <c r="A485" s="39"/>
      <c r="B485" s="40"/>
      <c r="C485" s="41"/>
      <c r="D485" s="218" t="s">
        <v>169</v>
      </c>
      <c r="E485" s="41"/>
      <c r="F485" s="219" t="s">
        <v>2636</v>
      </c>
      <c r="G485" s="41"/>
      <c r="H485" s="41"/>
      <c r="I485" s="220"/>
      <c r="J485" s="41"/>
      <c r="K485" s="41"/>
      <c r="L485" s="45"/>
      <c r="M485" s="221"/>
      <c r="N485" s="222"/>
      <c r="O485" s="85"/>
      <c r="P485" s="85"/>
      <c r="Q485" s="85"/>
      <c r="R485" s="85"/>
      <c r="S485" s="85"/>
      <c r="T485" s="86"/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T485" s="18" t="s">
        <v>169</v>
      </c>
      <c r="AU485" s="18" t="s">
        <v>85</v>
      </c>
    </row>
    <row r="486" spans="1:65" s="2" customFormat="1" ht="44.25" customHeight="1">
      <c r="A486" s="39"/>
      <c r="B486" s="40"/>
      <c r="C486" s="205" t="s">
        <v>637</v>
      </c>
      <c r="D486" s="205" t="s">
        <v>162</v>
      </c>
      <c r="E486" s="206" t="s">
        <v>691</v>
      </c>
      <c r="F486" s="207" t="s">
        <v>692</v>
      </c>
      <c r="G486" s="208" t="s">
        <v>237</v>
      </c>
      <c r="H486" s="209">
        <v>6</v>
      </c>
      <c r="I486" s="210"/>
      <c r="J486" s="211">
        <f>ROUND(I486*H486,2)</f>
        <v>0</v>
      </c>
      <c r="K486" s="207" t="s">
        <v>166</v>
      </c>
      <c r="L486" s="45"/>
      <c r="M486" s="212" t="s">
        <v>19</v>
      </c>
      <c r="N486" s="213" t="s">
        <v>46</v>
      </c>
      <c r="O486" s="85"/>
      <c r="P486" s="214">
        <f>O486*H486</f>
        <v>0</v>
      </c>
      <c r="Q486" s="214">
        <v>0</v>
      </c>
      <c r="R486" s="214">
        <f>Q486*H486</f>
        <v>0</v>
      </c>
      <c r="S486" s="214">
        <v>0</v>
      </c>
      <c r="T486" s="215">
        <f>S486*H486</f>
        <v>0</v>
      </c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R486" s="216" t="s">
        <v>167</v>
      </c>
      <c r="AT486" s="216" t="s">
        <v>162</v>
      </c>
      <c r="AU486" s="216" t="s">
        <v>85</v>
      </c>
      <c r="AY486" s="18" t="s">
        <v>159</v>
      </c>
      <c r="BE486" s="217">
        <f>IF(N486="základní",J486,0)</f>
        <v>0</v>
      </c>
      <c r="BF486" s="217">
        <f>IF(N486="snížená",J486,0)</f>
        <v>0</v>
      </c>
      <c r="BG486" s="217">
        <f>IF(N486="zákl. přenesená",J486,0)</f>
        <v>0</v>
      </c>
      <c r="BH486" s="217">
        <f>IF(N486="sníž. přenesená",J486,0)</f>
        <v>0</v>
      </c>
      <c r="BI486" s="217">
        <f>IF(N486="nulová",J486,0)</f>
        <v>0</v>
      </c>
      <c r="BJ486" s="18" t="s">
        <v>83</v>
      </c>
      <c r="BK486" s="217">
        <f>ROUND(I486*H486,2)</f>
        <v>0</v>
      </c>
      <c r="BL486" s="18" t="s">
        <v>167</v>
      </c>
      <c r="BM486" s="216" t="s">
        <v>2637</v>
      </c>
    </row>
    <row r="487" spans="1:47" s="2" customFormat="1" ht="12">
      <c r="A487" s="39"/>
      <c r="B487" s="40"/>
      <c r="C487" s="41"/>
      <c r="D487" s="218" t="s">
        <v>169</v>
      </c>
      <c r="E487" s="41"/>
      <c r="F487" s="219" t="s">
        <v>694</v>
      </c>
      <c r="G487" s="41"/>
      <c r="H487" s="41"/>
      <c r="I487" s="220"/>
      <c r="J487" s="41"/>
      <c r="K487" s="41"/>
      <c r="L487" s="45"/>
      <c r="M487" s="221"/>
      <c r="N487" s="222"/>
      <c r="O487" s="85"/>
      <c r="P487" s="85"/>
      <c r="Q487" s="85"/>
      <c r="R487" s="85"/>
      <c r="S487" s="85"/>
      <c r="T487" s="86"/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T487" s="18" t="s">
        <v>169</v>
      </c>
      <c r="AU487" s="18" t="s">
        <v>85</v>
      </c>
    </row>
    <row r="488" spans="1:65" s="2" customFormat="1" ht="24.15" customHeight="1">
      <c r="A488" s="39"/>
      <c r="B488" s="40"/>
      <c r="C488" s="257" t="s">
        <v>641</v>
      </c>
      <c r="D488" s="257" t="s">
        <v>255</v>
      </c>
      <c r="E488" s="258" t="s">
        <v>696</v>
      </c>
      <c r="F488" s="259" t="s">
        <v>697</v>
      </c>
      <c r="G488" s="260" t="s">
        <v>237</v>
      </c>
      <c r="H488" s="261">
        <v>6</v>
      </c>
      <c r="I488" s="262"/>
      <c r="J488" s="263">
        <f>ROUND(I488*H488,2)</f>
        <v>0</v>
      </c>
      <c r="K488" s="259" t="s">
        <v>166</v>
      </c>
      <c r="L488" s="264"/>
      <c r="M488" s="265" t="s">
        <v>19</v>
      </c>
      <c r="N488" s="266" t="s">
        <v>46</v>
      </c>
      <c r="O488" s="85"/>
      <c r="P488" s="214">
        <f>O488*H488</f>
        <v>0</v>
      </c>
      <c r="Q488" s="214">
        <v>0.00996</v>
      </c>
      <c r="R488" s="214">
        <f>Q488*H488</f>
        <v>0.05976</v>
      </c>
      <c r="S488" s="214">
        <v>0</v>
      </c>
      <c r="T488" s="215">
        <f>S488*H488</f>
        <v>0</v>
      </c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R488" s="216" t="s">
        <v>212</v>
      </c>
      <c r="AT488" s="216" t="s">
        <v>255</v>
      </c>
      <c r="AU488" s="216" t="s">
        <v>85</v>
      </c>
      <c r="AY488" s="18" t="s">
        <v>159</v>
      </c>
      <c r="BE488" s="217">
        <f>IF(N488="základní",J488,0)</f>
        <v>0</v>
      </c>
      <c r="BF488" s="217">
        <f>IF(N488="snížená",J488,0)</f>
        <v>0</v>
      </c>
      <c r="BG488" s="217">
        <f>IF(N488="zákl. přenesená",J488,0)</f>
        <v>0</v>
      </c>
      <c r="BH488" s="217">
        <f>IF(N488="sníž. přenesená",J488,0)</f>
        <v>0</v>
      </c>
      <c r="BI488" s="217">
        <f>IF(N488="nulová",J488,0)</f>
        <v>0</v>
      </c>
      <c r="BJ488" s="18" t="s">
        <v>83</v>
      </c>
      <c r="BK488" s="217">
        <f>ROUND(I488*H488,2)</f>
        <v>0</v>
      </c>
      <c r="BL488" s="18" t="s">
        <v>167</v>
      </c>
      <c r="BM488" s="216" t="s">
        <v>2638</v>
      </c>
    </row>
    <row r="489" spans="1:65" s="2" customFormat="1" ht="44.25" customHeight="1">
      <c r="A489" s="39"/>
      <c r="B489" s="40"/>
      <c r="C489" s="205" t="s">
        <v>645</v>
      </c>
      <c r="D489" s="205" t="s">
        <v>162</v>
      </c>
      <c r="E489" s="206" t="s">
        <v>1457</v>
      </c>
      <c r="F489" s="207" t="s">
        <v>1458</v>
      </c>
      <c r="G489" s="208" t="s">
        <v>237</v>
      </c>
      <c r="H489" s="209">
        <v>1</v>
      </c>
      <c r="I489" s="210"/>
      <c r="J489" s="211">
        <f>ROUND(I489*H489,2)</f>
        <v>0</v>
      </c>
      <c r="K489" s="207" t="s">
        <v>166</v>
      </c>
      <c r="L489" s="45"/>
      <c r="M489" s="212" t="s">
        <v>19</v>
      </c>
      <c r="N489" s="213" t="s">
        <v>46</v>
      </c>
      <c r="O489" s="85"/>
      <c r="P489" s="214">
        <f>O489*H489</f>
        <v>0</v>
      </c>
      <c r="Q489" s="214">
        <v>0.00017</v>
      </c>
      <c r="R489" s="214">
        <f>Q489*H489</f>
        <v>0.00017</v>
      </c>
      <c r="S489" s="214">
        <v>0</v>
      </c>
      <c r="T489" s="215">
        <f>S489*H489</f>
        <v>0</v>
      </c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R489" s="216" t="s">
        <v>238</v>
      </c>
      <c r="AT489" s="216" t="s">
        <v>162</v>
      </c>
      <c r="AU489" s="216" t="s">
        <v>85</v>
      </c>
      <c r="AY489" s="18" t="s">
        <v>159</v>
      </c>
      <c r="BE489" s="217">
        <f>IF(N489="základní",J489,0)</f>
        <v>0</v>
      </c>
      <c r="BF489" s="217">
        <f>IF(N489="snížená",J489,0)</f>
        <v>0</v>
      </c>
      <c r="BG489" s="217">
        <f>IF(N489="zákl. přenesená",J489,0)</f>
        <v>0</v>
      </c>
      <c r="BH489" s="217">
        <f>IF(N489="sníž. přenesená",J489,0)</f>
        <v>0</v>
      </c>
      <c r="BI489" s="217">
        <f>IF(N489="nulová",J489,0)</f>
        <v>0</v>
      </c>
      <c r="BJ489" s="18" t="s">
        <v>83</v>
      </c>
      <c r="BK489" s="217">
        <f>ROUND(I489*H489,2)</f>
        <v>0</v>
      </c>
      <c r="BL489" s="18" t="s">
        <v>238</v>
      </c>
      <c r="BM489" s="216" t="s">
        <v>2639</v>
      </c>
    </row>
    <row r="490" spans="1:47" s="2" customFormat="1" ht="12">
      <c r="A490" s="39"/>
      <c r="B490" s="40"/>
      <c r="C490" s="41"/>
      <c r="D490" s="218" t="s">
        <v>169</v>
      </c>
      <c r="E490" s="41"/>
      <c r="F490" s="219" t="s">
        <v>1460</v>
      </c>
      <c r="G490" s="41"/>
      <c r="H490" s="41"/>
      <c r="I490" s="220"/>
      <c r="J490" s="41"/>
      <c r="K490" s="41"/>
      <c r="L490" s="45"/>
      <c r="M490" s="221"/>
      <c r="N490" s="222"/>
      <c r="O490" s="85"/>
      <c r="P490" s="85"/>
      <c r="Q490" s="85"/>
      <c r="R490" s="85"/>
      <c r="S490" s="85"/>
      <c r="T490" s="86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T490" s="18" t="s">
        <v>169</v>
      </c>
      <c r="AU490" s="18" t="s">
        <v>85</v>
      </c>
    </row>
    <row r="491" spans="1:65" s="2" customFormat="1" ht="24.15" customHeight="1">
      <c r="A491" s="39"/>
      <c r="B491" s="40"/>
      <c r="C491" s="257" t="s">
        <v>650</v>
      </c>
      <c r="D491" s="257" t="s">
        <v>255</v>
      </c>
      <c r="E491" s="258" t="s">
        <v>1461</v>
      </c>
      <c r="F491" s="259" t="s">
        <v>1462</v>
      </c>
      <c r="G491" s="260" t="s">
        <v>237</v>
      </c>
      <c r="H491" s="261">
        <v>1</v>
      </c>
      <c r="I491" s="262"/>
      <c r="J491" s="263">
        <f>ROUND(I491*H491,2)</f>
        <v>0</v>
      </c>
      <c r="K491" s="259" t="s">
        <v>19</v>
      </c>
      <c r="L491" s="264"/>
      <c r="M491" s="265" t="s">
        <v>19</v>
      </c>
      <c r="N491" s="266" t="s">
        <v>46</v>
      </c>
      <c r="O491" s="85"/>
      <c r="P491" s="214">
        <f>O491*H491</f>
        <v>0</v>
      </c>
      <c r="Q491" s="214">
        <v>0.00277</v>
      </c>
      <c r="R491" s="214">
        <f>Q491*H491</f>
        <v>0.00277</v>
      </c>
      <c r="S491" s="214">
        <v>0</v>
      </c>
      <c r="T491" s="215">
        <f>S491*H491</f>
        <v>0</v>
      </c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R491" s="216" t="s">
        <v>259</v>
      </c>
      <c r="AT491" s="216" t="s">
        <v>255</v>
      </c>
      <c r="AU491" s="216" t="s">
        <v>85</v>
      </c>
      <c r="AY491" s="18" t="s">
        <v>159</v>
      </c>
      <c r="BE491" s="217">
        <f>IF(N491="základní",J491,0)</f>
        <v>0</v>
      </c>
      <c r="BF491" s="217">
        <f>IF(N491="snížená",J491,0)</f>
        <v>0</v>
      </c>
      <c r="BG491" s="217">
        <f>IF(N491="zákl. přenesená",J491,0)</f>
        <v>0</v>
      </c>
      <c r="BH491" s="217">
        <f>IF(N491="sníž. přenesená",J491,0)</f>
        <v>0</v>
      </c>
      <c r="BI491" s="217">
        <f>IF(N491="nulová",J491,0)</f>
        <v>0</v>
      </c>
      <c r="BJ491" s="18" t="s">
        <v>83</v>
      </c>
      <c r="BK491" s="217">
        <f>ROUND(I491*H491,2)</f>
        <v>0</v>
      </c>
      <c r="BL491" s="18" t="s">
        <v>238</v>
      </c>
      <c r="BM491" s="216" t="s">
        <v>2640</v>
      </c>
    </row>
    <row r="492" spans="1:65" s="2" customFormat="1" ht="33" customHeight="1">
      <c r="A492" s="39"/>
      <c r="B492" s="40"/>
      <c r="C492" s="205" t="s">
        <v>654</v>
      </c>
      <c r="D492" s="205" t="s">
        <v>162</v>
      </c>
      <c r="E492" s="206" t="s">
        <v>700</v>
      </c>
      <c r="F492" s="207" t="s">
        <v>701</v>
      </c>
      <c r="G492" s="208" t="s">
        <v>702</v>
      </c>
      <c r="H492" s="209">
        <v>1</v>
      </c>
      <c r="I492" s="210"/>
      <c r="J492" s="211">
        <f>ROUND(I492*H492,2)</f>
        <v>0</v>
      </c>
      <c r="K492" s="207" t="s">
        <v>19</v>
      </c>
      <c r="L492" s="45"/>
      <c r="M492" s="212" t="s">
        <v>19</v>
      </c>
      <c r="N492" s="213" t="s">
        <v>46</v>
      </c>
      <c r="O492" s="85"/>
      <c r="P492" s="214">
        <f>O492*H492</f>
        <v>0</v>
      </c>
      <c r="Q492" s="214">
        <v>0</v>
      </c>
      <c r="R492" s="214">
        <f>Q492*H492</f>
        <v>0</v>
      </c>
      <c r="S492" s="214">
        <v>0</v>
      </c>
      <c r="T492" s="215">
        <f>S492*H492</f>
        <v>0</v>
      </c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R492" s="216" t="s">
        <v>167</v>
      </c>
      <c r="AT492" s="216" t="s">
        <v>162</v>
      </c>
      <c r="AU492" s="216" t="s">
        <v>85</v>
      </c>
      <c r="AY492" s="18" t="s">
        <v>159</v>
      </c>
      <c r="BE492" s="217">
        <f>IF(N492="základní",J492,0)</f>
        <v>0</v>
      </c>
      <c r="BF492" s="217">
        <f>IF(N492="snížená",J492,0)</f>
        <v>0</v>
      </c>
      <c r="BG492" s="217">
        <f>IF(N492="zákl. přenesená",J492,0)</f>
        <v>0</v>
      </c>
      <c r="BH492" s="217">
        <f>IF(N492="sníž. přenesená",J492,0)</f>
        <v>0</v>
      </c>
      <c r="BI492" s="217">
        <f>IF(N492="nulová",J492,0)</f>
        <v>0</v>
      </c>
      <c r="BJ492" s="18" t="s">
        <v>83</v>
      </c>
      <c r="BK492" s="217">
        <f>ROUND(I492*H492,2)</f>
        <v>0</v>
      </c>
      <c r="BL492" s="18" t="s">
        <v>167</v>
      </c>
      <c r="BM492" s="216" t="s">
        <v>2641</v>
      </c>
    </row>
    <row r="493" spans="1:65" s="2" customFormat="1" ht="44.25" customHeight="1">
      <c r="A493" s="39"/>
      <c r="B493" s="40"/>
      <c r="C493" s="205" t="s">
        <v>659</v>
      </c>
      <c r="D493" s="205" t="s">
        <v>162</v>
      </c>
      <c r="E493" s="206" t="s">
        <v>705</v>
      </c>
      <c r="F493" s="207" t="s">
        <v>706</v>
      </c>
      <c r="G493" s="208" t="s">
        <v>595</v>
      </c>
      <c r="H493" s="267"/>
      <c r="I493" s="210"/>
      <c r="J493" s="211">
        <f>ROUND(I493*H493,2)</f>
        <v>0</v>
      </c>
      <c r="K493" s="207" t="s">
        <v>166</v>
      </c>
      <c r="L493" s="45"/>
      <c r="M493" s="212" t="s">
        <v>19</v>
      </c>
      <c r="N493" s="213" t="s">
        <v>46</v>
      </c>
      <c r="O493" s="85"/>
      <c r="P493" s="214">
        <f>O493*H493</f>
        <v>0</v>
      </c>
      <c r="Q493" s="214">
        <v>0</v>
      </c>
      <c r="R493" s="214">
        <f>Q493*H493</f>
        <v>0</v>
      </c>
      <c r="S493" s="214">
        <v>0</v>
      </c>
      <c r="T493" s="215">
        <f>S493*H493</f>
        <v>0</v>
      </c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R493" s="216" t="s">
        <v>238</v>
      </c>
      <c r="AT493" s="216" t="s">
        <v>162</v>
      </c>
      <c r="AU493" s="216" t="s">
        <v>85</v>
      </c>
      <c r="AY493" s="18" t="s">
        <v>159</v>
      </c>
      <c r="BE493" s="217">
        <f>IF(N493="základní",J493,0)</f>
        <v>0</v>
      </c>
      <c r="BF493" s="217">
        <f>IF(N493="snížená",J493,0)</f>
        <v>0</v>
      </c>
      <c r="BG493" s="217">
        <f>IF(N493="zákl. přenesená",J493,0)</f>
        <v>0</v>
      </c>
      <c r="BH493" s="217">
        <f>IF(N493="sníž. přenesená",J493,0)</f>
        <v>0</v>
      </c>
      <c r="BI493" s="217">
        <f>IF(N493="nulová",J493,0)</f>
        <v>0</v>
      </c>
      <c r="BJ493" s="18" t="s">
        <v>83</v>
      </c>
      <c r="BK493" s="217">
        <f>ROUND(I493*H493,2)</f>
        <v>0</v>
      </c>
      <c r="BL493" s="18" t="s">
        <v>238</v>
      </c>
      <c r="BM493" s="216" t="s">
        <v>2642</v>
      </c>
    </row>
    <row r="494" spans="1:47" s="2" customFormat="1" ht="12">
      <c r="A494" s="39"/>
      <c r="B494" s="40"/>
      <c r="C494" s="41"/>
      <c r="D494" s="218" t="s">
        <v>169</v>
      </c>
      <c r="E494" s="41"/>
      <c r="F494" s="219" t="s">
        <v>708</v>
      </c>
      <c r="G494" s="41"/>
      <c r="H494" s="41"/>
      <c r="I494" s="220"/>
      <c r="J494" s="41"/>
      <c r="K494" s="41"/>
      <c r="L494" s="45"/>
      <c r="M494" s="221"/>
      <c r="N494" s="222"/>
      <c r="O494" s="85"/>
      <c r="P494" s="85"/>
      <c r="Q494" s="85"/>
      <c r="R494" s="85"/>
      <c r="S494" s="85"/>
      <c r="T494" s="86"/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T494" s="18" t="s">
        <v>169</v>
      </c>
      <c r="AU494" s="18" t="s">
        <v>85</v>
      </c>
    </row>
    <row r="495" spans="1:63" s="12" customFormat="1" ht="25.9" customHeight="1">
      <c r="A495" s="12"/>
      <c r="B495" s="189"/>
      <c r="C495" s="190"/>
      <c r="D495" s="191" t="s">
        <v>74</v>
      </c>
      <c r="E495" s="192" t="s">
        <v>733</v>
      </c>
      <c r="F495" s="192" t="s">
        <v>734</v>
      </c>
      <c r="G495" s="190"/>
      <c r="H495" s="190"/>
      <c r="I495" s="193"/>
      <c r="J495" s="194">
        <f>BK495</f>
        <v>0</v>
      </c>
      <c r="K495" s="190"/>
      <c r="L495" s="195"/>
      <c r="M495" s="196"/>
      <c r="N495" s="197"/>
      <c r="O495" s="197"/>
      <c r="P495" s="198">
        <f>P496+P500+P506</f>
        <v>0</v>
      </c>
      <c r="Q495" s="197"/>
      <c r="R495" s="198">
        <f>R496+R500+R506</f>
        <v>0</v>
      </c>
      <c r="S495" s="197"/>
      <c r="T495" s="199">
        <f>T496+T500+T506</f>
        <v>0</v>
      </c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R495" s="200" t="s">
        <v>194</v>
      </c>
      <c r="AT495" s="201" t="s">
        <v>74</v>
      </c>
      <c r="AU495" s="201" t="s">
        <v>75</v>
      </c>
      <c r="AY495" s="200" t="s">
        <v>159</v>
      </c>
      <c r="BK495" s="202">
        <f>BK496+BK500+BK506</f>
        <v>0</v>
      </c>
    </row>
    <row r="496" spans="1:63" s="12" customFormat="1" ht="22.8" customHeight="1">
      <c r="A496" s="12"/>
      <c r="B496" s="189"/>
      <c r="C496" s="190"/>
      <c r="D496" s="191" t="s">
        <v>74</v>
      </c>
      <c r="E496" s="203" t="s">
        <v>735</v>
      </c>
      <c r="F496" s="203" t="s">
        <v>736</v>
      </c>
      <c r="G496" s="190"/>
      <c r="H496" s="190"/>
      <c r="I496" s="193"/>
      <c r="J496" s="204">
        <f>BK496</f>
        <v>0</v>
      </c>
      <c r="K496" s="190"/>
      <c r="L496" s="195"/>
      <c r="M496" s="196"/>
      <c r="N496" s="197"/>
      <c r="O496" s="197"/>
      <c r="P496" s="198">
        <f>SUM(P497:P499)</f>
        <v>0</v>
      </c>
      <c r="Q496" s="197"/>
      <c r="R496" s="198">
        <f>SUM(R497:R499)</f>
        <v>0</v>
      </c>
      <c r="S496" s="197"/>
      <c r="T496" s="199">
        <f>SUM(T497:T499)</f>
        <v>0</v>
      </c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R496" s="200" t="s">
        <v>194</v>
      </c>
      <c r="AT496" s="201" t="s">
        <v>74</v>
      </c>
      <c r="AU496" s="201" t="s">
        <v>83</v>
      </c>
      <c r="AY496" s="200" t="s">
        <v>159</v>
      </c>
      <c r="BK496" s="202">
        <f>SUM(BK497:BK499)</f>
        <v>0</v>
      </c>
    </row>
    <row r="497" spans="1:65" s="2" customFormat="1" ht="16.5" customHeight="1">
      <c r="A497" s="39"/>
      <c r="B497" s="40"/>
      <c r="C497" s="205" t="s">
        <v>665</v>
      </c>
      <c r="D497" s="205" t="s">
        <v>162</v>
      </c>
      <c r="E497" s="206" t="s">
        <v>738</v>
      </c>
      <c r="F497" s="207" t="s">
        <v>736</v>
      </c>
      <c r="G497" s="208" t="s">
        <v>702</v>
      </c>
      <c r="H497" s="209">
        <v>1</v>
      </c>
      <c r="I497" s="210"/>
      <c r="J497" s="211">
        <f>ROUND(I497*H497,2)</f>
        <v>0</v>
      </c>
      <c r="K497" s="207" t="s">
        <v>166</v>
      </c>
      <c r="L497" s="45"/>
      <c r="M497" s="212" t="s">
        <v>19</v>
      </c>
      <c r="N497" s="213" t="s">
        <v>46</v>
      </c>
      <c r="O497" s="85"/>
      <c r="P497" s="214">
        <f>O497*H497</f>
        <v>0</v>
      </c>
      <c r="Q497" s="214">
        <v>0</v>
      </c>
      <c r="R497" s="214">
        <f>Q497*H497</f>
        <v>0</v>
      </c>
      <c r="S497" s="214">
        <v>0</v>
      </c>
      <c r="T497" s="215">
        <f>S497*H497</f>
        <v>0</v>
      </c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R497" s="216" t="s">
        <v>739</v>
      </c>
      <c r="AT497" s="216" t="s">
        <v>162</v>
      </c>
      <c r="AU497" s="216" t="s">
        <v>85</v>
      </c>
      <c r="AY497" s="18" t="s">
        <v>159</v>
      </c>
      <c r="BE497" s="217">
        <f>IF(N497="základní",J497,0)</f>
        <v>0</v>
      </c>
      <c r="BF497" s="217">
        <f>IF(N497="snížená",J497,0)</f>
        <v>0</v>
      </c>
      <c r="BG497" s="217">
        <f>IF(N497="zákl. přenesená",J497,0)</f>
        <v>0</v>
      </c>
      <c r="BH497" s="217">
        <f>IF(N497="sníž. přenesená",J497,0)</f>
        <v>0</v>
      </c>
      <c r="BI497" s="217">
        <f>IF(N497="nulová",J497,0)</f>
        <v>0</v>
      </c>
      <c r="BJ497" s="18" t="s">
        <v>83</v>
      </c>
      <c r="BK497" s="217">
        <f>ROUND(I497*H497,2)</f>
        <v>0</v>
      </c>
      <c r="BL497" s="18" t="s">
        <v>739</v>
      </c>
      <c r="BM497" s="216" t="s">
        <v>2643</v>
      </c>
    </row>
    <row r="498" spans="1:47" s="2" customFormat="1" ht="12">
      <c r="A498" s="39"/>
      <c r="B498" s="40"/>
      <c r="C498" s="41"/>
      <c r="D498" s="218" t="s">
        <v>169</v>
      </c>
      <c r="E498" s="41"/>
      <c r="F498" s="219" t="s">
        <v>741</v>
      </c>
      <c r="G498" s="41"/>
      <c r="H498" s="41"/>
      <c r="I498" s="220"/>
      <c r="J498" s="41"/>
      <c r="K498" s="41"/>
      <c r="L498" s="45"/>
      <c r="M498" s="221"/>
      <c r="N498" s="222"/>
      <c r="O498" s="85"/>
      <c r="P498" s="85"/>
      <c r="Q498" s="85"/>
      <c r="R498" s="85"/>
      <c r="S498" s="85"/>
      <c r="T498" s="86"/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T498" s="18" t="s">
        <v>169</v>
      </c>
      <c r="AU498" s="18" t="s">
        <v>85</v>
      </c>
    </row>
    <row r="499" spans="1:47" s="2" customFormat="1" ht="12">
      <c r="A499" s="39"/>
      <c r="B499" s="40"/>
      <c r="C499" s="41"/>
      <c r="D499" s="225" t="s">
        <v>203</v>
      </c>
      <c r="E499" s="41"/>
      <c r="F499" s="256" t="s">
        <v>742</v>
      </c>
      <c r="G499" s="41"/>
      <c r="H499" s="41"/>
      <c r="I499" s="220"/>
      <c r="J499" s="41"/>
      <c r="K499" s="41"/>
      <c r="L499" s="45"/>
      <c r="M499" s="221"/>
      <c r="N499" s="222"/>
      <c r="O499" s="85"/>
      <c r="P499" s="85"/>
      <c r="Q499" s="85"/>
      <c r="R499" s="85"/>
      <c r="S499" s="85"/>
      <c r="T499" s="86"/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T499" s="18" t="s">
        <v>203</v>
      </c>
      <c r="AU499" s="18" t="s">
        <v>85</v>
      </c>
    </row>
    <row r="500" spans="1:63" s="12" customFormat="1" ht="22.8" customHeight="1">
      <c r="A500" s="12"/>
      <c r="B500" s="189"/>
      <c r="C500" s="190"/>
      <c r="D500" s="191" t="s">
        <v>74</v>
      </c>
      <c r="E500" s="203" t="s">
        <v>743</v>
      </c>
      <c r="F500" s="203" t="s">
        <v>744</v>
      </c>
      <c r="G500" s="190"/>
      <c r="H500" s="190"/>
      <c r="I500" s="193"/>
      <c r="J500" s="204">
        <f>BK500</f>
        <v>0</v>
      </c>
      <c r="K500" s="190"/>
      <c r="L500" s="195"/>
      <c r="M500" s="196"/>
      <c r="N500" s="197"/>
      <c r="O500" s="197"/>
      <c r="P500" s="198">
        <f>SUM(P501:P505)</f>
        <v>0</v>
      </c>
      <c r="Q500" s="197"/>
      <c r="R500" s="198">
        <f>SUM(R501:R505)</f>
        <v>0</v>
      </c>
      <c r="S500" s="197"/>
      <c r="T500" s="199">
        <f>SUM(T501:T505)</f>
        <v>0</v>
      </c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R500" s="200" t="s">
        <v>194</v>
      </c>
      <c r="AT500" s="201" t="s">
        <v>74</v>
      </c>
      <c r="AU500" s="201" t="s">
        <v>83</v>
      </c>
      <c r="AY500" s="200" t="s">
        <v>159</v>
      </c>
      <c r="BK500" s="202">
        <f>SUM(BK501:BK505)</f>
        <v>0</v>
      </c>
    </row>
    <row r="501" spans="1:65" s="2" customFormat="1" ht="16.5" customHeight="1">
      <c r="A501" s="39"/>
      <c r="B501" s="40"/>
      <c r="C501" s="205" t="s">
        <v>669</v>
      </c>
      <c r="D501" s="205" t="s">
        <v>162</v>
      </c>
      <c r="E501" s="206" t="s">
        <v>746</v>
      </c>
      <c r="F501" s="207" t="s">
        <v>747</v>
      </c>
      <c r="G501" s="208" t="s">
        <v>702</v>
      </c>
      <c r="H501" s="209">
        <v>1</v>
      </c>
      <c r="I501" s="210"/>
      <c r="J501" s="211">
        <f>ROUND(I501*H501,2)</f>
        <v>0</v>
      </c>
      <c r="K501" s="207" t="s">
        <v>166</v>
      </c>
      <c r="L501" s="45"/>
      <c r="M501" s="212" t="s">
        <v>19</v>
      </c>
      <c r="N501" s="213" t="s">
        <v>46</v>
      </c>
      <c r="O501" s="85"/>
      <c r="P501" s="214">
        <f>O501*H501</f>
        <v>0</v>
      </c>
      <c r="Q501" s="214">
        <v>0</v>
      </c>
      <c r="R501" s="214">
        <f>Q501*H501</f>
        <v>0</v>
      </c>
      <c r="S501" s="214">
        <v>0</v>
      </c>
      <c r="T501" s="215">
        <f>S501*H501</f>
        <v>0</v>
      </c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R501" s="216" t="s">
        <v>739</v>
      </c>
      <c r="AT501" s="216" t="s">
        <v>162</v>
      </c>
      <c r="AU501" s="216" t="s">
        <v>85</v>
      </c>
      <c r="AY501" s="18" t="s">
        <v>159</v>
      </c>
      <c r="BE501" s="217">
        <f>IF(N501="základní",J501,0)</f>
        <v>0</v>
      </c>
      <c r="BF501" s="217">
        <f>IF(N501="snížená",J501,0)</f>
        <v>0</v>
      </c>
      <c r="BG501" s="217">
        <f>IF(N501="zákl. přenesená",J501,0)</f>
        <v>0</v>
      </c>
      <c r="BH501" s="217">
        <f>IF(N501="sníž. přenesená",J501,0)</f>
        <v>0</v>
      </c>
      <c r="BI501" s="217">
        <f>IF(N501="nulová",J501,0)</f>
        <v>0</v>
      </c>
      <c r="BJ501" s="18" t="s">
        <v>83</v>
      </c>
      <c r="BK501" s="217">
        <f>ROUND(I501*H501,2)</f>
        <v>0</v>
      </c>
      <c r="BL501" s="18" t="s">
        <v>739</v>
      </c>
      <c r="BM501" s="216" t="s">
        <v>2644</v>
      </c>
    </row>
    <row r="502" spans="1:47" s="2" customFormat="1" ht="12">
      <c r="A502" s="39"/>
      <c r="B502" s="40"/>
      <c r="C502" s="41"/>
      <c r="D502" s="218" t="s">
        <v>169</v>
      </c>
      <c r="E502" s="41"/>
      <c r="F502" s="219" t="s">
        <v>749</v>
      </c>
      <c r="G502" s="41"/>
      <c r="H502" s="41"/>
      <c r="I502" s="220"/>
      <c r="J502" s="41"/>
      <c r="K502" s="41"/>
      <c r="L502" s="45"/>
      <c r="M502" s="221"/>
      <c r="N502" s="222"/>
      <c r="O502" s="85"/>
      <c r="P502" s="85"/>
      <c r="Q502" s="85"/>
      <c r="R502" s="85"/>
      <c r="S502" s="85"/>
      <c r="T502" s="86"/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T502" s="18" t="s">
        <v>169</v>
      </c>
      <c r="AU502" s="18" t="s">
        <v>85</v>
      </c>
    </row>
    <row r="503" spans="1:65" s="2" customFormat="1" ht="16.5" customHeight="1">
      <c r="A503" s="39"/>
      <c r="B503" s="40"/>
      <c r="C503" s="205" t="s">
        <v>675</v>
      </c>
      <c r="D503" s="205" t="s">
        <v>162</v>
      </c>
      <c r="E503" s="206" t="s">
        <v>751</v>
      </c>
      <c r="F503" s="207" t="s">
        <v>752</v>
      </c>
      <c r="G503" s="208" t="s">
        <v>702</v>
      </c>
      <c r="H503" s="209">
        <v>1</v>
      </c>
      <c r="I503" s="210"/>
      <c r="J503" s="211">
        <f>ROUND(I503*H503,2)</f>
        <v>0</v>
      </c>
      <c r="K503" s="207" t="s">
        <v>166</v>
      </c>
      <c r="L503" s="45"/>
      <c r="M503" s="212" t="s">
        <v>19</v>
      </c>
      <c r="N503" s="213" t="s">
        <v>46</v>
      </c>
      <c r="O503" s="85"/>
      <c r="P503" s="214">
        <f>O503*H503</f>
        <v>0</v>
      </c>
      <c r="Q503" s="214">
        <v>0</v>
      </c>
      <c r="R503" s="214">
        <f>Q503*H503</f>
        <v>0</v>
      </c>
      <c r="S503" s="214">
        <v>0</v>
      </c>
      <c r="T503" s="215">
        <f>S503*H503</f>
        <v>0</v>
      </c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R503" s="216" t="s">
        <v>739</v>
      </c>
      <c r="AT503" s="216" t="s">
        <v>162</v>
      </c>
      <c r="AU503" s="216" t="s">
        <v>85</v>
      </c>
      <c r="AY503" s="18" t="s">
        <v>159</v>
      </c>
      <c r="BE503" s="217">
        <f>IF(N503="základní",J503,0)</f>
        <v>0</v>
      </c>
      <c r="BF503" s="217">
        <f>IF(N503="snížená",J503,0)</f>
        <v>0</v>
      </c>
      <c r="BG503" s="217">
        <f>IF(N503="zákl. přenesená",J503,0)</f>
        <v>0</v>
      </c>
      <c r="BH503" s="217">
        <f>IF(N503="sníž. přenesená",J503,0)</f>
        <v>0</v>
      </c>
      <c r="BI503" s="217">
        <f>IF(N503="nulová",J503,0)</f>
        <v>0</v>
      </c>
      <c r="BJ503" s="18" t="s">
        <v>83</v>
      </c>
      <c r="BK503" s="217">
        <f>ROUND(I503*H503,2)</f>
        <v>0</v>
      </c>
      <c r="BL503" s="18" t="s">
        <v>739</v>
      </c>
      <c r="BM503" s="216" t="s">
        <v>2645</v>
      </c>
    </row>
    <row r="504" spans="1:47" s="2" customFormat="1" ht="12">
      <c r="A504" s="39"/>
      <c r="B504" s="40"/>
      <c r="C504" s="41"/>
      <c r="D504" s="218" t="s">
        <v>169</v>
      </c>
      <c r="E504" s="41"/>
      <c r="F504" s="219" t="s">
        <v>754</v>
      </c>
      <c r="G504" s="41"/>
      <c r="H504" s="41"/>
      <c r="I504" s="220"/>
      <c r="J504" s="41"/>
      <c r="K504" s="41"/>
      <c r="L504" s="45"/>
      <c r="M504" s="221"/>
      <c r="N504" s="222"/>
      <c r="O504" s="85"/>
      <c r="P504" s="85"/>
      <c r="Q504" s="85"/>
      <c r="R504" s="85"/>
      <c r="S504" s="85"/>
      <c r="T504" s="86"/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T504" s="18" t="s">
        <v>169</v>
      </c>
      <c r="AU504" s="18" t="s">
        <v>85</v>
      </c>
    </row>
    <row r="505" spans="1:47" s="2" customFormat="1" ht="12">
      <c r="A505" s="39"/>
      <c r="B505" s="40"/>
      <c r="C505" s="41"/>
      <c r="D505" s="225" t="s">
        <v>203</v>
      </c>
      <c r="E505" s="41"/>
      <c r="F505" s="256" t="s">
        <v>930</v>
      </c>
      <c r="G505" s="41"/>
      <c r="H505" s="41"/>
      <c r="I505" s="220"/>
      <c r="J505" s="41"/>
      <c r="K505" s="41"/>
      <c r="L505" s="45"/>
      <c r="M505" s="221"/>
      <c r="N505" s="222"/>
      <c r="O505" s="85"/>
      <c r="P505" s="85"/>
      <c r="Q505" s="85"/>
      <c r="R505" s="85"/>
      <c r="S505" s="85"/>
      <c r="T505" s="86"/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T505" s="18" t="s">
        <v>203</v>
      </c>
      <c r="AU505" s="18" t="s">
        <v>85</v>
      </c>
    </row>
    <row r="506" spans="1:63" s="12" customFormat="1" ht="22.8" customHeight="1">
      <c r="A506" s="12"/>
      <c r="B506" s="189"/>
      <c r="C506" s="190"/>
      <c r="D506" s="191" t="s">
        <v>74</v>
      </c>
      <c r="E506" s="203" t="s">
        <v>756</v>
      </c>
      <c r="F506" s="203" t="s">
        <v>757</v>
      </c>
      <c r="G506" s="190"/>
      <c r="H506" s="190"/>
      <c r="I506" s="193"/>
      <c r="J506" s="204">
        <f>BK506</f>
        <v>0</v>
      </c>
      <c r="K506" s="190"/>
      <c r="L506" s="195"/>
      <c r="M506" s="196"/>
      <c r="N506" s="197"/>
      <c r="O506" s="197"/>
      <c r="P506" s="198">
        <f>SUM(P507:P511)</f>
        <v>0</v>
      </c>
      <c r="Q506" s="197"/>
      <c r="R506" s="198">
        <f>SUM(R507:R511)</f>
        <v>0</v>
      </c>
      <c r="S506" s="197"/>
      <c r="T506" s="199">
        <f>SUM(T507:T511)</f>
        <v>0</v>
      </c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R506" s="200" t="s">
        <v>194</v>
      </c>
      <c r="AT506" s="201" t="s">
        <v>74</v>
      </c>
      <c r="AU506" s="201" t="s">
        <v>83</v>
      </c>
      <c r="AY506" s="200" t="s">
        <v>159</v>
      </c>
      <c r="BK506" s="202">
        <f>SUM(BK507:BK511)</f>
        <v>0</v>
      </c>
    </row>
    <row r="507" spans="1:65" s="2" customFormat="1" ht="16.5" customHeight="1">
      <c r="A507" s="39"/>
      <c r="B507" s="40"/>
      <c r="C507" s="205" t="s">
        <v>679</v>
      </c>
      <c r="D507" s="205" t="s">
        <v>162</v>
      </c>
      <c r="E507" s="206" t="s">
        <v>759</v>
      </c>
      <c r="F507" s="207" t="s">
        <v>760</v>
      </c>
      <c r="G507" s="208" t="s">
        <v>702</v>
      </c>
      <c r="H507" s="209">
        <v>1</v>
      </c>
      <c r="I507" s="210"/>
      <c r="J507" s="211">
        <f>ROUND(I507*H507,2)</f>
        <v>0</v>
      </c>
      <c r="K507" s="207" t="s">
        <v>166</v>
      </c>
      <c r="L507" s="45"/>
      <c r="M507" s="212" t="s">
        <v>19</v>
      </c>
      <c r="N507" s="213" t="s">
        <v>46</v>
      </c>
      <c r="O507" s="85"/>
      <c r="P507" s="214">
        <f>O507*H507</f>
        <v>0</v>
      </c>
      <c r="Q507" s="214">
        <v>0</v>
      </c>
      <c r="R507" s="214">
        <f>Q507*H507</f>
        <v>0</v>
      </c>
      <c r="S507" s="214">
        <v>0</v>
      </c>
      <c r="T507" s="215">
        <f>S507*H507</f>
        <v>0</v>
      </c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R507" s="216" t="s">
        <v>739</v>
      </c>
      <c r="AT507" s="216" t="s">
        <v>162</v>
      </c>
      <c r="AU507" s="216" t="s">
        <v>85</v>
      </c>
      <c r="AY507" s="18" t="s">
        <v>159</v>
      </c>
      <c r="BE507" s="217">
        <f>IF(N507="základní",J507,0)</f>
        <v>0</v>
      </c>
      <c r="BF507" s="217">
        <f>IF(N507="snížená",J507,0)</f>
        <v>0</v>
      </c>
      <c r="BG507" s="217">
        <f>IF(N507="zákl. přenesená",J507,0)</f>
        <v>0</v>
      </c>
      <c r="BH507" s="217">
        <f>IF(N507="sníž. přenesená",J507,0)</f>
        <v>0</v>
      </c>
      <c r="BI507" s="217">
        <f>IF(N507="nulová",J507,0)</f>
        <v>0</v>
      </c>
      <c r="BJ507" s="18" t="s">
        <v>83</v>
      </c>
      <c r="BK507" s="217">
        <f>ROUND(I507*H507,2)</f>
        <v>0</v>
      </c>
      <c r="BL507" s="18" t="s">
        <v>739</v>
      </c>
      <c r="BM507" s="216" t="s">
        <v>2646</v>
      </c>
    </row>
    <row r="508" spans="1:47" s="2" customFormat="1" ht="12">
      <c r="A508" s="39"/>
      <c r="B508" s="40"/>
      <c r="C508" s="41"/>
      <c r="D508" s="218" t="s">
        <v>169</v>
      </c>
      <c r="E508" s="41"/>
      <c r="F508" s="219" t="s">
        <v>762</v>
      </c>
      <c r="G508" s="41"/>
      <c r="H508" s="41"/>
      <c r="I508" s="220"/>
      <c r="J508" s="41"/>
      <c r="K508" s="41"/>
      <c r="L508" s="45"/>
      <c r="M508" s="221"/>
      <c r="N508" s="222"/>
      <c r="O508" s="85"/>
      <c r="P508" s="85"/>
      <c r="Q508" s="85"/>
      <c r="R508" s="85"/>
      <c r="S508" s="85"/>
      <c r="T508" s="86"/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T508" s="18" t="s">
        <v>169</v>
      </c>
      <c r="AU508" s="18" t="s">
        <v>85</v>
      </c>
    </row>
    <row r="509" spans="1:47" s="2" customFormat="1" ht="12">
      <c r="A509" s="39"/>
      <c r="B509" s="40"/>
      <c r="C509" s="41"/>
      <c r="D509" s="225" t="s">
        <v>203</v>
      </c>
      <c r="E509" s="41"/>
      <c r="F509" s="256" t="s">
        <v>763</v>
      </c>
      <c r="G509" s="41"/>
      <c r="H509" s="41"/>
      <c r="I509" s="220"/>
      <c r="J509" s="41"/>
      <c r="K509" s="41"/>
      <c r="L509" s="45"/>
      <c r="M509" s="221"/>
      <c r="N509" s="222"/>
      <c r="O509" s="85"/>
      <c r="P509" s="85"/>
      <c r="Q509" s="85"/>
      <c r="R509" s="85"/>
      <c r="S509" s="85"/>
      <c r="T509" s="86"/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T509" s="18" t="s">
        <v>203</v>
      </c>
      <c r="AU509" s="18" t="s">
        <v>85</v>
      </c>
    </row>
    <row r="510" spans="1:65" s="2" customFormat="1" ht="16.5" customHeight="1">
      <c r="A510" s="39"/>
      <c r="B510" s="40"/>
      <c r="C510" s="205" t="s">
        <v>683</v>
      </c>
      <c r="D510" s="205" t="s">
        <v>162</v>
      </c>
      <c r="E510" s="206" t="s">
        <v>765</v>
      </c>
      <c r="F510" s="207" t="s">
        <v>766</v>
      </c>
      <c r="G510" s="208" t="s">
        <v>702</v>
      </c>
      <c r="H510" s="209">
        <v>1</v>
      </c>
      <c r="I510" s="210"/>
      <c r="J510" s="211">
        <f>ROUND(I510*H510,2)</f>
        <v>0</v>
      </c>
      <c r="K510" s="207" t="s">
        <v>166</v>
      </c>
      <c r="L510" s="45"/>
      <c r="M510" s="212" t="s">
        <v>19</v>
      </c>
      <c r="N510" s="213" t="s">
        <v>46</v>
      </c>
      <c r="O510" s="85"/>
      <c r="P510" s="214">
        <f>O510*H510</f>
        <v>0</v>
      </c>
      <c r="Q510" s="214">
        <v>0</v>
      </c>
      <c r="R510" s="214">
        <f>Q510*H510</f>
        <v>0</v>
      </c>
      <c r="S510" s="214">
        <v>0</v>
      </c>
      <c r="T510" s="215">
        <f>S510*H510</f>
        <v>0</v>
      </c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R510" s="216" t="s">
        <v>739</v>
      </c>
      <c r="AT510" s="216" t="s">
        <v>162</v>
      </c>
      <c r="AU510" s="216" t="s">
        <v>85</v>
      </c>
      <c r="AY510" s="18" t="s">
        <v>159</v>
      </c>
      <c r="BE510" s="217">
        <f>IF(N510="základní",J510,0)</f>
        <v>0</v>
      </c>
      <c r="BF510" s="217">
        <f>IF(N510="snížená",J510,0)</f>
        <v>0</v>
      </c>
      <c r="BG510" s="217">
        <f>IF(N510="zákl. přenesená",J510,0)</f>
        <v>0</v>
      </c>
      <c r="BH510" s="217">
        <f>IF(N510="sníž. přenesená",J510,0)</f>
        <v>0</v>
      </c>
      <c r="BI510" s="217">
        <f>IF(N510="nulová",J510,0)</f>
        <v>0</v>
      </c>
      <c r="BJ510" s="18" t="s">
        <v>83</v>
      </c>
      <c r="BK510" s="217">
        <f>ROUND(I510*H510,2)</f>
        <v>0</v>
      </c>
      <c r="BL510" s="18" t="s">
        <v>739</v>
      </c>
      <c r="BM510" s="216" t="s">
        <v>2647</v>
      </c>
    </row>
    <row r="511" spans="1:47" s="2" customFormat="1" ht="12">
      <c r="A511" s="39"/>
      <c r="B511" s="40"/>
      <c r="C511" s="41"/>
      <c r="D511" s="218" t="s">
        <v>169</v>
      </c>
      <c r="E511" s="41"/>
      <c r="F511" s="219" t="s">
        <v>768</v>
      </c>
      <c r="G511" s="41"/>
      <c r="H511" s="41"/>
      <c r="I511" s="220"/>
      <c r="J511" s="41"/>
      <c r="K511" s="41"/>
      <c r="L511" s="45"/>
      <c r="M511" s="268"/>
      <c r="N511" s="269"/>
      <c r="O511" s="270"/>
      <c r="P511" s="270"/>
      <c r="Q511" s="270"/>
      <c r="R511" s="270"/>
      <c r="S511" s="270"/>
      <c r="T511" s="271"/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T511" s="18" t="s">
        <v>169</v>
      </c>
      <c r="AU511" s="18" t="s">
        <v>85</v>
      </c>
    </row>
    <row r="512" spans="1:31" s="2" customFormat="1" ht="6.95" customHeight="1">
      <c r="A512" s="39"/>
      <c r="B512" s="60"/>
      <c r="C512" s="61"/>
      <c r="D512" s="61"/>
      <c r="E512" s="61"/>
      <c r="F512" s="61"/>
      <c r="G512" s="61"/>
      <c r="H512" s="61"/>
      <c r="I512" s="61"/>
      <c r="J512" s="61"/>
      <c r="K512" s="61"/>
      <c r="L512" s="45"/>
      <c r="M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</row>
  </sheetData>
  <sheetProtection password="CC35" sheet="1" objects="1" scenarios="1" formatColumns="0" formatRows="0" autoFilter="0"/>
  <autoFilter ref="C93:K511"/>
  <mergeCells count="9">
    <mergeCell ref="E7:H7"/>
    <mergeCell ref="E9:H9"/>
    <mergeCell ref="E18:H18"/>
    <mergeCell ref="E27:H27"/>
    <mergeCell ref="E48:H48"/>
    <mergeCell ref="E50:H50"/>
    <mergeCell ref="E84:H84"/>
    <mergeCell ref="E86:H86"/>
    <mergeCell ref="L2:V2"/>
  </mergeCells>
  <hyperlinks>
    <hyperlink ref="F98" r:id="rId1" display="https://podminky.urs.cz/item/CS_URS_2023_02/952902501"/>
    <hyperlink ref="F101" r:id="rId2" display="https://podminky.urs.cz/item/CS_URS_2023_02/997013152"/>
    <hyperlink ref="F103" r:id="rId3" display="https://podminky.urs.cz/item/CS_URS_2023_02/997013501"/>
    <hyperlink ref="F105" r:id="rId4" display="https://podminky.urs.cz/item/CS_URS_2023_02/997013509"/>
    <hyperlink ref="F109" r:id="rId5" display="https://podminky.urs.cz/item/CS_URS_2023_02/997013645"/>
    <hyperlink ref="F112" r:id="rId6" display="https://podminky.urs.cz/item/CS_URS_2023_02/997013814"/>
    <hyperlink ref="F115" r:id="rId7" display="https://podminky.urs.cz/item/CS_URS_2023_02/997013631"/>
    <hyperlink ref="F120" r:id="rId8" display="https://podminky.urs.cz/item/CS_URS_2023_02/712300921"/>
    <hyperlink ref="F127" r:id="rId9" display="https://podminky.urs.cz/item/CS_URS_2023_02/712311101"/>
    <hyperlink ref="F136" r:id="rId10" display="https://podminky.urs.cz/item/CS_URS_2023_02/712331111"/>
    <hyperlink ref="F140" r:id="rId11" display="https://podminky.urs.cz/item/CS_URS_2023_02/712341559"/>
    <hyperlink ref="F144" r:id="rId12" display="https://podminky.urs.cz/item/CS_URS_2023_02/712391176"/>
    <hyperlink ref="F158" r:id="rId13" display="https://podminky.urs.cz/item/CS_URS_2023_02/712340832"/>
    <hyperlink ref="F164" r:id="rId14" display="https://podminky.urs.cz/item/CS_URS_2023_02/712311101"/>
    <hyperlink ref="F171" r:id="rId15" display="https://podminky.urs.cz/item/CS_URS_2023_02/712341559"/>
    <hyperlink ref="F178" r:id="rId16" display="https://podminky.urs.cz/item/CS_URS_2023_02/712811101"/>
    <hyperlink ref="F197" r:id="rId17" display="https://podminky.urs.cz/item/CS_URS_2023_02/712841559"/>
    <hyperlink ref="F216" r:id="rId18" display="https://podminky.urs.cz/item/CS_URS_2023_02/712831101"/>
    <hyperlink ref="F235" r:id="rId19" display="https://podminky.urs.cz/item/CS_URS_2023_02/712841559"/>
    <hyperlink ref="F254" r:id="rId20" display="https://podminky.urs.cz/item/CS_URS_2023_02/998712102"/>
    <hyperlink ref="F257" r:id="rId21" display="https://podminky.urs.cz/item/CS_URS_2023_02/713141136"/>
    <hyperlink ref="F268" r:id="rId22" display="https://podminky.urs.cz/item/CS_URS_2023_02/713141151"/>
    <hyperlink ref="F272" r:id="rId23" display="https://podminky.urs.cz/item/CS_URS_2023_02/713141264"/>
    <hyperlink ref="F275" r:id="rId24" display="https://podminky.urs.cz/item/CS_URS_2023_02/713141136"/>
    <hyperlink ref="F283" r:id="rId25" display="https://podminky.urs.cz/item/CS_URS_2023_02/713141264"/>
    <hyperlink ref="F286" r:id="rId26" display="https://podminky.urs.cz/item/CS_URS_2023_02/713140841"/>
    <hyperlink ref="F292" r:id="rId27" display="https://podminky.urs.cz/item/CS_URS_2023_02/713141212"/>
    <hyperlink ref="F310" r:id="rId28" display="https://podminky.urs.cz/item/CS_URS_2023_02/713141358"/>
    <hyperlink ref="F319" r:id="rId29" display="https://podminky.urs.cz/item/CS_URS_2023_02/713141358"/>
    <hyperlink ref="F327" r:id="rId30" display="https://podminky.urs.cz/item/CS_URS_2023_02/713141396"/>
    <hyperlink ref="F339" r:id="rId31" display="https://podminky.urs.cz/item/CS_URS_2023_02/713141396"/>
    <hyperlink ref="F347" r:id="rId32" display="https://podminky.urs.cz/item/CS_URS_2023_02/998713102"/>
    <hyperlink ref="F350" r:id="rId33" display="https://podminky.urs.cz/item/CS_URS_2023_02/721210822"/>
    <hyperlink ref="F352" r:id="rId34" display="https://podminky.urs.cz/item/CS_URS_2023_02/721239114"/>
    <hyperlink ref="F358" r:id="rId35" display="https://podminky.urs.cz/item/CS_URS_2023_02/998721102"/>
    <hyperlink ref="F361" r:id="rId36" display="https://podminky.urs.cz/item/CS_URS_2023_02/741421823"/>
    <hyperlink ref="F366" r:id="rId37" display="https://podminky.urs.cz/item/CS_URS_2023_02/741421841"/>
    <hyperlink ref="F375" r:id="rId38" display="https://podminky.urs.cz/item/CS_URS_2023_02/741420001"/>
    <hyperlink ref="F380" r:id="rId39" display="https://podminky.urs.cz/item/CS_URS_2023_02/741420020"/>
    <hyperlink ref="F390" r:id="rId40" display="https://podminky.urs.cz/item/CS_URS_2023_02/741810001"/>
    <hyperlink ref="F393" r:id="rId41" display="https://podminky.urs.cz/item/CS_URS_2023_02/998741202"/>
    <hyperlink ref="F396" r:id="rId42" display="https://podminky.urs.cz/item/CS_URS_2023_02/762341670"/>
    <hyperlink ref="F408" r:id="rId43" display="https://podminky.urs.cz/item/CS_URS_2023_02/762395000"/>
    <hyperlink ref="F412" r:id="rId44" display="https://podminky.urs.cz/item/CS_URS_2023_02/998762102"/>
    <hyperlink ref="F415" r:id="rId45" display="https://podminky.urs.cz/item/CS_URS_2023_02/764002841"/>
    <hyperlink ref="F420" r:id="rId46" display="https://podminky.urs.cz/item/CS_URS_2023_02/764002861"/>
    <hyperlink ref="F435" r:id="rId47" display="https://podminky.urs.cz/item/CS_URS_2023_02/764.Rpol.150"/>
    <hyperlink ref="F446" r:id="rId48" display="https://podminky.urs.cz/item/CS_URS_2023_02/764002841"/>
    <hyperlink ref="F452" r:id="rId49" display="https://podminky.urs.cz/item/CS_URS_2023_02/764214411"/>
    <hyperlink ref="F461" r:id="rId50" display="https://podminky.urs.cz/item/CS_URS_2023_02/764002871"/>
    <hyperlink ref="F477" r:id="rId51" display="https://podminky.urs.cz/item/CS_URS_2023_02/998764202"/>
    <hyperlink ref="F480" r:id="rId52" display="https://podminky.urs.cz/item/CS_URS_2023_02/767832802"/>
    <hyperlink ref="F482" r:id="rId53" display="https://podminky.urs.cz/item/CS_URS_2023_02/767832102"/>
    <hyperlink ref="F485" r:id="rId54" display="https://podminky.urs.cz/item/CS_URS_2023_02/767834111"/>
    <hyperlink ref="F487" r:id="rId55" display="https://podminky.urs.cz/item/CS_URS_2023_02/767881135"/>
    <hyperlink ref="F490" r:id="rId56" display="https://podminky.urs.cz/item/CS_URS_2023_02/767881112"/>
    <hyperlink ref="F494" r:id="rId57" display="https://podminky.urs.cz/item/CS_URS_2023_02/998767202"/>
    <hyperlink ref="F498" r:id="rId58" display="https://podminky.urs.cz/item/CS_URS_2023_02/030001000"/>
    <hyperlink ref="F502" r:id="rId59" display="https://podminky.urs.cz/item/CS_URS_2023_02/041103000"/>
    <hyperlink ref="F504" r:id="rId60" display="https://podminky.urs.cz/item/CS_URS_2023_02/043194000"/>
    <hyperlink ref="F508" r:id="rId61" display="https://podminky.urs.cz/item/CS_URS_2023_02/061002000"/>
    <hyperlink ref="F511" r:id="rId62" display="https://podminky.urs.cz/item/CS_URS_2023_02/065002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63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72" customWidth="1"/>
    <col min="2" max="2" width="1.7109375" style="272" customWidth="1"/>
    <col min="3" max="4" width="5.00390625" style="272" customWidth="1"/>
    <col min="5" max="5" width="11.7109375" style="272" customWidth="1"/>
    <col min="6" max="6" width="9.140625" style="272" customWidth="1"/>
    <col min="7" max="7" width="5.00390625" style="272" customWidth="1"/>
    <col min="8" max="8" width="77.8515625" style="272" customWidth="1"/>
    <col min="9" max="10" width="20.00390625" style="272" customWidth="1"/>
    <col min="11" max="11" width="1.7109375" style="272" customWidth="1"/>
  </cols>
  <sheetData>
    <row r="1" s="1" customFormat="1" ht="37.5" customHeight="1"/>
    <row r="2" spans="2:11" s="1" customFormat="1" ht="7.5" customHeight="1">
      <c r="B2" s="273"/>
      <c r="C2" s="274"/>
      <c r="D2" s="274"/>
      <c r="E2" s="274"/>
      <c r="F2" s="274"/>
      <c r="G2" s="274"/>
      <c r="H2" s="274"/>
      <c r="I2" s="274"/>
      <c r="J2" s="274"/>
      <c r="K2" s="275"/>
    </row>
    <row r="3" spans="2:11" s="16" customFormat="1" ht="45" customHeight="1">
      <c r="B3" s="276"/>
      <c r="C3" s="277" t="s">
        <v>2648</v>
      </c>
      <c r="D3" s="277"/>
      <c r="E3" s="277"/>
      <c r="F3" s="277"/>
      <c r="G3" s="277"/>
      <c r="H3" s="277"/>
      <c r="I3" s="277"/>
      <c r="J3" s="277"/>
      <c r="K3" s="278"/>
    </row>
    <row r="4" spans="2:11" s="1" customFormat="1" ht="25.5" customHeight="1">
      <c r="B4" s="279"/>
      <c r="C4" s="280" t="s">
        <v>2649</v>
      </c>
      <c r="D4" s="280"/>
      <c r="E4" s="280"/>
      <c r="F4" s="280"/>
      <c r="G4" s="280"/>
      <c r="H4" s="280"/>
      <c r="I4" s="280"/>
      <c r="J4" s="280"/>
      <c r="K4" s="281"/>
    </row>
    <row r="5" spans="2:11" s="1" customFormat="1" ht="5.25" customHeight="1">
      <c r="B5" s="279"/>
      <c r="C5" s="282"/>
      <c r="D5" s="282"/>
      <c r="E5" s="282"/>
      <c r="F5" s="282"/>
      <c r="G5" s="282"/>
      <c r="H5" s="282"/>
      <c r="I5" s="282"/>
      <c r="J5" s="282"/>
      <c r="K5" s="281"/>
    </row>
    <row r="6" spans="2:11" s="1" customFormat="1" ht="15" customHeight="1">
      <c r="B6" s="279"/>
      <c r="C6" s="283" t="s">
        <v>2650</v>
      </c>
      <c r="D6" s="283"/>
      <c r="E6" s="283"/>
      <c r="F6" s="283"/>
      <c r="G6" s="283"/>
      <c r="H6" s="283"/>
      <c r="I6" s="283"/>
      <c r="J6" s="283"/>
      <c r="K6" s="281"/>
    </row>
    <row r="7" spans="2:11" s="1" customFormat="1" ht="15" customHeight="1">
      <c r="B7" s="284"/>
      <c r="C7" s="283" t="s">
        <v>2651</v>
      </c>
      <c r="D7" s="283"/>
      <c r="E7" s="283"/>
      <c r="F7" s="283"/>
      <c r="G7" s="283"/>
      <c r="H7" s="283"/>
      <c r="I7" s="283"/>
      <c r="J7" s="283"/>
      <c r="K7" s="281"/>
    </row>
    <row r="8" spans="2:11" s="1" customFormat="1" ht="12.75" customHeight="1">
      <c r="B8" s="284"/>
      <c r="C8" s="283"/>
      <c r="D8" s="283"/>
      <c r="E8" s="283"/>
      <c r="F8" s="283"/>
      <c r="G8" s="283"/>
      <c r="H8" s="283"/>
      <c r="I8" s="283"/>
      <c r="J8" s="283"/>
      <c r="K8" s="281"/>
    </row>
    <row r="9" spans="2:11" s="1" customFormat="1" ht="15" customHeight="1">
      <c r="B9" s="284"/>
      <c r="C9" s="283" t="s">
        <v>2652</v>
      </c>
      <c r="D9" s="283"/>
      <c r="E9" s="283"/>
      <c r="F9" s="283"/>
      <c r="G9" s="283"/>
      <c r="H9" s="283"/>
      <c r="I9" s="283"/>
      <c r="J9" s="283"/>
      <c r="K9" s="281"/>
    </row>
    <row r="10" spans="2:11" s="1" customFormat="1" ht="15" customHeight="1">
      <c r="B10" s="284"/>
      <c r="C10" s="283"/>
      <c r="D10" s="283" t="s">
        <v>2653</v>
      </c>
      <c r="E10" s="283"/>
      <c r="F10" s="283"/>
      <c r="G10" s="283"/>
      <c r="H10" s="283"/>
      <c r="I10" s="283"/>
      <c r="J10" s="283"/>
      <c r="K10" s="281"/>
    </row>
    <row r="11" spans="2:11" s="1" customFormat="1" ht="15" customHeight="1">
      <c r="B11" s="284"/>
      <c r="C11" s="285"/>
      <c r="D11" s="283" t="s">
        <v>2654</v>
      </c>
      <c r="E11" s="283"/>
      <c r="F11" s="283"/>
      <c r="G11" s="283"/>
      <c r="H11" s="283"/>
      <c r="I11" s="283"/>
      <c r="J11" s="283"/>
      <c r="K11" s="281"/>
    </row>
    <row r="12" spans="2:11" s="1" customFormat="1" ht="15" customHeight="1">
      <c r="B12" s="284"/>
      <c r="C12" s="285"/>
      <c r="D12" s="283"/>
      <c r="E12" s="283"/>
      <c r="F12" s="283"/>
      <c r="G12" s="283"/>
      <c r="H12" s="283"/>
      <c r="I12" s="283"/>
      <c r="J12" s="283"/>
      <c r="K12" s="281"/>
    </row>
    <row r="13" spans="2:11" s="1" customFormat="1" ht="15" customHeight="1">
      <c r="B13" s="284"/>
      <c r="C13" s="285"/>
      <c r="D13" s="286" t="s">
        <v>2655</v>
      </c>
      <c r="E13" s="283"/>
      <c r="F13" s="283"/>
      <c r="G13" s="283"/>
      <c r="H13" s="283"/>
      <c r="I13" s="283"/>
      <c r="J13" s="283"/>
      <c r="K13" s="281"/>
    </row>
    <row r="14" spans="2:11" s="1" customFormat="1" ht="12.75" customHeight="1">
      <c r="B14" s="284"/>
      <c r="C14" s="285"/>
      <c r="D14" s="285"/>
      <c r="E14" s="285"/>
      <c r="F14" s="285"/>
      <c r="G14" s="285"/>
      <c r="H14" s="285"/>
      <c r="I14" s="285"/>
      <c r="J14" s="285"/>
      <c r="K14" s="281"/>
    </row>
    <row r="15" spans="2:11" s="1" customFormat="1" ht="15" customHeight="1">
      <c r="B15" s="284"/>
      <c r="C15" s="285"/>
      <c r="D15" s="283" t="s">
        <v>2656</v>
      </c>
      <c r="E15" s="283"/>
      <c r="F15" s="283"/>
      <c r="G15" s="283"/>
      <c r="H15" s="283"/>
      <c r="I15" s="283"/>
      <c r="J15" s="283"/>
      <c r="K15" s="281"/>
    </row>
    <row r="16" spans="2:11" s="1" customFormat="1" ht="15" customHeight="1">
      <c r="B16" s="284"/>
      <c r="C16" s="285"/>
      <c r="D16" s="283" t="s">
        <v>2657</v>
      </c>
      <c r="E16" s="283"/>
      <c r="F16" s="283"/>
      <c r="G16" s="283"/>
      <c r="H16" s="283"/>
      <c r="I16" s="283"/>
      <c r="J16" s="283"/>
      <c r="K16" s="281"/>
    </row>
    <row r="17" spans="2:11" s="1" customFormat="1" ht="15" customHeight="1">
      <c r="B17" s="284"/>
      <c r="C17" s="285"/>
      <c r="D17" s="283" t="s">
        <v>2658</v>
      </c>
      <c r="E17" s="283"/>
      <c r="F17" s="283"/>
      <c r="G17" s="283"/>
      <c r="H17" s="283"/>
      <c r="I17" s="283"/>
      <c r="J17" s="283"/>
      <c r="K17" s="281"/>
    </row>
    <row r="18" spans="2:11" s="1" customFormat="1" ht="15" customHeight="1">
      <c r="B18" s="284"/>
      <c r="C18" s="285"/>
      <c r="D18" s="285"/>
      <c r="E18" s="287" t="s">
        <v>82</v>
      </c>
      <c r="F18" s="283" t="s">
        <v>2659</v>
      </c>
      <c r="G18" s="283"/>
      <c r="H18" s="283"/>
      <c r="I18" s="283"/>
      <c r="J18" s="283"/>
      <c r="K18" s="281"/>
    </row>
    <row r="19" spans="2:11" s="1" customFormat="1" ht="15" customHeight="1">
      <c r="B19" s="284"/>
      <c r="C19" s="285"/>
      <c r="D19" s="285"/>
      <c r="E19" s="287" t="s">
        <v>2660</v>
      </c>
      <c r="F19" s="283" t="s">
        <v>2661</v>
      </c>
      <c r="G19" s="283"/>
      <c r="H19" s="283"/>
      <c r="I19" s="283"/>
      <c r="J19" s="283"/>
      <c r="K19" s="281"/>
    </row>
    <row r="20" spans="2:11" s="1" customFormat="1" ht="15" customHeight="1">
      <c r="B20" s="284"/>
      <c r="C20" s="285"/>
      <c r="D20" s="285"/>
      <c r="E20" s="287" t="s">
        <v>2662</v>
      </c>
      <c r="F20" s="283" t="s">
        <v>2663</v>
      </c>
      <c r="G20" s="283"/>
      <c r="H20" s="283"/>
      <c r="I20" s="283"/>
      <c r="J20" s="283"/>
      <c r="K20" s="281"/>
    </row>
    <row r="21" spans="2:11" s="1" customFormat="1" ht="15" customHeight="1">
      <c r="B21" s="284"/>
      <c r="C21" s="285"/>
      <c r="D21" s="285"/>
      <c r="E21" s="287" t="s">
        <v>2664</v>
      </c>
      <c r="F21" s="283" t="s">
        <v>2665</v>
      </c>
      <c r="G21" s="283"/>
      <c r="H21" s="283"/>
      <c r="I21" s="283"/>
      <c r="J21" s="283"/>
      <c r="K21" s="281"/>
    </row>
    <row r="22" spans="2:11" s="1" customFormat="1" ht="15" customHeight="1">
      <c r="B22" s="284"/>
      <c r="C22" s="285"/>
      <c r="D22" s="285"/>
      <c r="E22" s="287" t="s">
        <v>2666</v>
      </c>
      <c r="F22" s="283" t="s">
        <v>2667</v>
      </c>
      <c r="G22" s="283"/>
      <c r="H22" s="283"/>
      <c r="I22" s="283"/>
      <c r="J22" s="283"/>
      <c r="K22" s="281"/>
    </row>
    <row r="23" spans="2:11" s="1" customFormat="1" ht="15" customHeight="1">
      <c r="B23" s="284"/>
      <c r="C23" s="285"/>
      <c r="D23" s="285"/>
      <c r="E23" s="287" t="s">
        <v>2668</v>
      </c>
      <c r="F23" s="283" t="s">
        <v>2669</v>
      </c>
      <c r="G23" s="283"/>
      <c r="H23" s="283"/>
      <c r="I23" s="283"/>
      <c r="J23" s="283"/>
      <c r="K23" s="281"/>
    </row>
    <row r="24" spans="2:11" s="1" customFormat="1" ht="12.75" customHeight="1">
      <c r="B24" s="284"/>
      <c r="C24" s="285"/>
      <c r="D24" s="285"/>
      <c r="E24" s="285"/>
      <c r="F24" s="285"/>
      <c r="G24" s="285"/>
      <c r="H24" s="285"/>
      <c r="I24" s="285"/>
      <c r="J24" s="285"/>
      <c r="K24" s="281"/>
    </row>
    <row r="25" spans="2:11" s="1" customFormat="1" ht="15" customHeight="1">
      <c r="B25" s="284"/>
      <c r="C25" s="283" t="s">
        <v>2670</v>
      </c>
      <c r="D25" s="283"/>
      <c r="E25" s="283"/>
      <c r="F25" s="283"/>
      <c r="G25" s="283"/>
      <c r="H25" s="283"/>
      <c r="I25" s="283"/>
      <c r="J25" s="283"/>
      <c r="K25" s="281"/>
    </row>
    <row r="26" spans="2:11" s="1" customFormat="1" ht="15" customHeight="1">
      <c r="B26" s="284"/>
      <c r="C26" s="283" t="s">
        <v>2671</v>
      </c>
      <c r="D26" s="283"/>
      <c r="E26" s="283"/>
      <c r="F26" s="283"/>
      <c r="G26" s="283"/>
      <c r="H26" s="283"/>
      <c r="I26" s="283"/>
      <c r="J26" s="283"/>
      <c r="K26" s="281"/>
    </row>
    <row r="27" spans="2:11" s="1" customFormat="1" ht="15" customHeight="1">
      <c r="B27" s="284"/>
      <c r="C27" s="283"/>
      <c r="D27" s="283" t="s">
        <v>2672</v>
      </c>
      <c r="E27" s="283"/>
      <c r="F27" s="283"/>
      <c r="G27" s="283"/>
      <c r="H27" s="283"/>
      <c r="I27" s="283"/>
      <c r="J27" s="283"/>
      <c r="K27" s="281"/>
    </row>
    <row r="28" spans="2:11" s="1" customFormat="1" ht="15" customHeight="1">
      <c r="B28" s="284"/>
      <c r="C28" s="285"/>
      <c r="D28" s="283" t="s">
        <v>2673</v>
      </c>
      <c r="E28" s="283"/>
      <c r="F28" s="283"/>
      <c r="G28" s="283"/>
      <c r="H28" s="283"/>
      <c r="I28" s="283"/>
      <c r="J28" s="283"/>
      <c r="K28" s="281"/>
    </row>
    <row r="29" spans="2:11" s="1" customFormat="1" ht="12.75" customHeight="1">
      <c r="B29" s="284"/>
      <c r="C29" s="285"/>
      <c r="D29" s="285"/>
      <c r="E29" s="285"/>
      <c r="F29" s="285"/>
      <c r="G29" s="285"/>
      <c r="H29" s="285"/>
      <c r="I29" s="285"/>
      <c r="J29" s="285"/>
      <c r="K29" s="281"/>
    </row>
    <row r="30" spans="2:11" s="1" customFormat="1" ht="15" customHeight="1">
      <c r="B30" s="284"/>
      <c r="C30" s="285"/>
      <c r="D30" s="283" t="s">
        <v>2674</v>
      </c>
      <c r="E30" s="283"/>
      <c r="F30" s="283"/>
      <c r="G30" s="283"/>
      <c r="H30" s="283"/>
      <c r="I30" s="283"/>
      <c r="J30" s="283"/>
      <c r="K30" s="281"/>
    </row>
    <row r="31" spans="2:11" s="1" customFormat="1" ht="15" customHeight="1">
      <c r="B31" s="284"/>
      <c r="C31" s="285"/>
      <c r="D31" s="283" t="s">
        <v>2675</v>
      </c>
      <c r="E31" s="283"/>
      <c r="F31" s="283"/>
      <c r="G31" s="283"/>
      <c r="H31" s="283"/>
      <c r="I31" s="283"/>
      <c r="J31" s="283"/>
      <c r="K31" s="281"/>
    </row>
    <row r="32" spans="2:11" s="1" customFormat="1" ht="12.75" customHeight="1">
      <c r="B32" s="284"/>
      <c r="C32" s="285"/>
      <c r="D32" s="285"/>
      <c r="E32" s="285"/>
      <c r="F32" s="285"/>
      <c r="G32" s="285"/>
      <c r="H32" s="285"/>
      <c r="I32" s="285"/>
      <c r="J32" s="285"/>
      <c r="K32" s="281"/>
    </row>
    <row r="33" spans="2:11" s="1" customFormat="1" ht="15" customHeight="1">
      <c r="B33" s="284"/>
      <c r="C33" s="285"/>
      <c r="D33" s="283" t="s">
        <v>2676</v>
      </c>
      <c r="E33" s="283"/>
      <c r="F33" s="283"/>
      <c r="G33" s="283"/>
      <c r="H33" s="283"/>
      <c r="I33" s="283"/>
      <c r="J33" s="283"/>
      <c r="K33" s="281"/>
    </row>
    <row r="34" spans="2:11" s="1" customFormat="1" ht="15" customHeight="1">
      <c r="B34" s="284"/>
      <c r="C34" s="285"/>
      <c r="D34" s="283" t="s">
        <v>2677</v>
      </c>
      <c r="E34" s="283"/>
      <c r="F34" s="283"/>
      <c r="G34" s="283"/>
      <c r="H34" s="283"/>
      <c r="I34" s="283"/>
      <c r="J34" s="283"/>
      <c r="K34" s="281"/>
    </row>
    <row r="35" spans="2:11" s="1" customFormat="1" ht="15" customHeight="1">
      <c r="B35" s="284"/>
      <c r="C35" s="285"/>
      <c r="D35" s="283" t="s">
        <v>2678</v>
      </c>
      <c r="E35" s="283"/>
      <c r="F35" s="283"/>
      <c r="G35" s="283"/>
      <c r="H35" s="283"/>
      <c r="I35" s="283"/>
      <c r="J35" s="283"/>
      <c r="K35" s="281"/>
    </row>
    <row r="36" spans="2:11" s="1" customFormat="1" ht="15" customHeight="1">
      <c r="B36" s="284"/>
      <c r="C36" s="285"/>
      <c r="D36" s="283"/>
      <c r="E36" s="286" t="s">
        <v>145</v>
      </c>
      <c r="F36" s="283"/>
      <c r="G36" s="283" t="s">
        <v>2679</v>
      </c>
      <c r="H36" s="283"/>
      <c r="I36" s="283"/>
      <c r="J36" s="283"/>
      <c r="K36" s="281"/>
    </row>
    <row r="37" spans="2:11" s="1" customFormat="1" ht="30.75" customHeight="1">
      <c r="B37" s="284"/>
      <c r="C37" s="285"/>
      <c r="D37" s="283"/>
      <c r="E37" s="286" t="s">
        <v>2680</v>
      </c>
      <c r="F37" s="283"/>
      <c r="G37" s="283" t="s">
        <v>2681</v>
      </c>
      <c r="H37" s="283"/>
      <c r="I37" s="283"/>
      <c r="J37" s="283"/>
      <c r="K37" s="281"/>
    </row>
    <row r="38" spans="2:11" s="1" customFormat="1" ht="15" customHeight="1">
      <c r="B38" s="284"/>
      <c r="C38" s="285"/>
      <c r="D38" s="283"/>
      <c r="E38" s="286" t="s">
        <v>56</v>
      </c>
      <c r="F38" s="283"/>
      <c r="G38" s="283" t="s">
        <v>2682</v>
      </c>
      <c r="H38" s="283"/>
      <c r="I38" s="283"/>
      <c r="J38" s="283"/>
      <c r="K38" s="281"/>
    </row>
    <row r="39" spans="2:11" s="1" customFormat="1" ht="15" customHeight="1">
      <c r="B39" s="284"/>
      <c r="C39" s="285"/>
      <c r="D39" s="283"/>
      <c r="E39" s="286" t="s">
        <v>57</v>
      </c>
      <c r="F39" s="283"/>
      <c r="G39" s="283" t="s">
        <v>2683</v>
      </c>
      <c r="H39" s="283"/>
      <c r="I39" s="283"/>
      <c r="J39" s="283"/>
      <c r="K39" s="281"/>
    </row>
    <row r="40" spans="2:11" s="1" customFormat="1" ht="15" customHeight="1">
      <c r="B40" s="284"/>
      <c r="C40" s="285"/>
      <c r="D40" s="283"/>
      <c r="E40" s="286" t="s">
        <v>146</v>
      </c>
      <c r="F40" s="283"/>
      <c r="G40" s="283" t="s">
        <v>2684</v>
      </c>
      <c r="H40" s="283"/>
      <c r="I40" s="283"/>
      <c r="J40" s="283"/>
      <c r="K40" s="281"/>
    </row>
    <row r="41" spans="2:11" s="1" customFormat="1" ht="15" customHeight="1">
      <c r="B41" s="284"/>
      <c r="C41" s="285"/>
      <c r="D41" s="283"/>
      <c r="E41" s="286" t="s">
        <v>147</v>
      </c>
      <c r="F41" s="283"/>
      <c r="G41" s="283" t="s">
        <v>2685</v>
      </c>
      <c r="H41" s="283"/>
      <c r="I41" s="283"/>
      <c r="J41" s="283"/>
      <c r="K41" s="281"/>
    </row>
    <row r="42" spans="2:11" s="1" customFormat="1" ht="15" customHeight="1">
      <c r="B42" s="284"/>
      <c r="C42" s="285"/>
      <c r="D42" s="283"/>
      <c r="E42" s="286" t="s">
        <v>2686</v>
      </c>
      <c r="F42" s="283"/>
      <c r="G42" s="283" t="s">
        <v>2687</v>
      </c>
      <c r="H42" s="283"/>
      <c r="I42" s="283"/>
      <c r="J42" s="283"/>
      <c r="K42" s="281"/>
    </row>
    <row r="43" spans="2:11" s="1" customFormat="1" ht="15" customHeight="1">
      <c r="B43" s="284"/>
      <c r="C43" s="285"/>
      <c r="D43" s="283"/>
      <c r="E43" s="286"/>
      <c r="F43" s="283"/>
      <c r="G43" s="283" t="s">
        <v>2688</v>
      </c>
      <c r="H43" s="283"/>
      <c r="I43" s="283"/>
      <c r="J43" s="283"/>
      <c r="K43" s="281"/>
    </row>
    <row r="44" spans="2:11" s="1" customFormat="1" ht="15" customHeight="1">
      <c r="B44" s="284"/>
      <c r="C44" s="285"/>
      <c r="D44" s="283"/>
      <c r="E44" s="286" t="s">
        <v>2689</v>
      </c>
      <c r="F44" s="283"/>
      <c r="G44" s="283" t="s">
        <v>2690</v>
      </c>
      <c r="H44" s="283"/>
      <c r="I44" s="283"/>
      <c r="J44" s="283"/>
      <c r="K44" s="281"/>
    </row>
    <row r="45" spans="2:11" s="1" customFormat="1" ht="15" customHeight="1">
      <c r="B45" s="284"/>
      <c r="C45" s="285"/>
      <c r="D45" s="283"/>
      <c r="E45" s="286" t="s">
        <v>149</v>
      </c>
      <c r="F45" s="283"/>
      <c r="G45" s="283" t="s">
        <v>2691</v>
      </c>
      <c r="H45" s="283"/>
      <c r="I45" s="283"/>
      <c r="J45" s="283"/>
      <c r="K45" s="281"/>
    </row>
    <row r="46" spans="2:11" s="1" customFormat="1" ht="12.75" customHeight="1">
      <c r="B46" s="284"/>
      <c r="C46" s="285"/>
      <c r="D46" s="283"/>
      <c r="E46" s="283"/>
      <c r="F46" s="283"/>
      <c r="G46" s="283"/>
      <c r="H46" s="283"/>
      <c r="I46" s="283"/>
      <c r="J46" s="283"/>
      <c r="K46" s="281"/>
    </row>
    <row r="47" spans="2:11" s="1" customFormat="1" ht="15" customHeight="1">
      <c r="B47" s="284"/>
      <c r="C47" s="285"/>
      <c r="D47" s="283" t="s">
        <v>2692</v>
      </c>
      <c r="E47" s="283"/>
      <c r="F47" s="283"/>
      <c r="G47" s="283"/>
      <c r="H47" s="283"/>
      <c r="I47" s="283"/>
      <c r="J47" s="283"/>
      <c r="K47" s="281"/>
    </row>
    <row r="48" spans="2:11" s="1" customFormat="1" ht="15" customHeight="1">
      <c r="B48" s="284"/>
      <c r="C48" s="285"/>
      <c r="D48" s="285"/>
      <c r="E48" s="283" t="s">
        <v>2693</v>
      </c>
      <c r="F48" s="283"/>
      <c r="G48" s="283"/>
      <c r="H48" s="283"/>
      <c r="I48" s="283"/>
      <c r="J48" s="283"/>
      <c r="K48" s="281"/>
    </row>
    <row r="49" spans="2:11" s="1" customFormat="1" ht="15" customHeight="1">
      <c r="B49" s="284"/>
      <c r="C49" s="285"/>
      <c r="D49" s="285"/>
      <c r="E49" s="283" t="s">
        <v>2694</v>
      </c>
      <c r="F49" s="283"/>
      <c r="G49" s="283"/>
      <c r="H49" s="283"/>
      <c r="I49" s="283"/>
      <c r="J49" s="283"/>
      <c r="K49" s="281"/>
    </row>
    <row r="50" spans="2:11" s="1" customFormat="1" ht="15" customHeight="1">
      <c r="B50" s="284"/>
      <c r="C50" s="285"/>
      <c r="D50" s="285"/>
      <c r="E50" s="283" t="s">
        <v>2695</v>
      </c>
      <c r="F50" s="283"/>
      <c r="G50" s="283"/>
      <c r="H50" s="283"/>
      <c r="I50" s="283"/>
      <c r="J50" s="283"/>
      <c r="K50" s="281"/>
    </row>
    <row r="51" spans="2:11" s="1" customFormat="1" ht="15" customHeight="1">
      <c r="B51" s="284"/>
      <c r="C51" s="285"/>
      <c r="D51" s="283" t="s">
        <v>2696</v>
      </c>
      <c r="E51" s="283"/>
      <c r="F51" s="283"/>
      <c r="G51" s="283"/>
      <c r="H51" s="283"/>
      <c r="I51" s="283"/>
      <c r="J51" s="283"/>
      <c r="K51" s="281"/>
    </row>
    <row r="52" spans="2:11" s="1" customFormat="1" ht="25.5" customHeight="1">
      <c r="B52" s="279"/>
      <c r="C52" s="280" t="s">
        <v>2697</v>
      </c>
      <c r="D52" s="280"/>
      <c r="E52" s="280"/>
      <c r="F52" s="280"/>
      <c r="G52" s="280"/>
      <c r="H52" s="280"/>
      <c r="I52" s="280"/>
      <c r="J52" s="280"/>
      <c r="K52" s="281"/>
    </row>
    <row r="53" spans="2:11" s="1" customFormat="1" ht="5.25" customHeight="1">
      <c r="B53" s="279"/>
      <c r="C53" s="282"/>
      <c r="D53" s="282"/>
      <c r="E53" s="282"/>
      <c r="F53" s="282"/>
      <c r="G53" s="282"/>
      <c r="H53" s="282"/>
      <c r="I53" s="282"/>
      <c r="J53" s="282"/>
      <c r="K53" s="281"/>
    </row>
    <row r="54" spans="2:11" s="1" customFormat="1" ht="15" customHeight="1">
      <c r="B54" s="279"/>
      <c r="C54" s="283" t="s">
        <v>2698</v>
      </c>
      <c r="D54" s="283"/>
      <c r="E54" s="283"/>
      <c r="F54" s="283"/>
      <c r="G54" s="283"/>
      <c r="H54" s="283"/>
      <c r="I54" s="283"/>
      <c r="J54" s="283"/>
      <c r="K54" s="281"/>
    </row>
    <row r="55" spans="2:11" s="1" customFormat="1" ht="15" customHeight="1">
      <c r="B55" s="279"/>
      <c r="C55" s="283" t="s">
        <v>2699</v>
      </c>
      <c r="D55" s="283"/>
      <c r="E55" s="283"/>
      <c r="F55" s="283"/>
      <c r="G55" s="283"/>
      <c r="H55" s="283"/>
      <c r="I55" s="283"/>
      <c r="J55" s="283"/>
      <c r="K55" s="281"/>
    </row>
    <row r="56" spans="2:11" s="1" customFormat="1" ht="12.75" customHeight="1">
      <c r="B56" s="279"/>
      <c r="C56" s="283"/>
      <c r="D56" s="283"/>
      <c r="E56" s="283"/>
      <c r="F56" s="283"/>
      <c r="G56" s="283"/>
      <c r="H56" s="283"/>
      <c r="I56" s="283"/>
      <c r="J56" s="283"/>
      <c r="K56" s="281"/>
    </row>
    <row r="57" spans="2:11" s="1" customFormat="1" ht="15" customHeight="1">
      <c r="B57" s="279"/>
      <c r="C57" s="283" t="s">
        <v>2700</v>
      </c>
      <c r="D57" s="283"/>
      <c r="E57" s="283"/>
      <c r="F57" s="283"/>
      <c r="G57" s="283"/>
      <c r="H57" s="283"/>
      <c r="I57" s="283"/>
      <c r="J57" s="283"/>
      <c r="K57" s="281"/>
    </row>
    <row r="58" spans="2:11" s="1" customFormat="1" ht="15" customHeight="1">
      <c r="B58" s="279"/>
      <c r="C58" s="285"/>
      <c r="D58" s="283" t="s">
        <v>2701</v>
      </c>
      <c r="E58" s="283"/>
      <c r="F58" s="283"/>
      <c r="G58" s="283"/>
      <c r="H58" s="283"/>
      <c r="I58" s="283"/>
      <c r="J58" s="283"/>
      <c r="K58" s="281"/>
    </row>
    <row r="59" spans="2:11" s="1" customFormat="1" ht="15" customHeight="1">
      <c r="B59" s="279"/>
      <c r="C59" s="285"/>
      <c r="D59" s="283" t="s">
        <v>2702</v>
      </c>
      <c r="E59" s="283"/>
      <c r="F59" s="283"/>
      <c r="G59" s="283"/>
      <c r="H59" s="283"/>
      <c r="I59" s="283"/>
      <c r="J59" s="283"/>
      <c r="K59" s="281"/>
    </row>
    <row r="60" spans="2:11" s="1" customFormat="1" ht="15" customHeight="1">
      <c r="B60" s="279"/>
      <c r="C60" s="285"/>
      <c r="D60" s="283" t="s">
        <v>2703</v>
      </c>
      <c r="E60" s="283"/>
      <c r="F60" s="283"/>
      <c r="G60" s="283"/>
      <c r="H60" s="283"/>
      <c r="I60" s="283"/>
      <c r="J60" s="283"/>
      <c r="K60" s="281"/>
    </row>
    <row r="61" spans="2:11" s="1" customFormat="1" ht="15" customHeight="1">
      <c r="B61" s="279"/>
      <c r="C61" s="285"/>
      <c r="D61" s="283" t="s">
        <v>2704</v>
      </c>
      <c r="E61" s="283"/>
      <c r="F61" s="283"/>
      <c r="G61" s="283"/>
      <c r="H61" s="283"/>
      <c r="I61" s="283"/>
      <c r="J61" s="283"/>
      <c r="K61" s="281"/>
    </row>
    <row r="62" spans="2:11" s="1" customFormat="1" ht="15" customHeight="1">
      <c r="B62" s="279"/>
      <c r="C62" s="285"/>
      <c r="D62" s="288" t="s">
        <v>2705</v>
      </c>
      <c r="E62" s="288"/>
      <c r="F62" s="288"/>
      <c r="G62" s="288"/>
      <c r="H62" s="288"/>
      <c r="I62" s="288"/>
      <c r="J62" s="288"/>
      <c r="K62" s="281"/>
    </row>
    <row r="63" spans="2:11" s="1" customFormat="1" ht="15" customHeight="1">
      <c r="B63" s="279"/>
      <c r="C63" s="285"/>
      <c r="D63" s="283" t="s">
        <v>2706</v>
      </c>
      <c r="E63" s="283"/>
      <c r="F63" s="283"/>
      <c r="G63" s="283"/>
      <c r="H63" s="283"/>
      <c r="I63" s="283"/>
      <c r="J63" s="283"/>
      <c r="K63" s="281"/>
    </row>
    <row r="64" spans="2:11" s="1" customFormat="1" ht="12.75" customHeight="1">
      <c r="B64" s="279"/>
      <c r="C64" s="285"/>
      <c r="D64" s="285"/>
      <c r="E64" s="289"/>
      <c r="F64" s="285"/>
      <c r="G64" s="285"/>
      <c r="H64" s="285"/>
      <c r="I64" s="285"/>
      <c r="J64" s="285"/>
      <c r="K64" s="281"/>
    </row>
    <row r="65" spans="2:11" s="1" customFormat="1" ht="15" customHeight="1">
      <c r="B65" s="279"/>
      <c r="C65" s="285"/>
      <c r="D65" s="283" t="s">
        <v>2707</v>
      </c>
      <c r="E65" s="283"/>
      <c r="F65" s="283"/>
      <c r="G65" s="283"/>
      <c r="H65" s="283"/>
      <c r="I65" s="283"/>
      <c r="J65" s="283"/>
      <c r="K65" s="281"/>
    </row>
    <row r="66" spans="2:11" s="1" customFormat="1" ht="15" customHeight="1">
      <c r="B66" s="279"/>
      <c r="C66" s="285"/>
      <c r="D66" s="288" t="s">
        <v>2708</v>
      </c>
      <c r="E66" s="288"/>
      <c r="F66" s="288"/>
      <c r="G66" s="288"/>
      <c r="H66" s="288"/>
      <c r="I66" s="288"/>
      <c r="J66" s="288"/>
      <c r="K66" s="281"/>
    </row>
    <row r="67" spans="2:11" s="1" customFormat="1" ht="15" customHeight="1">
      <c r="B67" s="279"/>
      <c r="C67" s="285"/>
      <c r="D67" s="283" t="s">
        <v>2709</v>
      </c>
      <c r="E67" s="283"/>
      <c r="F67" s="283"/>
      <c r="G67" s="283"/>
      <c r="H67" s="283"/>
      <c r="I67" s="283"/>
      <c r="J67" s="283"/>
      <c r="K67" s="281"/>
    </row>
    <row r="68" spans="2:11" s="1" customFormat="1" ht="15" customHeight="1">
      <c r="B68" s="279"/>
      <c r="C68" s="285"/>
      <c r="D68" s="283" t="s">
        <v>2710</v>
      </c>
      <c r="E68" s="283"/>
      <c r="F68" s="283"/>
      <c r="G68" s="283"/>
      <c r="H68" s="283"/>
      <c r="I68" s="283"/>
      <c r="J68" s="283"/>
      <c r="K68" s="281"/>
    </row>
    <row r="69" spans="2:11" s="1" customFormat="1" ht="15" customHeight="1">
      <c r="B69" s="279"/>
      <c r="C69" s="285"/>
      <c r="D69" s="283" t="s">
        <v>2711</v>
      </c>
      <c r="E69" s="283"/>
      <c r="F69" s="283"/>
      <c r="G69" s="283"/>
      <c r="H69" s="283"/>
      <c r="I69" s="283"/>
      <c r="J69" s="283"/>
      <c r="K69" s="281"/>
    </row>
    <row r="70" spans="2:11" s="1" customFormat="1" ht="15" customHeight="1">
      <c r="B70" s="279"/>
      <c r="C70" s="285"/>
      <c r="D70" s="283" t="s">
        <v>2712</v>
      </c>
      <c r="E70" s="283"/>
      <c r="F70" s="283"/>
      <c r="G70" s="283"/>
      <c r="H70" s="283"/>
      <c r="I70" s="283"/>
      <c r="J70" s="283"/>
      <c r="K70" s="281"/>
    </row>
    <row r="71" spans="2:11" s="1" customFormat="1" ht="12.75" customHeight="1">
      <c r="B71" s="290"/>
      <c r="C71" s="291"/>
      <c r="D71" s="291"/>
      <c r="E71" s="291"/>
      <c r="F71" s="291"/>
      <c r="G71" s="291"/>
      <c r="H71" s="291"/>
      <c r="I71" s="291"/>
      <c r="J71" s="291"/>
      <c r="K71" s="292"/>
    </row>
    <row r="72" spans="2:11" s="1" customFormat="1" ht="18.75" customHeight="1">
      <c r="B72" s="293"/>
      <c r="C72" s="293"/>
      <c r="D72" s="293"/>
      <c r="E72" s="293"/>
      <c r="F72" s="293"/>
      <c r="G72" s="293"/>
      <c r="H72" s="293"/>
      <c r="I72" s="293"/>
      <c r="J72" s="293"/>
      <c r="K72" s="294"/>
    </row>
    <row r="73" spans="2:11" s="1" customFormat="1" ht="18.75" customHeight="1">
      <c r="B73" s="294"/>
      <c r="C73" s="294"/>
      <c r="D73" s="294"/>
      <c r="E73" s="294"/>
      <c r="F73" s="294"/>
      <c r="G73" s="294"/>
      <c r="H73" s="294"/>
      <c r="I73" s="294"/>
      <c r="J73" s="294"/>
      <c r="K73" s="294"/>
    </row>
    <row r="74" spans="2:11" s="1" customFormat="1" ht="7.5" customHeight="1">
      <c r="B74" s="295"/>
      <c r="C74" s="296"/>
      <c r="D74" s="296"/>
      <c r="E74" s="296"/>
      <c r="F74" s="296"/>
      <c r="G74" s="296"/>
      <c r="H74" s="296"/>
      <c r="I74" s="296"/>
      <c r="J74" s="296"/>
      <c r="K74" s="297"/>
    </row>
    <row r="75" spans="2:11" s="1" customFormat="1" ht="45" customHeight="1">
      <c r="B75" s="298"/>
      <c r="C75" s="299" t="s">
        <v>2713</v>
      </c>
      <c r="D75" s="299"/>
      <c r="E75" s="299"/>
      <c r="F75" s="299"/>
      <c r="G75" s="299"/>
      <c r="H75" s="299"/>
      <c r="I75" s="299"/>
      <c r="J75" s="299"/>
      <c r="K75" s="300"/>
    </row>
    <row r="76" spans="2:11" s="1" customFormat="1" ht="17.25" customHeight="1">
      <c r="B76" s="298"/>
      <c r="C76" s="301" t="s">
        <v>2714</v>
      </c>
      <c r="D76" s="301"/>
      <c r="E76" s="301"/>
      <c r="F76" s="301" t="s">
        <v>2715</v>
      </c>
      <c r="G76" s="302"/>
      <c r="H76" s="301" t="s">
        <v>57</v>
      </c>
      <c r="I76" s="301" t="s">
        <v>60</v>
      </c>
      <c r="J76" s="301" t="s">
        <v>2716</v>
      </c>
      <c r="K76" s="300"/>
    </row>
    <row r="77" spans="2:11" s="1" customFormat="1" ht="17.25" customHeight="1">
      <c r="B77" s="298"/>
      <c r="C77" s="303" t="s">
        <v>2717</v>
      </c>
      <c r="D77" s="303"/>
      <c r="E77" s="303"/>
      <c r="F77" s="304" t="s">
        <v>2718</v>
      </c>
      <c r="G77" s="305"/>
      <c r="H77" s="303"/>
      <c r="I77" s="303"/>
      <c r="J77" s="303" t="s">
        <v>2719</v>
      </c>
      <c r="K77" s="300"/>
    </row>
    <row r="78" spans="2:11" s="1" customFormat="1" ht="5.25" customHeight="1">
      <c r="B78" s="298"/>
      <c r="C78" s="306"/>
      <c r="D78" s="306"/>
      <c r="E78" s="306"/>
      <c r="F78" s="306"/>
      <c r="G78" s="307"/>
      <c r="H78" s="306"/>
      <c r="I78" s="306"/>
      <c r="J78" s="306"/>
      <c r="K78" s="300"/>
    </row>
    <row r="79" spans="2:11" s="1" customFormat="1" ht="15" customHeight="1">
      <c r="B79" s="298"/>
      <c r="C79" s="286" t="s">
        <v>56</v>
      </c>
      <c r="D79" s="308"/>
      <c r="E79" s="308"/>
      <c r="F79" s="309" t="s">
        <v>2720</v>
      </c>
      <c r="G79" s="310"/>
      <c r="H79" s="286" t="s">
        <v>2721</v>
      </c>
      <c r="I79" s="286" t="s">
        <v>2722</v>
      </c>
      <c r="J79" s="286">
        <v>20</v>
      </c>
      <c r="K79" s="300"/>
    </row>
    <row r="80" spans="2:11" s="1" customFormat="1" ht="15" customHeight="1">
      <c r="B80" s="298"/>
      <c r="C80" s="286" t="s">
        <v>2723</v>
      </c>
      <c r="D80" s="286"/>
      <c r="E80" s="286"/>
      <c r="F80" s="309" t="s">
        <v>2720</v>
      </c>
      <c r="G80" s="310"/>
      <c r="H80" s="286" t="s">
        <v>2724</v>
      </c>
      <c r="I80" s="286" t="s">
        <v>2722</v>
      </c>
      <c r="J80" s="286">
        <v>120</v>
      </c>
      <c r="K80" s="300"/>
    </row>
    <row r="81" spans="2:11" s="1" customFormat="1" ht="15" customHeight="1">
      <c r="B81" s="311"/>
      <c r="C81" s="286" t="s">
        <v>2725</v>
      </c>
      <c r="D81" s="286"/>
      <c r="E81" s="286"/>
      <c r="F81" s="309" t="s">
        <v>2726</v>
      </c>
      <c r="G81" s="310"/>
      <c r="H81" s="286" t="s">
        <v>2727</v>
      </c>
      <c r="I81" s="286" t="s">
        <v>2722</v>
      </c>
      <c r="J81" s="286">
        <v>50</v>
      </c>
      <c r="K81" s="300"/>
    </row>
    <row r="82" spans="2:11" s="1" customFormat="1" ht="15" customHeight="1">
      <c r="B82" s="311"/>
      <c r="C82" s="286" t="s">
        <v>2728</v>
      </c>
      <c r="D82" s="286"/>
      <c r="E82" s="286"/>
      <c r="F82" s="309" t="s">
        <v>2720</v>
      </c>
      <c r="G82" s="310"/>
      <c r="H82" s="286" t="s">
        <v>2729</v>
      </c>
      <c r="I82" s="286" t="s">
        <v>2730</v>
      </c>
      <c r="J82" s="286"/>
      <c r="K82" s="300"/>
    </row>
    <row r="83" spans="2:11" s="1" customFormat="1" ht="15" customHeight="1">
      <c r="B83" s="311"/>
      <c r="C83" s="312" t="s">
        <v>2731</v>
      </c>
      <c r="D83" s="312"/>
      <c r="E83" s="312"/>
      <c r="F83" s="313" t="s">
        <v>2726</v>
      </c>
      <c r="G83" s="312"/>
      <c r="H83" s="312" t="s">
        <v>2732</v>
      </c>
      <c r="I83" s="312" t="s">
        <v>2722</v>
      </c>
      <c r="J83" s="312">
        <v>15</v>
      </c>
      <c r="K83" s="300"/>
    </row>
    <row r="84" spans="2:11" s="1" customFormat="1" ht="15" customHeight="1">
      <c r="B84" s="311"/>
      <c r="C84" s="312" t="s">
        <v>2733</v>
      </c>
      <c r="D84" s="312"/>
      <c r="E84" s="312"/>
      <c r="F84" s="313" t="s">
        <v>2726</v>
      </c>
      <c r="G84" s="312"/>
      <c r="H84" s="312" t="s">
        <v>2734</v>
      </c>
      <c r="I84" s="312" t="s">
        <v>2722</v>
      </c>
      <c r="J84" s="312">
        <v>15</v>
      </c>
      <c r="K84" s="300"/>
    </row>
    <row r="85" spans="2:11" s="1" customFormat="1" ht="15" customHeight="1">
      <c r="B85" s="311"/>
      <c r="C85" s="312" t="s">
        <v>2735</v>
      </c>
      <c r="D85" s="312"/>
      <c r="E85" s="312"/>
      <c r="F85" s="313" t="s">
        <v>2726</v>
      </c>
      <c r="G85" s="312"/>
      <c r="H85" s="312" t="s">
        <v>2736</v>
      </c>
      <c r="I85" s="312" t="s">
        <v>2722</v>
      </c>
      <c r="J85" s="312">
        <v>20</v>
      </c>
      <c r="K85" s="300"/>
    </row>
    <row r="86" spans="2:11" s="1" customFormat="1" ht="15" customHeight="1">
      <c r="B86" s="311"/>
      <c r="C86" s="312" t="s">
        <v>2737</v>
      </c>
      <c r="D86" s="312"/>
      <c r="E86" s="312"/>
      <c r="F86" s="313" t="s">
        <v>2726</v>
      </c>
      <c r="G86" s="312"/>
      <c r="H86" s="312" t="s">
        <v>2738</v>
      </c>
      <c r="I86" s="312" t="s">
        <v>2722</v>
      </c>
      <c r="J86" s="312">
        <v>20</v>
      </c>
      <c r="K86" s="300"/>
    </row>
    <row r="87" spans="2:11" s="1" customFormat="1" ht="15" customHeight="1">
      <c r="B87" s="311"/>
      <c r="C87" s="286" t="s">
        <v>2739</v>
      </c>
      <c r="D87" s="286"/>
      <c r="E87" s="286"/>
      <c r="F87" s="309" t="s">
        <v>2726</v>
      </c>
      <c r="G87" s="310"/>
      <c r="H87" s="286" t="s">
        <v>2740</v>
      </c>
      <c r="I87" s="286" t="s">
        <v>2722</v>
      </c>
      <c r="J87" s="286">
        <v>50</v>
      </c>
      <c r="K87" s="300"/>
    </row>
    <row r="88" spans="2:11" s="1" customFormat="1" ht="15" customHeight="1">
      <c r="B88" s="311"/>
      <c r="C88" s="286" t="s">
        <v>2741</v>
      </c>
      <c r="D88" s="286"/>
      <c r="E88" s="286"/>
      <c r="F88" s="309" t="s">
        <v>2726</v>
      </c>
      <c r="G88" s="310"/>
      <c r="H88" s="286" t="s">
        <v>2742</v>
      </c>
      <c r="I88" s="286" t="s">
        <v>2722</v>
      </c>
      <c r="J88" s="286">
        <v>20</v>
      </c>
      <c r="K88" s="300"/>
    </row>
    <row r="89" spans="2:11" s="1" customFormat="1" ht="15" customHeight="1">
      <c r="B89" s="311"/>
      <c r="C89" s="286" t="s">
        <v>2743</v>
      </c>
      <c r="D89" s="286"/>
      <c r="E89" s="286"/>
      <c r="F89" s="309" t="s">
        <v>2726</v>
      </c>
      <c r="G89" s="310"/>
      <c r="H89" s="286" t="s">
        <v>2744</v>
      </c>
      <c r="I89" s="286" t="s">
        <v>2722</v>
      </c>
      <c r="J89" s="286">
        <v>20</v>
      </c>
      <c r="K89" s="300"/>
    </row>
    <row r="90" spans="2:11" s="1" customFormat="1" ht="15" customHeight="1">
      <c r="B90" s="311"/>
      <c r="C90" s="286" t="s">
        <v>2745</v>
      </c>
      <c r="D90" s="286"/>
      <c r="E90" s="286"/>
      <c r="F90" s="309" t="s">
        <v>2726</v>
      </c>
      <c r="G90" s="310"/>
      <c r="H90" s="286" t="s">
        <v>2746</v>
      </c>
      <c r="I90" s="286" t="s">
        <v>2722</v>
      </c>
      <c r="J90" s="286">
        <v>50</v>
      </c>
      <c r="K90" s="300"/>
    </row>
    <row r="91" spans="2:11" s="1" customFormat="1" ht="15" customHeight="1">
      <c r="B91" s="311"/>
      <c r="C91" s="286" t="s">
        <v>2747</v>
      </c>
      <c r="D91" s="286"/>
      <c r="E91" s="286"/>
      <c r="F91" s="309" t="s">
        <v>2726</v>
      </c>
      <c r="G91" s="310"/>
      <c r="H91" s="286" t="s">
        <v>2747</v>
      </c>
      <c r="I91" s="286" t="s">
        <v>2722</v>
      </c>
      <c r="J91" s="286">
        <v>50</v>
      </c>
      <c r="K91" s="300"/>
    </row>
    <row r="92" spans="2:11" s="1" customFormat="1" ht="15" customHeight="1">
      <c r="B92" s="311"/>
      <c r="C92" s="286" t="s">
        <v>2748</v>
      </c>
      <c r="D92" s="286"/>
      <c r="E92" s="286"/>
      <c r="F92" s="309" t="s">
        <v>2726</v>
      </c>
      <c r="G92" s="310"/>
      <c r="H92" s="286" t="s">
        <v>2749</v>
      </c>
      <c r="I92" s="286" t="s">
        <v>2722</v>
      </c>
      <c r="J92" s="286">
        <v>255</v>
      </c>
      <c r="K92" s="300"/>
    </row>
    <row r="93" spans="2:11" s="1" customFormat="1" ht="15" customHeight="1">
      <c r="B93" s="311"/>
      <c r="C93" s="286" t="s">
        <v>2750</v>
      </c>
      <c r="D93" s="286"/>
      <c r="E93" s="286"/>
      <c r="F93" s="309" t="s">
        <v>2720</v>
      </c>
      <c r="G93" s="310"/>
      <c r="H93" s="286" t="s">
        <v>2751</v>
      </c>
      <c r="I93" s="286" t="s">
        <v>2752</v>
      </c>
      <c r="J93" s="286"/>
      <c r="K93" s="300"/>
    </row>
    <row r="94" spans="2:11" s="1" customFormat="1" ht="15" customHeight="1">
      <c r="B94" s="311"/>
      <c r="C94" s="286" t="s">
        <v>2753</v>
      </c>
      <c r="D94" s="286"/>
      <c r="E94" s="286"/>
      <c r="F94" s="309" t="s">
        <v>2720</v>
      </c>
      <c r="G94" s="310"/>
      <c r="H94" s="286" t="s">
        <v>2754</v>
      </c>
      <c r="I94" s="286" t="s">
        <v>2755</v>
      </c>
      <c r="J94" s="286"/>
      <c r="K94" s="300"/>
    </row>
    <row r="95" spans="2:11" s="1" customFormat="1" ht="15" customHeight="1">
      <c r="B95" s="311"/>
      <c r="C95" s="286" t="s">
        <v>2756</v>
      </c>
      <c r="D95" s="286"/>
      <c r="E95" s="286"/>
      <c r="F95" s="309" t="s">
        <v>2720</v>
      </c>
      <c r="G95" s="310"/>
      <c r="H95" s="286" t="s">
        <v>2756</v>
      </c>
      <c r="I95" s="286" t="s">
        <v>2755</v>
      </c>
      <c r="J95" s="286"/>
      <c r="K95" s="300"/>
    </row>
    <row r="96" spans="2:11" s="1" customFormat="1" ht="15" customHeight="1">
      <c r="B96" s="311"/>
      <c r="C96" s="286" t="s">
        <v>41</v>
      </c>
      <c r="D96" s="286"/>
      <c r="E96" s="286"/>
      <c r="F96" s="309" t="s">
        <v>2720</v>
      </c>
      <c r="G96" s="310"/>
      <c r="H96" s="286" t="s">
        <v>2757</v>
      </c>
      <c r="I96" s="286" t="s">
        <v>2755</v>
      </c>
      <c r="J96" s="286"/>
      <c r="K96" s="300"/>
    </row>
    <row r="97" spans="2:11" s="1" customFormat="1" ht="15" customHeight="1">
      <c r="B97" s="311"/>
      <c r="C97" s="286" t="s">
        <v>51</v>
      </c>
      <c r="D97" s="286"/>
      <c r="E97" s="286"/>
      <c r="F97" s="309" t="s">
        <v>2720</v>
      </c>
      <c r="G97" s="310"/>
      <c r="H97" s="286" t="s">
        <v>2758</v>
      </c>
      <c r="I97" s="286" t="s">
        <v>2755</v>
      </c>
      <c r="J97" s="286"/>
      <c r="K97" s="300"/>
    </row>
    <row r="98" spans="2:11" s="1" customFormat="1" ht="15" customHeight="1">
      <c r="B98" s="314"/>
      <c r="C98" s="315"/>
      <c r="D98" s="315"/>
      <c r="E98" s="315"/>
      <c r="F98" s="315"/>
      <c r="G98" s="315"/>
      <c r="H98" s="315"/>
      <c r="I98" s="315"/>
      <c r="J98" s="315"/>
      <c r="K98" s="316"/>
    </row>
    <row r="99" spans="2:11" s="1" customFormat="1" ht="18.75" customHeight="1">
      <c r="B99" s="317"/>
      <c r="C99" s="318"/>
      <c r="D99" s="318"/>
      <c r="E99" s="318"/>
      <c r="F99" s="318"/>
      <c r="G99" s="318"/>
      <c r="H99" s="318"/>
      <c r="I99" s="318"/>
      <c r="J99" s="318"/>
      <c r="K99" s="317"/>
    </row>
    <row r="100" spans="2:11" s="1" customFormat="1" ht="18.75" customHeight="1">
      <c r="B100" s="294"/>
      <c r="C100" s="294"/>
      <c r="D100" s="294"/>
      <c r="E100" s="294"/>
      <c r="F100" s="294"/>
      <c r="G100" s="294"/>
      <c r="H100" s="294"/>
      <c r="I100" s="294"/>
      <c r="J100" s="294"/>
      <c r="K100" s="294"/>
    </row>
    <row r="101" spans="2:11" s="1" customFormat="1" ht="7.5" customHeight="1">
      <c r="B101" s="295"/>
      <c r="C101" s="296"/>
      <c r="D101" s="296"/>
      <c r="E101" s="296"/>
      <c r="F101" s="296"/>
      <c r="G101" s="296"/>
      <c r="H101" s="296"/>
      <c r="I101" s="296"/>
      <c r="J101" s="296"/>
      <c r="K101" s="297"/>
    </row>
    <row r="102" spans="2:11" s="1" customFormat="1" ht="45" customHeight="1">
      <c r="B102" s="298"/>
      <c r="C102" s="299" t="s">
        <v>2759</v>
      </c>
      <c r="D102" s="299"/>
      <c r="E102" s="299"/>
      <c r="F102" s="299"/>
      <c r="G102" s="299"/>
      <c r="H102" s="299"/>
      <c r="I102" s="299"/>
      <c r="J102" s="299"/>
      <c r="K102" s="300"/>
    </row>
    <row r="103" spans="2:11" s="1" customFormat="1" ht="17.25" customHeight="1">
      <c r="B103" s="298"/>
      <c r="C103" s="301" t="s">
        <v>2714</v>
      </c>
      <c r="D103" s="301"/>
      <c r="E103" s="301"/>
      <c r="F103" s="301" t="s">
        <v>2715</v>
      </c>
      <c r="G103" s="302"/>
      <c r="H103" s="301" t="s">
        <v>57</v>
      </c>
      <c r="I103" s="301" t="s">
        <v>60</v>
      </c>
      <c r="J103" s="301" t="s">
        <v>2716</v>
      </c>
      <c r="K103" s="300"/>
    </row>
    <row r="104" spans="2:11" s="1" customFormat="1" ht="17.25" customHeight="1">
      <c r="B104" s="298"/>
      <c r="C104" s="303" t="s">
        <v>2717</v>
      </c>
      <c r="D104" s="303"/>
      <c r="E104" s="303"/>
      <c r="F104" s="304" t="s">
        <v>2718</v>
      </c>
      <c r="G104" s="305"/>
      <c r="H104" s="303"/>
      <c r="I104" s="303"/>
      <c r="J104" s="303" t="s">
        <v>2719</v>
      </c>
      <c r="K104" s="300"/>
    </row>
    <row r="105" spans="2:11" s="1" customFormat="1" ht="5.25" customHeight="1">
      <c r="B105" s="298"/>
      <c r="C105" s="301"/>
      <c r="D105" s="301"/>
      <c r="E105" s="301"/>
      <c r="F105" s="301"/>
      <c r="G105" s="319"/>
      <c r="H105" s="301"/>
      <c r="I105" s="301"/>
      <c r="J105" s="301"/>
      <c r="K105" s="300"/>
    </row>
    <row r="106" spans="2:11" s="1" customFormat="1" ht="15" customHeight="1">
      <c r="B106" s="298"/>
      <c r="C106" s="286" t="s">
        <v>56</v>
      </c>
      <c r="D106" s="308"/>
      <c r="E106" s="308"/>
      <c r="F106" s="309" t="s">
        <v>2720</v>
      </c>
      <c r="G106" s="286"/>
      <c r="H106" s="286" t="s">
        <v>2760</v>
      </c>
      <c r="I106" s="286" t="s">
        <v>2722</v>
      </c>
      <c r="J106" s="286">
        <v>20</v>
      </c>
      <c r="K106" s="300"/>
    </row>
    <row r="107" spans="2:11" s="1" customFormat="1" ht="15" customHeight="1">
      <c r="B107" s="298"/>
      <c r="C107" s="286" t="s">
        <v>2723</v>
      </c>
      <c r="D107" s="286"/>
      <c r="E107" s="286"/>
      <c r="F107" s="309" t="s">
        <v>2720</v>
      </c>
      <c r="G107" s="286"/>
      <c r="H107" s="286" t="s">
        <v>2760</v>
      </c>
      <c r="I107" s="286" t="s">
        <v>2722</v>
      </c>
      <c r="J107" s="286">
        <v>120</v>
      </c>
      <c r="K107" s="300"/>
    </row>
    <row r="108" spans="2:11" s="1" customFormat="1" ht="15" customHeight="1">
      <c r="B108" s="311"/>
      <c r="C108" s="286" t="s">
        <v>2725</v>
      </c>
      <c r="D108" s="286"/>
      <c r="E108" s="286"/>
      <c r="F108" s="309" t="s">
        <v>2726</v>
      </c>
      <c r="G108" s="286"/>
      <c r="H108" s="286" t="s">
        <v>2760</v>
      </c>
      <c r="I108" s="286" t="s">
        <v>2722</v>
      </c>
      <c r="J108" s="286">
        <v>50</v>
      </c>
      <c r="K108" s="300"/>
    </row>
    <row r="109" spans="2:11" s="1" customFormat="1" ht="15" customHeight="1">
      <c r="B109" s="311"/>
      <c r="C109" s="286" t="s">
        <v>2728</v>
      </c>
      <c r="D109" s="286"/>
      <c r="E109" s="286"/>
      <c r="F109" s="309" t="s">
        <v>2720</v>
      </c>
      <c r="G109" s="286"/>
      <c r="H109" s="286" t="s">
        <v>2760</v>
      </c>
      <c r="I109" s="286" t="s">
        <v>2730</v>
      </c>
      <c r="J109" s="286"/>
      <c r="K109" s="300"/>
    </row>
    <row r="110" spans="2:11" s="1" customFormat="1" ht="15" customHeight="1">
      <c r="B110" s="311"/>
      <c r="C110" s="286" t="s">
        <v>2739</v>
      </c>
      <c r="D110" s="286"/>
      <c r="E110" s="286"/>
      <c r="F110" s="309" t="s">
        <v>2726</v>
      </c>
      <c r="G110" s="286"/>
      <c r="H110" s="286" t="s">
        <v>2760</v>
      </c>
      <c r="I110" s="286" t="s">
        <v>2722</v>
      </c>
      <c r="J110" s="286">
        <v>50</v>
      </c>
      <c r="K110" s="300"/>
    </row>
    <row r="111" spans="2:11" s="1" customFormat="1" ht="15" customHeight="1">
      <c r="B111" s="311"/>
      <c r="C111" s="286" t="s">
        <v>2747</v>
      </c>
      <c r="D111" s="286"/>
      <c r="E111" s="286"/>
      <c r="F111" s="309" t="s">
        <v>2726</v>
      </c>
      <c r="G111" s="286"/>
      <c r="H111" s="286" t="s">
        <v>2760</v>
      </c>
      <c r="I111" s="286" t="s">
        <v>2722</v>
      </c>
      <c r="J111" s="286">
        <v>50</v>
      </c>
      <c r="K111" s="300"/>
    </row>
    <row r="112" spans="2:11" s="1" customFormat="1" ht="15" customHeight="1">
      <c r="B112" s="311"/>
      <c r="C112" s="286" t="s">
        <v>2745</v>
      </c>
      <c r="D112" s="286"/>
      <c r="E112" s="286"/>
      <c r="F112" s="309" t="s">
        <v>2726</v>
      </c>
      <c r="G112" s="286"/>
      <c r="H112" s="286" t="s">
        <v>2760</v>
      </c>
      <c r="I112" s="286" t="s">
        <v>2722</v>
      </c>
      <c r="J112" s="286">
        <v>50</v>
      </c>
      <c r="K112" s="300"/>
    </row>
    <row r="113" spans="2:11" s="1" customFormat="1" ht="15" customHeight="1">
      <c r="B113" s="311"/>
      <c r="C113" s="286" t="s">
        <v>56</v>
      </c>
      <c r="D113" s="286"/>
      <c r="E113" s="286"/>
      <c r="F113" s="309" t="s">
        <v>2720</v>
      </c>
      <c r="G113" s="286"/>
      <c r="H113" s="286" t="s">
        <v>2761</v>
      </c>
      <c r="I113" s="286" t="s">
        <v>2722</v>
      </c>
      <c r="J113" s="286">
        <v>20</v>
      </c>
      <c r="K113" s="300"/>
    </row>
    <row r="114" spans="2:11" s="1" customFormat="1" ht="15" customHeight="1">
      <c r="B114" s="311"/>
      <c r="C114" s="286" t="s">
        <v>2762</v>
      </c>
      <c r="D114" s="286"/>
      <c r="E114" s="286"/>
      <c r="F114" s="309" t="s">
        <v>2720</v>
      </c>
      <c r="G114" s="286"/>
      <c r="H114" s="286" t="s">
        <v>2763</v>
      </c>
      <c r="I114" s="286" t="s">
        <v>2722</v>
      </c>
      <c r="J114" s="286">
        <v>120</v>
      </c>
      <c r="K114" s="300"/>
    </row>
    <row r="115" spans="2:11" s="1" customFormat="1" ht="15" customHeight="1">
      <c r="B115" s="311"/>
      <c r="C115" s="286" t="s">
        <v>41</v>
      </c>
      <c r="D115" s="286"/>
      <c r="E115" s="286"/>
      <c r="F115" s="309" t="s">
        <v>2720</v>
      </c>
      <c r="G115" s="286"/>
      <c r="H115" s="286" t="s">
        <v>2764</v>
      </c>
      <c r="I115" s="286" t="s">
        <v>2755</v>
      </c>
      <c r="J115" s="286"/>
      <c r="K115" s="300"/>
    </row>
    <row r="116" spans="2:11" s="1" customFormat="1" ht="15" customHeight="1">
      <c r="B116" s="311"/>
      <c r="C116" s="286" t="s">
        <v>51</v>
      </c>
      <c r="D116" s="286"/>
      <c r="E116" s="286"/>
      <c r="F116" s="309" t="s">
        <v>2720</v>
      </c>
      <c r="G116" s="286"/>
      <c r="H116" s="286" t="s">
        <v>2765</v>
      </c>
      <c r="I116" s="286" t="s">
        <v>2755</v>
      </c>
      <c r="J116" s="286"/>
      <c r="K116" s="300"/>
    </row>
    <row r="117" spans="2:11" s="1" customFormat="1" ht="15" customHeight="1">
      <c r="B117" s="311"/>
      <c r="C117" s="286" t="s">
        <v>60</v>
      </c>
      <c r="D117" s="286"/>
      <c r="E117" s="286"/>
      <c r="F117" s="309" t="s">
        <v>2720</v>
      </c>
      <c r="G117" s="286"/>
      <c r="H117" s="286" t="s">
        <v>2766</v>
      </c>
      <c r="I117" s="286" t="s">
        <v>2767</v>
      </c>
      <c r="J117" s="286"/>
      <c r="K117" s="300"/>
    </row>
    <row r="118" spans="2:11" s="1" customFormat="1" ht="15" customHeight="1">
      <c r="B118" s="314"/>
      <c r="C118" s="320"/>
      <c r="D118" s="320"/>
      <c r="E118" s="320"/>
      <c r="F118" s="320"/>
      <c r="G118" s="320"/>
      <c r="H118" s="320"/>
      <c r="I118" s="320"/>
      <c r="J118" s="320"/>
      <c r="K118" s="316"/>
    </row>
    <row r="119" spans="2:11" s="1" customFormat="1" ht="18.75" customHeight="1">
      <c r="B119" s="321"/>
      <c r="C119" s="322"/>
      <c r="D119" s="322"/>
      <c r="E119" s="322"/>
      <c r="F119" s="323"/>
      <c r="G119" s="322"/>
      <c r="H119" s="322"/>
      <c r="I119" s="322"/>
      <c r="J119" s="322"/>
      <c r="K119" s="321"/>
    </row>
    <row r="120" spans="2:11" s="1" customFormat="1" ht="18.75" customHeight="1">
      <c r="B120" s="294"/>
      <c r="C120" s="294"/>
      <c r="D120" s="294"/>
      <c r="E120" s="294"/>
      <c r="F120" s="294"/>
      <c r="G120" s="294"/>
      <c r="H120" s="294"/>
      <c r="I120" s="294"/>
      <c r="J120" s="294"/>
      <c r="K120" s="294"/>
    </row>
    <row r="121" spans="2:11" s="1" customFormat="1" ht="7.5" customHeight="1">
      <c r="B121" s="324"/>
      <c r="C121" s="325"/>
      <c r="D121" s="325"/>
      <c r="E121" s="325"/>
      <c r="F121" s="325"/>
      <c r="G121" s="325"/>
      <c r="H121" s="325"/>
      <c r="I121" s="325"/>
      <c r="J121" s="325"/>
      <c r="K121" s="326"/>
    </row>
    <row r="122" spans="2:11" s="1" customFormat="1" ht="45" customHeight="1">
      <c r="B122" s="327"/>
      <c r="C122" s="277" t="s">
        <v>2768</v>
      </c>
      <c r="D122" s="277"/>
      <c r="E122" s="277"/>
      <c r="F122" s="277"/>
      <c r="G122" s="277"/>
      <c r="H122" s="277"/>
      <c r="I122" s="277"/>
      <c r="J122" s="277"/>
      <c r="K122" s="328"/>
    </row>
    <row r="123" spans="2:11" s="1" customFormat="1" ht="17.25" customHeight="1">
      <c r="B123" s="329"/>
      <c r="C123" s="301" t="s">
        <v>2714</v>
      </c>
      <c r="D123" s="301"/>
      <c r="E123" s="301"/>
      <c r="F123" s="301" t="s">
        <v>2715</v>
      </c>
      <c r="G123" s="302"/>
      <c r="H123" s="301" t="s">
        <v>57</v>
      </c>
      <c r="I123" s="301" t="s">
        <v>60</v>
      </c>
      <c r="J123" s="301" t="s">
        <v>2716</v>
      </c>
      <c r="K123" s="330"/>
    </row>
    <row r="124" spans="2:11" s="1" customFormat="1" ht="17.25" customHeight="1">
      <c r="B124" s="329"/>
      <c r="C124" s="303" t="s">
        <v>2717</v>
      </c>
      <c r="D124" s="303"/>
      <c r="E124" s="303"/>
      <c r="F124" s="304" t="s">
        <v>2718</v>
      </c>
      <c r="G124" s="305"/>
      <c r="H124" s="303"/>
      <c r="I124" s="303"/>
      <c r="J124" s="303" t="s">
        <v>2719</v>
      </c>
      <c r="K124" s="330"/>
    </row>
    <row r="125" spans="2:11" s="1" customFormat="1" ht="5.25" customHeight="1">
      <c r="B125" s="331"/>
      <c r="C125" s="306"/>
      <c r="D125" s="306"/>
      <c r="E125" s="306"/>
      <c r="F125" s="306"/>
      <c r="G125" s="332"/>
      <c r="H125" s="306"/>
      <c r="I125" s="306"/>
      <c r="J125" s="306"/>
      <c r="K125" s="333"/>
    </row>
    <row r="126" spans="2:11" s="1" customFormat="1" ht="15" customHeight="1">
      <c r="B126" s="331"/>
      <c r="C126" s="286" t="s">
        <v>2723</v>
      </c>
      <c r="D126" s="308"/>
      <c r="E126" s="308"/>
      <c r="F126" s="309" t="s">
        <v>2720</v>
      </c>
      <c r="G126" s="286"/>
      <c r="H126" s="286" t="s">
        <v>2760</v>
      </c>
      <c r="I126" s="286" t="s">
        <v>2722</v>
      </c>
      <c r="J126" s="286">
        <v>120</v>
      </c>
      <c r="K126" s="334"/>
    </row>
    <row r="127" spans="2:11" s="1" customFormat="1" ht="15" customHeight="1">
      <c r="B127" s="331"/>
      <c r="C127" s="286" t="s">
        <v>2769</v>
      </c>
      <c r="D127" s="286"/>
      <c r="E127" s="286"/>
      <c r="F127" s="309" t="s">
        <v>2720</v>
      </c>
      <c r="G127" s="286"/>
      <c r="H127" s="286" t="s">
        <v>2770</v>
      </c>
      <c r="I127" s="286" t="s">
        <v>2722</v>
      </c>
      <c r="J127" s="286" t="s">
        <v>2771</v>
      </c>
      <c r="K127" s="334"/>
    </row>
    <row r="128" spans="2:11" s="1" customFormat="1" ht="15" customHeight="1">
      <c r="B128" s="331"/>
      <c r="C128" s="286" t="s">
        <v>2668</v>
      </c>
      <c r="D128" s="286"/>
      <c r="E128" s="286"/>
      <c r="F128" s="309" t="s">
        <v>2720</v>
      </c>
      <c r="G128" s="286"/>
      <c r="H128" s="286" t="s">
        <v>2772</v>
      </c>
      <c r="I128" s="286" t="s">
        <v>2722</v>
      </c>
      <c r="J128" s="286" t="s">
        <v>2771</v>
      </c>
      <c r="K128" s="334"/>
    </row>
    <row r="129" spans="2:11" s="1" customFormat="1" ht="15" customHeight="1">
      <c r="B129" s="331"/>
      <c r="C129" s="286" t="s">
        <v>2731</v>
      </c>
      <c r="D129" s="286"/>
      <c r="E129" s="286"/>
      <c r="F129" s="309" t="s">
        <v>2726</v>
      </c>
      <c r="G129" s="286"/>
      <c r="H129" s="286" t="s">
        <v>2732</v>
      </c>
      <c r="I129" s="286" t="s">
        <v>2722</v>
      </c>
      <c r="J129" s="286">
        <v>15</v>
      </c>
      <c r="K129" s="334"/>
    </row>
    <row r="130" spans="2:11" s="1" customFormat="1" ht="15" customHeight="1">
      <c r="B130" s="331"/>
      <c r="C130" s="312" t="s">
        <v>2733</v>
      </c>
      <c r="D130" s="312"/>
      <c r="E130" s="312"/>
      <c r="F130" s="313" t="s">
        <v>2726</v>
      </c>
      <c r="G130" s="312"/>
      <c r="H130" s="312" t="s">
        <v>2734</v>
      </c>
      <c r="I130" s="312" t="s">
        <v>2722</v>
      </c>
      <c r="J130" s="312">
        <v>15</v>
      </c>
      <c r="K130" s="334"/>
    </row>
    <row r="131" spans="2:11" s="1" customFormat="1" ht="15" customHeight="1">
      <c r="B131" s="331"/>
      <c r="C131" s="312" t="s">
        <v>2735</v>
      </c>
      <c r="D131" s="312"/>
      <c r="E131" s="312"/>
      <c r="F131" s="313" t="s">
        <v>2726</v>
      </c>
      <c r="G131" s="312"/>
      <c r="H131" s="312" t="s">
        <v>2736</v>
      </c>
      <c r="I131" s="312" t="s">
        <v>2722</v>
      </c>
      <c r="J131" s="312">
        <v>20</v>
      </c>
      <c r="K131" s="334"/>
    </row>
    <row r="132" spans="2:11" s="1" customFormat="1" ht="15" customHeight="1">
      <c r="B132" s="331"/>
      <c r="C132" s="312" t="s">
        <v>2737</v>
      </c>
      <c r="D132" s="312"/>
      <c r="E132" s="312"/>
      <c r="F132" s="313" t="s">
        <v>2726</v>
      </c>
      <c r="G132" s="312"/>
      <c r="H132" s="312" t="s">
        <v>2738</v>
      </c>
      <c r="I132" s="312" t="s">
        <v>2722</v>
      </c>
      <c r="J132" s="312">
        <v>20</v>
      </c>
      <c r="K132" s="334"/>
    </row>
    <row r="133" spans="2:11" s="1" customFormat="1" ht="15" customHeight="1">
      <c r="B133" s="331"/>
      <c r="C133" s="286" t="s">
        <v>2725</v>
      </c>
      <c r="D133" s="286"/>
      <c r="E133" s="286"/>
      <c r="F133" s="309" t="s">
        <v>2726</v>
      </c>
      <c r="G133" s="286"/>
      <c r="H133" s="286" t="s">
        <v>2760</v>
      </c>
      <c r="I133" s="286" t="s">
        <v>2722</v>
      </c>
      <c r="J133" s="286">
        <v>50</v>
      </c>
      <c r="K133" s="334"/>
    </row>
    <row r="134" spans="2:11" s="1" customFormat="1" ht="15" customHeight="1">
      <c r="B134" s="331"/>
      <c r="C134" s="286" t="s">
        <v>2739</v>
      </c>
      <c r="D134" s="286"/>
      <c r="E134" s="286"/>
      <c r="F134" s="309" t="s">
        <v>2726</v>
      </c>
      <c r="G134" s="286"/>
      <c r="H134" s="286" t="s">
        <v>2760</v>
      </c>
      <c r="I134" s="286" t="s">
        <v>2722</v>
      </c>
      <c r="J134" s="286">
        <v>50</v>
      </c>
      <c r="K134" s="334"/>
    </row>
    <row r="135" spans="2:11" s="1" customFormat="1" ht="15" customHeight="1">
      <c r="B135" s="331"/>
      <c r="C135" s="286" t="s">
        <v>2745</v>
      </c>
      <c r="D135" s="286"/>
      <c r="E135" s="286"/>
      <c r="F135" s="309" t="s">
        <v>2726</v>
      </c>
      <c r="G135" s="286"/>
      <c r="H135" s="286" t="s">
        <v>2760</v>
      </c>
      <c r="I135" s="286" t="s">
        <v>2722</v>
      </c>
      <c r="J135" s="286">
        <v>50</v>
      </c>
      <c r="K135" s="334"/>
    </row>
    <row r="136" spans="2:11" s="1" customFormat="1" ht="15" customHeight="1">
      <c r="B136" s="331"/>
      <c r="C136" s="286" t="s">
        <v>2747</v>
      </c>
      <c r="D136" s="286"/>
      <c r="E136" s="286"/>
      <c r="F136" s="309" t="s">
        <v>2726</v>
      </c>
      <c r="G136" s="286"/>
      <c r="H136" s="286" t="s">
        <v>2760</v>
      </c>
      <c r="I136" s="286" t="s">
        <v>2722</v>
      </c>
      <c r="J136" s="286">
        <v>50</v>
      </c>
      <c r="K136" s="334"/>
    </row>
    <row r="137" spans="2:11" s="1" customFormat="1" ht="15" customHeight="1">
      <c r="B137" s="331"/>
      <c r="C137" s="286" t="s">
        <v>2748</v>
      </c>
      <c r="D137" s="286"/>
      <c r="E137" s="286"/>
      <c r="F137" s="309" t="s">
        <v>2726</v>
      </c>
      <c r="G137" s="286"/>
      <c r="H137" s="286" t="s">
        <v>2773</v>
      </c>
      <c r="I137" s="286" t="s">
        <v>2722</v>
      </c>
      <c r="J137" s="286">
        <v>255</v>
      </c>
      <c r="K137" s="334"/>
    </row>
    <row r="138" spans="2:11" s="1" customFormat="1" ht="15" customHeight="1">
      <c r="B138" s="331"/>
      <c r="C138" s="286" t="s">
        <v>2750</v>
      </c>
      <c r="D138" s="286"/>
      <c r="E138" s="286"/>
      <c r="F138" s="309" t="s">
        <v>2720</v>
      </c>
      <c r="G138" s="286"/>
      <c r="H138" s="286" t="s">
        <v>2774</v>
      </c>
      <c r="I138" s="286" t="s">
        <v>2752</v>
      </c>
      <c r="J138" s="286"/>
      <c r="K138" s="334"/>
    </row>
    <row r="139" spans="2:11" s="1" customFormat="1" ht="15" customHeight="1">
      <c r="B139" s="331"/>
      <c r="C139" s="286" t="s">
        <v>2753</v>
      </c>
      <c r="D139" s="286"/>
      <c r="E139" s="286"/>
      <c r="F139" s="309" t="s">
        <v>2720</v>
      </c>
      <c r="G139" s="286"/>
      <c r="H139" s="286" t="s">
        <v>2775</v>
      </c>
      <c r="I139" s="286" t="s">
        <v>2755</v>
      </c>
      <c r="J139" s="286"/>
      <c r="K139" s="334"/>
    </row>
    <row r="140" spans="2:11" s="1" customFormat="1" ht="15" customHeight="1">
      <c r="B140" s="331"/>
      <c r="C140" s="286" t="s">
        <v>2756</v>
      </c>
      <c r="D140" s="286"/>
      <c r="E140" s="286"/>
      <c r="F140" s="309" t="s">
        <v>2720</v>
      </c>
      <c r="G140" s="286"/>
      <c r="H140" s="286" t="s">
        <v>2756</v>
      </c>
      <c r="I140" s="286" t="s">
        <v>2755</v>
      </c>
      <c r="J140" s="286"/>
      <c r="K140" s="334"/>
    </row>
    <row r="141" spans="2:11" s="1" customFormat="1" ht="15" customHeight="1">
      <c r="B141" s="331"/>
      <c r="C141" s="286" t="s">
        <v>41</v>
      </c>
      <c r="D141" s="286"/>
      <c r="E141" s="286"/>
      <c r="F141" s="309" t="s">
        <v>2720</v>
      </c>
      <c r="G141" s="286"/>
      <c r="H141" s="286" t="s">
        <v>2776</v>
      </c>
      <c r="I141" s="286" t="s">
        <v>2755</v>
      </c>
      <c r="J141" s="286"/>
      <c r="K141" s="334"/>
    </row>
    <row r="142" spans="2:11" s="1" customFormat="1" ht="15" customHeight="1">
      <c r="B142" s="331"/>
      <c r="C142" s="286" t="s">
        <v>2777</v>
      </c>
      <c r="D142" s="286"/>
      <c r="E142" s="286"/>
      <c r="F142" s="309" t="s">
        <v>2720</v>
      </c>
      <c r="G142" s="286"/>
      <c r="H142" s="286" t="s">
        <v>2778</v>
      </c>
      <c r="I142" s="286" t="s">
        <v>2755</v>
      </c>
      <c r="J142" s="286"/>
      <c r="K142" s="334"/>
    </row>
    <row r="143" spans="2:11" s="1" customFormat="1" ht="15" customHeight="1">
      <c r="B143" s="335"/>
      <c r="C143" s="336"/>
      <c r="D143" s="336"/>
      <c r="E143" s="336"/>
      <c r="F143" s="336"/>
      <c r="G143" s="336"/>
      <c r="H143" s="336"/>
      <c r="I143" s="336"/>
      <c r="J143" s="336"/>
      <c r="K143" s="337"/>
    </row>
    <row r="144" spans="2:11" s="1" customFormat="1" ht="18.75" customHeight="1">
      <c r="B144" s="322"/>
      <c r="C144" s="322"/>
      <c r="D144" s="322"/>
      <c r="E144" s="322"/>
      <c r="F144" s="323"/>
      <c r="G144" s="322"/>
      <c r="H144" s="322"/>
      <c r="I144" s="322"/>
      <c r="J144" s="322"/>
      <c r="K144" s="322"/>
    </row>
    <row r="145" spans="2:11" s="1" customFormat="1" ht="18.75" customHeight="1">
      <c r="B145" s="294"/>
      <c r="C145" s="294"/>
      <c r="D145" s="294"/>
      <c r="E145" s="294"/>
      <c r="F145" s="294"/>
      <c r="G145" s="294"/>
      <c r="H145" s="294"/>
      <c r="I145" s="294"/>
      <c r="J145" s="294"/>
      <c r="K145" s="294"/>
    </row>
    <row r="146" spans="2:11" s="1" customFormat="1" ht="7.5" customHeight="1">
      <c r="B146" s="295"/>
      <c r="C146" s="296"/>
      <c r="D146" s="296"/>
      <c r="E146" s="296"/>
      <c r="F146" s="296"/>
      <c r="G146" s="296"/>
      <c r="H146" s="296"/>
      <c r="I146" s="296"/>
      <c r="J146" s="296"/>
      <c r="K146" s="297"/>
    </row>
    <row r="147" spans="2:11" s="1" customFormat="1" ht="45" customHeight="1">
      <c r="B147" s="298"/>
      <c r="C147" s="299" t="s">
        <v>2779</v>
      </c>
      <c r="D147" s="299"/>
      <c r="E147" s="299"/>
      <c r="F147" s="299"/>
      <c r="G147" s="299"/>
      <c r="H147" s="299"/>
      <c r="I147" s="299"/>
      <c r="J147" s="299"/>
      <c r="K147" s="300"/>
    </row>
    <row r="148" spans="2:11" s="1" customFormat="1" ht="17.25" customHeight="1">
      <c r="B148" s="298"/>
      <c r="C148" s="301" t="s">
        <v>2714</v>
      </c>
      <c r="D148" s="301"/>
      <c r="E148" s="301"/>
      <c r="F148" s="301" t="s">
        <v>2715</v>
      </c>
      <c r="G148" s="302"/>
      <c r="H148" s="301" t="s">
        <v>57</v>
      </c>
      <c r="I148" s="301" t="s">
        <v>60</v>
      </c>
      <c r="J148" s="301" t="s">
        <v>2716</v>
      </c>
      <c r="K148" s="300"/>
    </row>
    <row r="149" spans="2:11" s="1" customFormat="1" ht="17.25" customHeight="1">
      <c r="B149" s="298"/>
      <c r="C149" s="303" t="s">
        <v>2717</v>
      </c>
      <c r="D149" s="303"/>
      <c r="E149" s="303"/>
      <c r="F149" s="304" t="s">
        <v>2718</v>
      </c>
      <c r="G149" s="305"/>
      <c r="H149" s="303"/>
      <c r="I149" s="303"/>
      <c r="J149" s="303" t="s">
        <v>2719</v>
      </c>
      <c r="K149" s="300"/>
    </row>
    <row r="150" spans="2:11" s="1" customFormat="1" ht="5.25" customHeight="1">
      <c r="B150" s="311"/>
      <c r="C150" s="306"/>
      <c r="D150" s="306"/>
      <c r="E150" s="306"/>
      <c r="F150" s="306"/>
      <c r="G150" s="307"/>
      <c r="H150" s="306"/>
      <c r="I150" s="306"/>
      <c r="J150" s="306"/>
      <c r="K150" s="334"/>
    </row>
    <row r="151" spans="2:11" s="1" customFormat="1" ht="15" customHeight="1">
      <c r="B151" s="311"/>
      <c r="C151" s="338" t="s">
        <v>2723</v>
      </c>
      <c r="D151" s="286"/>
      <c r="E151" s="286"/>
      <c r="F151" s="339" t="s">
        <v>2720</v>
      </c>
      <c r="G151" s="286"/>
      <c r="H151" s="338" t="s">
        <v>2760</v>
      </c>
      <c r="I151" s="338" t="s">
        <v>2722</v>
      </c>
      <c r="J151" s="338">
        <v>120</v>
      </c>
      <c r="K151" s="334"/>
    </row>
    <row r="152" spans="2:11" s="1" customFormat="1" ht="15" customHeight="1">
      <c r="B152" s="311"/>
      <c r="C152" s="338" t="s">
        <v>2769</v>
      </c>
      <c r="D152" s="286"/>
      <c r="E152" s="286"/>
      <c r="F152" s="339" t="s">
        <v>2720</v>
      </c>
      <c r="G152" s="286"/>
      <c r="H152" s="338" t="s">
        <v>2780</v>
      </c>
      <c r="I152" s="338" t="s">
        <v>2722</v>
      </c>
      <c r="J152" s="338" t="s">
        <v>2771</v>
      </c>
      <c r="K152" s="334"/>
    </row>
    <row r="153" spans="2:11" s="1" customFormat="1" ht="15" customHeight="1">
      <c r="B153" s="311"/>
      <c r="C153" s="338" t="s">
        <v>2668</v>
      </c>
      <c r="D153" s="286"/>
      <c r="E153" s="286"/>
      <c r="F153" s="339" t="s">
        <v>2720</v>
      </c>
      <c r="G153" s="286"/>
      <c r="H153" s="338" t="s">
        <v>2781</v>
      </c>
      <c r="I153" s="338" t="s">
        <v>2722</v>
      </c>
      <c r="J153" s="338" t="s">
        <v>2771</v>
      </c>
      <c r="K153" s="334"/>
    </row>
    <row r="154" spans="2:11" s="1" customFormat="1" ht="15" customHeight="1">
      <c r="B154" s="311"/>
      <c r="C154" s="338" t="s">
        <v>2725</v>
      </c>
      <c r="D154" s="286"/>
      <c r="E154" s="286"/>
      <c r="F154" s="339" t="s">
        <v>2726</v>
      </c>
      <c r="G154" s="286"/>
      <c r="H154" s="338" t="s">
        <v>2760</v>
      </c>
      <c r="I154" s="338" t="s">
        <v>2722</v>
      </c>
      <c r="J154" s="338">
        <v>50</v>
      </c>
      <c r="K154" s="334"/>
    </row>
    <row r="155" spans="2:11" s="1" customFormat="1" ht="15" customHeight="1">
      <c r="B155" s="311"/>
      <c r="C155" s="338" t="s">
        <v>2728</v>
      </c>
      <c r="D155" s="286"/>
      <c r="E155" s="286"/>
      <c r="F155" s="339" t="s">
        <v>2720</v>
      </c>
      <c r="G155" s="286"/>
      <c r="H155" s="338" t="s">
        <v>2760</v>
      </c>
      <c r="I155" s="338" t="s">
        <v>2730</v>
      </c>
      <c r="J155" s="338"/>
      <c r="K155" s="334"/>
    </row>
    <row r="156" spans="2:11" s="1" customFormat="1" ht="15" customHeight="1">
      <c r="B156" s="311"/>
      <c r="C156" s="338" t="s">
        <v>2739</v>
      </c>
      <c r="D156" s="286"/>
      <c r="E156" s="286"/>
      <c r="F156" s="339" t="s">
        <v>2726</v>
      </c>
      <c r="G156" s="286"/>
      <c r="H156" s="338" t="s">
        <v>2760</v>
      </c>
      <c r="I156" s="338" t="s">
        <v>2722</v>
      </c>
      <c r="J156" s="338">
        <v>50</v>
      </c>
      <c r="K156" s="334"/>
    </row>
    <row r="157" spans="2:11" s="1" customFormat="1" ht="15" customHeight="1">
      <c r="B157" s="311"/>
      <c r="C157" s="338" t="s">
        <v>2747</v>
      </c>
      <c r="D157" s="286"/>
      <c r="E157" s="286"/>
      <c r="F157" s="339" t="s">
        <v>2726</v>
      </c>
      <c r="G157" s="286"/>
      <c r="H157" s="338" t="s">
        <v>2760</v>
      </c>
      <c r="I157" s="338" t="s">
        <v>2722</v>
      </c>
      <c r="J157" s="338">
        <v>50</v>
      </c>
      <c r="K157" s="334"/>
    </row>
    <row r="158" spans="2:11" s="1" customFormat="1" ht="15" customHeight="1">
      <c r="B158" s="311"/>
      <c r="C158" s="338" t="s">
        <v>2745</v>
      </c>
      <c r="D158" s="286"/>
      <c r="E158" s="286"/>
      <c r="F158" s="339" t="s">
        <v>2726</v>
      </c>
      <c r="G158" s="286"/>
      <c r="H158" s="338" t="s">
        <v>2760</v>
      </c>
      <c r="I158" s="338" t="s">
        <v>2722</v>
      </c>
      <c r="J158" s="338">
        <v>50</v>
      </c>
      <c r="K158" s="334"/>
    </row>
    <row r="159" spans="2:11" s="1" customFormat="1" ht="15" customHeight="1">
      <c r="B159" s="311"/>
      <c r="C159" s="338" t="s">
        <v>123</v>
      </c>
      <c r="D159" s="286"/>
      <c r="E159" s="286"/>
      <c r="F159" s="339" t="s">
        <v>2720</v>
      </c>
      <c r="G159" s="286"/>
      <c r="H159" s="338" t="s">
        <v>2782</v>
      </c>
      <c r="I159" s="338" t="s">
        <v>2722</v>
      </c>
      <c r="J159" s="338" t="s">
        <v>2783</v>
      </c>
      <c r="K159" s="334"/>
    </row>
    <row r="160" spans="2:11" s="1" customFormat="1" ht="15" customHeight="1">
      <c r="B160" s="311"/>
      <c r="C160" s="338" t="s">
        <v>2784</v>
      </c>
      <c r="D160" s="286"/>
      <c r="E160" s="286"/>
      <c r="F160" s="339" t="s">
        <v>2720</v>
      </c>
      <c r="G160" s="286"/>
      <c r="H160" s="338" t="s">
        <v>2785</v>
      </c>
      <c r="I160" s="338" t="s">
        <v>2755</v>
      </c>
      <c r="J160" s="338"/>
      <c r="K160" s="334"/>
    </row>
    <row r="161" spans="2:11" s="1" customFormat="1" ht="15" customHeight="1">
      <c r="B161" s="340"/>
      <c r="C161" s="320"/>
      <c r="D161" s="320"/>
      <c r="E161" s="320"/>
      <c r="F161" s="320"/>
      <c r="G161" s="320"/>
      <c r="H161" s="320"/>
      <c r="I161" s="320"/>
      <c r="J161" s="320"/>
      <c r="K161" s="341"/>
    </row>
    <row r="162" spans="2:11" s="1" customFormat="1" ht="18.75" customHeight="1">
      <c r="B162" s="322"/>
      <c r="C162" s="332"/>
      <c r="D162" s="332"/>
      <c r="E162" s="332"/>
      <c r="F162" s="342"/>
      <c r="G162" s="332"/>
      <c r="H162" s="332"/>
      <c r="I162" s="332"/>
      <c r="J162" s="332"/>
      <c r="K162" s="322"/>
    </row>
    <row r="163" spans="2:11" s="1" customFormat="1" ht="18.75" customHeight="1">
      <c r="B163" s="294"/>
      <c r="C163" s="294"/>
      <c r="D163" s="294"/>
      <c r="E163" s="294"/>
      <c r="F163" s="294"/>
      <c r="G163" s="294"/>
      <c r="H163" s="294"/>
      <c r="I163" s="294"/>
      <c r="J163" s="294"/>
      <c r="K163" s="294"/>
    </row>
    <row r="164" spans="2:11" s="1" customFormat="1" ht="7.5" customHeight="1">
      <c r="B164" s="273"/>
      <c r="C164" s="274"/>
      <c r="D164" s="274"/>
      <c r="E164" s="274"/>
      <c r="F164" s="274"/>
      <c r="G164" s="274"/>
      <c r="H164" s="274"/>
      <c r="I164" s="274"/>
      <c r="J164" s="274"/>
      <c r="K164" s="275"/>
    </row>
    <row r="165" spans="2:11" s="1" customFormat="1" ht="45" customHeight="1">
      <c r="B165" s="276"/>
      <c r="C165" s="277" t="s">
        <v>2786</v>
      </c>
      <c r="D165" s="277"/>
      <c r="E165" s="277"/>
      <c r="F165" s="277"/>
      <c r="G165" s="277"/>
      <c r="H165" s="277"/>
      <c r="I165" s="277"/>
      <c r="J165" s="277"/>
      <c r="K165" s="278"/>
    </row>
    <row r="166" spans="2:11" s="1" customFormat="1" ht="17.25" customHeight="1">
      <c r="B166" s="276"/>
      <c r="C166" s="301" t="s">
        <v>2714</v>
      </c>
      <c r="D166" s="301"/>
      <c r="E166" s="301"/>
      <c r="F166" s="301" t="s">
        <v>2715</v>
      </c>
      <c r="G166" s="343"/>
      <c r="H166" s="344" t="s">
        <v>57</v>
      </c>
      <c r="I166" s="344" t="s">
        <v>60</v>
      </c>
      <c r="J166" s="301" t="s">
        <v>2716</v>
      </c>
      <c r="K166" s="278"/>
    </row>
    <row r="167" spans="2:11" s="1" customFormat="1" ht="17.25" customHeight="1">
      <c r="B167" s="279"/>
      <c r="C167" s="303" t="s">
        <v>2717</v>
      </c>
      <c r="D167" s="303"/>
      <c r="E167" s="303"/>
      <c r="F167" s="304" t="s">
        <v>2718</v>
      </c>
      <c r="G167" s="345"/>
      <c r="H167" s="346"/>
      <c r="I167" s="346"/>
      <c r="J167" s="303" t="s">
        <v>2719</v>
      </c>
      <c r="K167" s="281"/>
    </row>
    <row r="168" spans="2:11" s="1" customFormat="1" ht="5.25" customHeight="1">
      <c r="B168" s="311"/>
      <c r="C168" s="306"/>
      <c r="D168" s="306"/>
      <c r="E168" s="306"/>
      <c r="F168" s="306"/>
      <c r="G168" s="307"/>
      <c r="H168" s="306"/>
      <c r="I168" s="306"/>
      <c r="J168" s="306"/>
      <c r="K168" s="334"/>
    </row>
    <row r="169" spans="2:11" s="1" customFormat="1" ht="15" customHeight="1">
      <c r="B169" s="311"/>
      <c r="C169" s="286" t="s">
        <v>2723</v>
      </c>
      <c r="D169" s="286"/>
      <c r="E169" s="286"/>
      <c r="F169" s="309" t="s">
        <v>2720</v>
      </c>
      <c r="G169" s="286"/>
      <c r="H169" s="286" t="s">
        <v>2760</v>
      </c>
      <c r="I169" s="286" t="s">
        <v>2722</v>
      </c>
      <c r="J169" s="286">
        <v>120</v>
      </c>
      <c r="K169" s="334"/>
    </row>
    <row r="170" spans="2:11" s="1" customFormat="1" ht="15" customHeight="1">
      <c r="B170" s="311"/>
      <c r="C170" s="286" t="s">
        <v>2769</v>
      </c>
      <c r="D170" s="286"/>
      <c r="E170" s="286"/>
      <c r="F170" s="309" t="s">
        <v>2720</v>
      </c>
      <c r="G170" s="286"/>
      <c r="H170" s="286" t="s">
        <v>2770</v>
      </c>
      <c r="I170" s="286" t="s">
        <v>2722</v>
      </c>
      <c r="J170" s="286" t="s">
        <v>2771</v>
      </c>
      <c r="K170" s="334"/>
    </row>
    <row r="171" spans="2:11" s="1" customFormat="1" ht="15" customHeight="1">
      <c r="B171" s="311"/>
      <c r="C171" s="286" t="s">
        <v>2668</v>
      </c>
      <c r="D171" s="286"/>
      <c r="E171" s="286"/>
      <c r="F171" s="309" t="s">
        <v>2720</v>
      </c>
      <c r="G171" s="286"/>
      <c r="H171" s="286" t="s">
        <v>2787</v>
      </c>
      <c r="I171" s="286" t="s">
        <v>2722</v>
      </c>
      <c r="J171" s="286" t="s">
        <v>2771</v>
      </c>
      <c r="K171" s="334"/>
    </row>
    <row r="172" spans="2:11" s="1" customFormat="1" ht="15" customHeight="1">
      <c r="B172" s="311"/>
      <c r="C172" s="286" t="s">
        <v>2725</v>
      </c>
      <c r="D172" s="286"/>
      <c r="E172" s="286"/>
      <c r="F172" s="309" t="s">
        <v>2726</v>
      </c>
      <c r="G172" s="286"/>
      <c r="H172" s="286" t="s">
        <v>2787</v>
      </c>
      <c r="I172" s="286" t="s">
        <v>2722</v>
      </c>
      <c r="J172" s="286">
        <v>50</v>
      </c>
      <c r="K172" s="334"/>
    </row>
    <row r="173" spans="2:11" s="1" customFormat="1" ht="15" customHeight="1">
      <c r="B173" s="311"/>
      <c r="C173" s="286" t="s">
        <v>2728</v>
      </c>
      <c r="D173" s="286"/>
      <c r="E173" s="286"/>
      <c r="F173" s="309" t="s">
        <v>2720</v>
      </c>
      <c r="G173" s="286"/>
      <c r="H173" s="286" t="s">
        <v>2787</v>
      </c>
      <c r="I173" s="286" t="s">
        <v>2730</v>
      </c>
      <c r="J173" s="286"/>
      <c r="K173" s="334"/>
    </row>
    <row r="174" spans="2:11" s="1" customFormat="1" ht="15" customHeight="1">
      <c r="B174" s="311"/>
      <c r="C174" s="286" t="s">
        <v>2739</v>
      </c>
      <c r="D174" s="286"/>
      <c r="E174" s="286"/>
      <c r="F174" s="309" t="s">
        <v>2726</v>
      </c>
      <c r="G174" s="286"/>
      <c r="H174" s="286" t="s">
        <v>2787</v>
      </c>
      <c r="I174" s="286" t="s">
        <v>2722</v>
      </c>
      <c r="J174" s="286">
        <v>50</v>
      </c>
      <c r="K174" s="334"/>
    </row>
    <row r="175" spans="2:11" s="1" customFormat="1" ht="15" customHeight="1">
      <c r="B175" s="311"/>
      <c r="C175" s="286" t="s">
        <v>2747</v>
      </c>
      <c r="D175" s="286"/>
      <c r="E175" s="286"/>
      <c r="F175" s="309" t="s">
        <v>2726</v>
      </c>
      <c r="G175" s="286"/>
      <c r="H175" s="286" t="s">
        <v>2787</v>
      </c>
      <c r="I175" s="286" t="s">
        <v>2722</v>
      </c>
      <c r="J175" s="286">
        <v>50</v>
      </c>
      <c r="K175" s="334"/>
    </row>
    <row r="176" spans="2:11" s="1" customFormat="1" ht="15" customHeight="1">
      <c r="B176" s="311"/>
      <c r="C176" s="286" t="s">
        <v>2745</v>
      </c>
      <c r="D176" s="286"/>
      <c r="E176" s="286"/>
      <c r="F176" s="309" t="s">
        <v>2726</v>
      </c>
      <c r="G176" s="286"/>
      <c r="H176" s="286" t="s">
        <v>2787</v>
      </c>
      <c r="I176" s="286" t="s">
        <v>2722</v>
      </c>
      <c r="J176" s="286">
        <v>50</v>
      </c>
      <c r="K176" s="334"/>
    </row>
    <row r="177" spans="2:11" s="1" customFormat="1" ht="15" customHeight="1">
      <c r="B177" s="311"/>
      <c r="C177" s="286" t="s">
        <v>145</v>
      </c>
      <c r="D177" s="286"/>
      <c r="E177" s="286"/>
      <c r="F177" s="309" t="s">
        <v>2720</v>
      </c>
      <c r="G177" s="286"/>
      <c r="H177" s="286" t="s">
        <v>2788</v>
      </c>
      <c r="I177" s="286" t="s">
        <v>2789</v>
      </c>
      <c r="J177" s="286"/>
      <c r="K177" s="334"/>
    </row>
    <row r="178" spans="2:11" s="1" customFormat="1" ht="15" customHeight="1">
      <c r="B178" s="311"/>
      <c r="C178" s="286" t="s">
        <v>60</v>
      </c>
      <c r="D178" s="286"/>
      <c r="E178" s="286"/>
      <c r="F178" s="309" t="s">
        <v>2720</v>
      </c>
      <c r="G178" s="286"/>
      <c r="H178" s="286" t="s">
        <v>2790</v>
      </c>
      <c r="I178" s="286" t="s">
        <v>2791</v>
      </c>
      <c r="J178" s="286">
        <v>1</v>
      </c>
      <c r="K178" s="334"/>
    </row>
    <row r="179" spans="2:11" s="1" customFormat="1" ht="15" customHeight="1">
      <c r="B179" s="311"/>
      <c r="C179" s="286" t="s">
        <v>56</v>
      </c>
      <c r="D179" s="286"/>
      <c r="E179" s="286"/>
      <c r="F179" s="309" t="s">
        <v>2720</v>
      </c>
      <c r="G179" s="286"/>
      <c r="H179" s="286" t="s">
        <v>2792</v>
      </c>
      <c r="I179" s="286" t="s">
        <v>2722</v>
      </c>
      <c r="J179" s="286">
        <v>20</v>
      </c>
      <c r="K179" s="334"/>
    </row>
    <row r="180" spans="2:11" s="1" customFormat="1" ht="15" customHeight="1">
      <c r="B180" s="311"/>
      <c r="C180" s="286" t="s">
        <v>57</v>
      </c>
      <c r="D180" s="286"/>
      <c r="E180" s="286"/>
      <c r="F180" s="309" t="s">
        <v>2720</v>
      </c>
      <c r="G180" s="286"/>
      <c r="H180" s="286" t="s">
        <v>2793</v>
      </c>
      <c r="I180" s="286" t="s">
        <v>2722</v>
      </c>
      <c r="J180" s="286">
        <v>255</v>
      </c>
      <c r="K180" s="334"/>
    </row>
    <row r="181" spans="2:11" s="1" customFormat="1" ht="15" customHeight="1">
      <c r="B181" s="311"/>
      <c r="C181" s="286" t="s">
        <v>146</v>
      </c>
      <c r="D181" s="286"/>
      <c r="E181" s="286"/>
      <c r="F181" s="309" t="s">
        <v>2720</v>
      </c>
      <c r="G181" s="286"/>
      <c r="H181" s="286" t="s">
        <v>2684</v>
      </c>
      <c r="I181" s="286" t="s">
        <v>2722</v>
      </c>
      <c r="J181" s="286">
        <v>10</v>
      </c>
      <c r="K181" s="334"/>
    </row>
    <row r="182" spans="2:11" s="1" customFormat="1" ht="15" customHeight="1">
      <c r="B182" s="311"/>
      <c r="C182" s="286" t="s">
        <v>147</v>
      </c>
      <c r="D182" s="286"/>
      <c r="E182" s="286"/>
      <c r="F182" s="309" t="s">
        <v>2720</v>
      </c>
      <c r="G182" s="286"/>
      <c r="H182" s="286" t="s">
        <v>2794</v>
      </c>
      <c r="I182" s="286" t="s">
        <v>2755</v>
      </c>
      <c r="J182" s="286"/>
      <c r="K182" s="334"/>
    </row>
    <row r="183" spans="2:11" s="1" customFormat="1" ht="15" customHeight="1">
      <c r="B183" s="311"/>
      <c r="C183" s="286" t="s">
        <v>2795</v>
      </c>
      <c r="D183" s="286"/>
      <c r="E183" s="286"/>
      <c r="F183" s="309" t="s">
        <v>2720</v>
      </c>
      <c r="G183" s="286"/>
      <c r="H183" s="286" t="s">
        <v>2796</v>
      </c>
      <c r="I183" s="286" t="s">
        <v>2755</v>
      </c>
      <c r="J183" s="286"/>
      <c r="K183" s="334"/>
    </row>
    <row r="184" spans="2:11" s="1" customFormat="1" ht="15" customHeight="1">
      <c r="B184" s="311"/>
      <c r="C184" s="286" t="s">
        <v>2784</v>
      </c>
      <c r="D184" s="286"/>
      <c r="E184" s="286"/>
      <c r="F184" s="309" t="s">
        <v>2720</v>
      </c>
      <c r="G184" s="286"/>
      <c r="H184" s="286" t="s">
        <v>2797</v>
      </c>
      <c r="I184" s="286" t="s">
        <v>2755</v>
      </c>
      <c r="J184" s="286"/>
      <c r="K184" s="334"/>
    </row>
    <row r="185" spans="2:11" s="1" customFormat="1" ht="15" customHeight="1">
      <c r="B185" s="311"/>
      <c r="C185" s="286" t="s">
        <v>149</v>
      </c>
      <c r="D185" s="286"/>
      <c r="E185" s="286"/>
      <c r="F185" s="309" t="s">
        <v>2726</v>
      </c>
      <c r="G185" s="286"/>
      <c r="H185" s="286" t="s">
        <v>2798</v>
      </c>
      <c r="I185" s="286" t="s">
        <v>2722</v>
      </c>
      <c r="J185" s="286">
        <v>50</v>
      </c>
      <c r="K185" s="334"/>
    </row>
    <row r="186" spans="2:11" s="1" customFormat="1" ht="15" customHeight="1">
      <c r="B186" s="311"/>
      <c r="C186" s="286" t="s">
        <v>2799</v>
      </c>
      <c r="D186" s="286"/>
      <c r="E186" s="286"/>
      <c r="F186" s="309" t="s">
        <v>2726</v>
      </c>
      <c r="G186" s="286"/>
      <c r="H186" s="286" t="s">
        <v>2800</v>
      </c>
      <c r="I186" s="286" t="s">
        <v>2801</v>
      </c>
      <c r="J186" s="286"/>
      <c r="K186" s="334"/>
    </row>
    <row r="187" spans="2:11" s="1" customFormat="1" ht="15" customHeight="1">
      <c r="B187" s="311"/>
      <c r="C187" s="286" t="s">
        <v>2802</v>
      </c>
      <c r="D187" s="286"/>
      <c r="E187" s="286"/>
      <c r="F187" s="309" t="s">
        <v>2726</v>
      </c>
      <c r="G187" s="286"/>
      <c r="H187" s="286" t="s">
        <v>2803</v>
      </c>
      <c r="I187" s="286" t="s">
        <v>2801</v>
      </c>
      <c r="J187" s="286"/>
      <c r="K187" s="334"/>
    </row>
    <row r="188" spans="2:11" s="1" customFormat="1" ht="15" customHeight="1">
      <c r="B188" s="311"/>
      <c r="C188" s="286" t="s">
        <v>2804</v>
      </c>
      <c r="D188" s="286"/>
      <c r="E188" s="286"/>
      <c r="F188" s="309" t="s">
        <v>2726</v>
      </c>
      <c r="G188" s="286"/>
      <c r="H188" s="286" t="s">
        <v>2805</v>
      </c>
      <c r="I188" s="286" t="s">
        <v>2801</v>
      </c>
      <c r="J188" s="286"/>
      <c r="K188" s="334"/>
    </row>
    <row r="189" spans="2:11" s="1" customFormat="1" ht="15" customHeight="1">
      <c r="B189" s="311"/>
      <c r="C189" s="347" t="s">
        <v>2806</v>
      </c>
      <c r="D189" s="286"/>
      <c r="E189" s="286"/>
      <c r="F189" s="309" t="s">
        <v>2726</v>
      </c>
      <c r="G189" s="286"/>
      <c r="H189" s="286" t="s">
        <v>2807</v>
      </c>
      <c r="I189" s="286" t="s">
        <v>2808</v>
      </c>
      <c r="J189" s="348" t="s">
        <v>2809</v>
      </c>
      <c r="K189" s="334"/>
    </row>
    <row r="190" spans="2:11" s="1" customFormat="1" ht="15" customHeight="1">
      <c r="B190" s="311"/>
      <c r="C190" s="347" t="s">
        <v>45</v>
      </c>
      <c r="D190" s="286"/>
      <c r="E190" s="286"/>
      <c r="F190" s="309" t="s">
        <v>2720</v>
      </c>
      <c r="G190" s="286"/>
      <c r="H190" s="283" t="s">
        <v>2810</v>
      </c>
      <c r="I190" s="286" t="s">
        <v>2811</v>
      </c>
      <c r="J190" s="286"/>
      <c r="K190" s="334"/>
    </row>
    <row r="191" spans="2:11" s="1" customFormat="1" ht="15" customHeight="1">
      <c r="B191" s="311"/>
      <c r="C191" s="347" t="s">
        <v>2812</v>
      </c>
      <c r="D191" s="286"/>
      <c r="E191" s="286"/>
      <c r="F191" s="309" t="s">
        <v>2720</v>
      </c>
      <c r="G191" s="286"/>
      <c r="H191" s="286" t="s">
        <v>2813</v>
      </c>
      <c r="I191" s="286" t="s">
        <v>2755</v>
      </c>
      <c r="J191" s="286"/>
      <c r="K191" s="334"/>
    </row>
    <row r="192" spans="2:11" s="1" customFormat="1" ht="15" customHeight="1">
      <c r="B192" s="311"/>
      <c r="C192" s="347" t="s">
        <v>2814</v>
      </c>
      <c r="D192" s="286"/>
      <c r="E192" s="286"/>
      <c r="F192" s="309" t="s">
        <v>2720</v>
      </c>
      <c r="G192" s="286"/>
      <c r="H192" s="286" t="s">
        <v>2815</v>
      </c>
      <c r="I192" s="286" t="s">
        <v>2755</v>
      </c>
      <c r="J192" s="286"/>
      <c r="K192" s="334"/>
    </row>
    <row r="193" spans="2:11" s="1" customFormat="1" ht="15" customHeight="1">
      <c r="B193" s="311"/>
      <c r="C193" s="347" t="s">
        <v>2816</v>
      </c>
      <c r="D193" s="286"/>
      <c r="E193" s="286"/>
      <c r="F193" s="309" t="s">
        <v>2726</v>
      </c>
      <c r="G193" s="286"/>
      <c r="H193" s="286" t="s">
        <v>2817</v>
      </c>
      <c r="I193" s="286" t="s">
        <v>2755</v>
      </c>
      <c r="J193" s="286"/>
      <c r="K193" s="334"/>
    </row>
    <row r="194" spans="2:11" s="1" customFormat="1" ht="15" customHeight="1">
      <c r="B194" s="340"/>
      <c r="C194" s="349"/>
      <c r="D194" s="320"/>
      <c r="E194" s="320"/>
      <c r="F194" s="320"/>
      <c r="G194" s="320"/>
      <c r="H194" s="320"/>
      <c r="I194" s="320"/>
      <c r="J194" s="320"/>
      <c r="K194" s="341"/>
    </row>
    <row r="195" spans="2:11" s="1" customFormat="1" ht="18.75" customHeight="1">
      <c r="B195" s="322"/>
      <c r="C195" s="332"/>
      <c r="D195" s="332"/>
      <c r="E195" s="332"/>
      <c r="F195" s="342"/>
      <c r="G195" s="332"/>
      <c r="H195" s="332"/>
      <c r="I195" s="332"/>
      <c r="J195" s="332"/>
      <c r="K195" s="322"/>
    </row>
    <row r="196" spans="2:11" s="1" customFormat="1" ht="18.75" customHeight="1">
      <c r="B196" s="322"/>
      <c r="C196" s="332"/>
      <c r="D196" s="332"/>
      <c r="E196" s="332"/>
      <c r="F196" s="342"/>
      <c r="G196" s="332"/>
      <c r="H196" s="332"/>
      <c r="I196" s="332"/>
      <c r="J196" s="332"/>
      <c r="K196" s="322"/>
    </row>
    <row r="197" spans="2:11" s="1" customFormat="1" ht="18.75" customHeight="1">
      <c r="B197" s="294"/>
      <c r="C197" s="294"/>
      <c r="D197" s="294"/>
      <c r="E197" s="294"/>
      <c r="F197" s="294"/>
      <c r="G197" s="294"/>
      <c r="H197" s="294"/>
      <c r="I197" s="294"/>
      <c r="J197" s="294"/>
      <c r="K197" s="294"/>
    </row>
    <row r="198" spans="2:11" s="1" customFormat="1" ht="13.5">
      <c r="B198" s="273"/>
      <c r="C198" s="274"/>
      <c r="D198" s="274"/>
      <c r="E198" s="274"/>
      <c r="F198" s="274"/>
      <c r="G198" s="274"/>
      <c r="H198" s="274"/>
      <c r="I198" s="274"/>
      <c r="J198" s="274"/>
      <c r="K198" s="275"/>
    </row>
    <row r="199" spans="2:11" s="1" customFormat="1" ht="21">
      <c r="B199" s="276"/>
      <c r="C199" s="277" t="s">
        <v>2818</v>
      </c>
      <c r="D199" s="277"/>
      <c r="E199" s="277"/>
      <c r="F199" s="277"/>
      <c r="G199" s="277"/>
      <c r="H199" s="277"/>
      <c r="I199" s="277"/>
      <c r="J199" s="277"/>
      <c r="K199" s="278"/>
    </row>
    <row r="200" spans="2:11" s="1" customFormat="1" ht="25.5" customHeight="1">
      <c r="B200" s="276"/>
      <c r="C200" s="350" t="s">
        <v>2819</v>
      </c>
      <c r="D200" s="350"/>
      <c r="E200" s="350"/>
      <c r="F200" s="350" t="s">
        <v>2820</v>
      </c>
      <c r="G200" s="351"/>
      <c r="H200" s="350" t="s">
        <v>2821</v>
      </c>
      <c r="I200" s="350"/>
      <c r="J200" s="350"/>
      <c r="K200" s="278"/>
    </row>
    <row r="201" spans="2:11" s="1" customFormat="1" ht="5.25" customHeight="1">
      <c r="B201" s="311"/>
      <c r="C201" s="306"/>
      <c r="D201" s="306"/>
      <c r="E201" s="306"/>
      <c r="F201" s="306"/>
      <c r="G201" s="332"/>
      <c r="H201" s="306"/>
      <c r="I201" s="306"/>
      <c r="J201" s="306"/>
      <c r="K201" s="334"/>
    </row>
    <row r="202" spans="2:11" s="1" customFormat="1" ht="15" customHeight="1">
      <c r="B202" s="311"/>
      <c r="C202" s="286" t="s">
        <v>2811</v>
      </c>
      <c r="D202" s="286"/>
      <c r="E202" s="286"/>
      <c r="F202" s="309" t="s">
        <v>46</v>
      </c>
      <c r="G202" s="286"/>
      <c r="H202" s="286" t="s">
        <v>2822</v>
      </c>
      <c r="I202" s="286"/>
      <c r="J202" s="286"/>
      <c r="K202" s="334"/>
    </row>
    <row r="203" spans="2:11" s="1" customFormat="1" ht="15" customHeight="1">
      <c r="B203" s="311"/>
      <c r="C203" s="286"/>
      <c r="D203" s="286"/>
      <c r="E203" s="286"/>
      <c r="F203" s="309" t="s">
        <v>47</v>
      </c>
      <c r="G203" s="286"/>
      <c r="H203" s="286" t="s">
        <v>2823</v>
      </c>
      <c r="I203" s="286"/>
      <c r="J203" s="286"/>
      <c r="K203" s="334"/>
    </row>
    <row r="204" spans="2:11" s="1" customFormat="1" ht="15" customHeight="1">
      <c r="B204" s="311"/>
      <c r="C204" s="286"/>
      <c r="D204" s="286"/>
      <c r="E204" s="286"/>
      <c r="F204" s="309" t="s">
        <v>50</v>
      </c>
      <c r="G204" s="286"/>
      <c r="H204" s="286" t="s">
        <v>2824</v>
      </c>
      <c r="I204" s="286"/>
      <c r="J204" s="286"/>
      <c r="K204" s="334"/>
    </row>
    <row r="205" spans="2:11" s="1" customFormat="1" ht="15" customHeight="1">
      <c r="B205" s="311"/>
      <c r="C205" s="286"/>
      <c r="D205" s="286"/>
      <c r="E205" s="286"/>
      <c r="F205" s="309" t="s">
        <v>48</v>
      </c>
      <c r="G205" s="286"/>
      <c r="H205" s="286" t="s">
        <v>2825</v>
      </c>
      <c r="I205" s="286"/>
      <c r="J205" s="286"/>
      <c r="K205" s="334"/>
    </row>
    <row r="206" spans="2:11" s="1" customFormat="1" ht="15" customHeight="1">
      <c r="B206" s="311"/>
      <c r="C206" s="286"/>
      <c r="D206" s="286"/>
      <c r="E206" s="286"/>
      <c r="F206" s="309" t="s">
        <v>49</v>
      </c>
      <c r="G206" s="286"/>
      <c r="H206" s="286" t="s">
        <v>2826</v>
      </c>
      <c r="I206" s="286"/>
      <c r="J206" s="286"/>
      <c r="K206" s="334"/>
    </row>
    <row r="207" spans="2:11" s="1" customFormat="1" ht="15" customHeight="1">
      <c r="B207" s="311"/>
      <c r="C207" s="286"/>
      <c r="D207" s="286"/>
      <c r="E207" s="286"/>
      <c r="F207" s="309"/>
      <c r="G207" s="286"/>
      <c r="H207" s="286"/>
      <c r="I207" s="286"/>
      <c r="J207" s="286"/>
      <c r="K207" s="334"/>
    </row>
    <row r="208" spans="2:11" s="1" customFormat="1" ht="15" customHeight="1">
      <c r="B208" s="311"/>
      <c r="C208" s="286" t="s">
        <v>2767</v>
      </c>
      <c r="D208" s="286"/>
      <c r="E208" s="286"/>
      <c r="F208" s="309" t="s">
        <v>82</v>
      </c>
      <c r="G208" s="286"/>
      <c r="H208" s="286" t="s">
        <v>2827</v>
      </c>
      <c r="I208" s="286"/>
      <c r="J208" s="286"/>
      <c r="K208" s="334"/>
    </row>
    <row r="209" spans="2:11" s="1" customFormat="1" ht="15" customHeight="1">
      <c r="B209" s="311"/>
      <c r="C209" s="286"/>
      <c r="D209" s="286"/>
      <c r="E209" s="286"/>
      <c r="F209" s="309" t="s">
        <v>2662</v>
      </c>
      <c r="G209" s="286"/>
      <c r="H209" s="286" t="s">
        <v>2663</v>
      </c>
      <c r="I209" s="286"/>
      <c r="J209" s="286"/>
      <c r="K209" s="334"/>
    </row>
    <row r="210" spans="2:11" s="1" customFormat="1" ht="15" customHeight="1">
      <c r="B210" s="311"/>
      <c r="C210" s="286"/>
      <c r="D210" s="286"/>
      <c r="E210" s="286"/>
      <c r="F210" s="309" t="s">
        <v>2660</v>
      </c>
      <c r="G210" s="286"/>
      <c r="H210" s="286" t="s">
        <v>2828</v>
      </c>
      <c r="I210" s="286"/>
      <c r="J210" s="286"/>
      <c r="K210" s="334"/>
    </row>
    <row r="211" spans="2:11" s="1" customFormat="1" ht="15" customHeight="1">
      <c r="B211" s="352"/>
      <c r="C211" s="286"/>
      <c r="D211" s="286"/>
      <c r="E211" s="286"/>
      <c r="F211" s="309" t="s">
        <v>2664</v>
      </c>
      <c r="G211" s="347"/>
      <c r="H211" s="338" t="s">
        <v>2665</v>
      </c>
      <c r="I211" s="338"/>
      <c r="J211" s="338"/>
      <c r="K211" s="353"/>
    </row>
    <row r="212" spans="2:11" s="1" customFormat="1" ht="15" customHeight="1">
      <c r="B212" s="352"/>
      <c r="C212" s="286"/>
      <c r="D212" s="286"/>
      <c r="E212" s="286"/>
      <c r="F212" s="309" t="s">
        <v>2666</v>
      </c>
      <c r="G212" s="347"/>
      <c r="H212" s="338" t="s">
        <v>2829</v>
      </c>
      <c r="I212" s="338"/>
      <c r="J212" s="338"/>
      <c r="K212" s="353"/>
    </row>
    <row r="213" spans="2:11" s="1" customFormat="1" ht="15" customHeight="1">
      <c r="B213" s="352"/>
      <c r="C213" s="286"/>
      <c r="D213" s="286"/>
      <c r="E213" s="286"/>
      <c r="F213" s="309"/>
      <c r="G213" s="347"/>
      <c r="H213" s="338"/>
      <c r="I213" s="338"/>
      <c r="J213" s="338"/>
      <c r="K213" s="353"/>
    </row>
    <row r="214" spans="2:11" s="1" customFormat="1" ht="15" customHeight="1">
      <c r="B214" s="352"/>
      <c r="C214" s="286" t="s">
        <v>2791</v>
      </c>
      <c r="D214" s="286"/>
      <c r="E214" s="286"/>
      <c r="F214" s="309">
        <v>1</v>
      </c>
      <c r="G214" s="347"/>
      <c r="H214" s="338" t="s">
        <v>2830</v>
      </c>
      <c r="I214" s="338"/>
      <c r="J214" s="338"/>
      <c r="K214" s="353"/>
    </row>
    <row r="215" spans="2:11" s="1" customFormat="1" ht="15" customHeight="1">
      <c r="B215" s="352"/>
      <c r="C215" s="286"/>
      <c r="D215" s="286"/>
      <c r="E215" s="286"/>
      <c r="F215" s="309">
        <v>2</v>
      </c>
      <c r="G215" s="347"/>
      <c r="H215" s="338" t="s">
        <v>2831</v>
      </c>
      <c r="I215" s="338"/>
      <c r="J215" s="338"/>
      <c r="K215" s="353"/>
    </row>
    <row r="216" spans="2:11" s="1" customFormat="1" ht="15" customHeight="1">
      <c r="B216" s="352"/>
      <c r="C216" s="286"/>
      <c r="D216" s="286"/>
      <c r="E216" s="286"/>
      <c r="F216" s="309">
        <v>3</v>
      </c>
      <c r="G216" s="347"/>
      <c r="H216" s="338" t="s">
        <v>2832</v>
      </c>
      <c r="I216" s="338"/>
      <c r="J216" s="338"/>
      <c r="K216" s="353"/>
    </row>
    <row r="217" spans="2:11" s="1" customFormat="1" ht="15" customHeight="1">
      <c r="B217" s="352"/>
      <c r="C217" s="286"/>
      <c r="D217" s="286"/>
      <c r="E217" s="286"/>
      <c r="F217" s="309">
        <v>4</v>
      </c>
      <c r="G217" s="347"/>
      <c r="H217" s="338" t="s">
        <v>2833</v>
      </c>
      <c r="I217" s="338"/>
      <c r="J217" s="338"/>
      <c r="K217" s="353"/>
    </row>
    <row r="218" spans="2:11" s="1" customFormat="1" ht="12.75" customHeight="1">
      <c r="B218" s="354"/>
      <c r="C218" s="355"/>
      <c r="D218" s="355"/>
      <c r="E218" s="355"/>
      <c r="F218" s="355"/>
      <c r="G218" s="355"/>
      <c r="H218" s="355"/>
      <c r="I218" s="355"/>
      <c r="J218" s="355"/>
      <c r="K218" s="356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55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84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85</v>
      </c>
    </row>
    <row r="4" spans="2:46" s="1" customFormat="1" ht="24.95" customHeight="1">
      <c r="B4" s="21"/>
      <c r="D4" s="131" t="s">
        <v>119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Rekonstrukce střechy Základní školy Za Chlumem 824 v Bílině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120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121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14. 9. 2023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27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28</v>
      </c>
      <c r="F15" s="39"/>
      <c r="G15" s="39"/>
      <c r="H15" s="39"/>
      <c r="I15" s="133" t="s">
        <v>29</v>
      </c>
      <c r="J15" s="137" t="s">
        <v>30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31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29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33</v>
      </c>
      <c r="E20" s="39"/>
      <c r="F20" s="39"/>
      <c r="G20" s="39"/>
      <c r="H20" s="39"/>
      <c r="I20" s="133" t="s">
        <v>26</v>
      </c>
      <c r="J20" s="137" t="s">
        <v>34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35</v>
      </c>
      <c r="F21" s="39"/>
      <c r="G21" s="39"/>
      <c r="H21" s="39"/>
      <c r="I21" s="133" t="s">
        <v>29</v>
      </c>
      <c r="J21" s="137" t="s">
        <v>36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38</v>
      </c>
      <c r="E23" s="39"/>
      <c r="F23" s="39"/>
      <c r="G23" s="39"/>
      <c r="H23" s="39"/>
      <c r="I23" s="133" t="s">
        <v>26</v>
      </c>
      <c r="J23" s="137" t="s">
        <v>34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">
        <v>35</v>
      </c>
      <c r="F24" s="39"/>
      <c r="G24" s="39"/>
      <c r="H24" s="39"/>
      <c r="I24" s="133" t="s">
        <v>29</v>
      </c>
      <c r="J24" s="137" t="s">
        <v>36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39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71.25" customHeight="1">
      <c r="A27" s="139"/>
      <c r="B27" s="140"/>
      <c r="C27" s="139"/>
      <c r="D27" s="139"/>
      <c r="E27" s="141" t="s">
        <v>40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41</v>
      </c>
      <c r="E30" s="39"/>
      <c r="F30" s="39"/>
      <c r="G30" s="39"/>
      <c r="H30" s="39"/>
      <c r="I30" s="39"/>
      <c r="J30" s="145">
        <f>ROUND(J97,2)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43</v>
      </c>
      <c r="G32" s="39"/>
      <c r="H32" s="39"/>
      <c r="I32" s="146" t="s">
        <v>42</v>
      </c>
      <c r="J32" s="146" t="s">
        <v>44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45</v>
      </c>
      <c r="E33" s="133" t="s">
        <v>46</v>
      </c>
      <c r="F33" s="148">
        <f>ROUND((SUM(BE97:BE555)),2)</f>
        <v>0</v>
      </c>
      <c r="G33" s="39"/>
      <c r="H33" s="39"/>
      <c r="I33" s="149">
        <v>0.21</v>
      </c>
      <c r="J33" s="148">
        <f>ROUND(((SUM(BE97:BE555))*I33),2)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47</v>
      </c>
      <c r="F34" s="148">
        <f>ROUND((SUM(BF97:BF555)),2)</f>
        <v>0</v>
      </c>
      <c r="G34" s="39"/>
      <c r="H34" s="39"/>
      <c r="I34" s="149">
        <v>0.15</v>
      </c>
      <c r="J34" s="148">
        <f>ROUND(((SUM(BF97:BF555))*I34),2)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48</v>
      </c>
      <c r="F35" s="148">
        <f>ROUND((SUM(BG97:BG555)),2)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49</v>
      </c>
      <c r="F36" s="148">
        <f>ROUND((SUM(BH97:BH555)),2)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50</v>
      </c>
      <c r="F37" s="148">
        <f>ROUND((SUM(BI97:BI555)),2)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51</v>
      </c>
      <c r="E39" s="152"/>
      <c r="F39" s="152"/>
      <c r="G39" s="153" t="s">
        <v>52</v>
      </c>
      <c r="H39" s="154" t="s">
        <v>53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122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Rekonstrukce střechy Základní školy Za Chlumem 824 v Bílině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120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SO-01 - A1 - střecha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Za Chlumem 824</v>
      </c>
      <c r="G52" s="41"/>
      <c r="H52" s="41"/>
      <c r="I52" s="33" t="s">
        <v>23</v>
      </c>
      <c r="J52" s="73" t="str">
        <f>IF(J12="","",J12)</f>
        <v>14. 9. 2023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Město Bílina</v>
      </c>
      <c r="G54" s="41"/>
      <c r="H54" s="41"/>
      <c r="I54" s="33" t="s">
        <v>33</v>
      </c>
      <c r="J54" s="37" t="str">
        <f>E21</f>
        <v>DEKPROJEKT s.r.o.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31</v>
      </c>
      <c r="D55" s="41"/>
      <c r="E55" s="41"/>
      <c r="F55" s="28" t="str">
        <f>IF(E18="","",E18)</f>
        <v>Vyplň údaj</v>
      </c>
      <c r="G55" s="41"/>
      <c r="H55" s="41"/>
      <c r="I55" s="33" t="s">
        <v>38</v>
      </c>
      <c r="J55" s="37" t="str">
        <f>E24</f>
        <v>DEKPROJEKT s.r.o.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123</v>
      </c>
      <c r="D57" s="163"/>
      <c r="E57" s="163"/>
      <c r="F57" s="163"/>
      <c r="G57" s="163"/>
      <c r="H57" s="163"/>
      <c r="I57" s="163"/>
      <c r="J57" s="164" t="s">
        <v>124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73</v>
      </c>
      <c r="D59" s="41"/>
      <c r="E59" s="41"/>
      <c r="F59" s="41"/>
      <c r="G59" s="41"/>
      <c r="H59" s="41"/>
      <c r="I59" s="41"/>
      <c r="J59" s="103">
        <f>J97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125</v>
      </c>
    </row>
    <row r="60" spans="1:31" s="9" customFormat="1" ht="24.95" customHeight="1">
      <c r="A60" s="9"/>
      <c r="B60" s="166"/>
      <c r="C60" s="167"/>
      <c r="D60" s="168" t="s">
        <v>126</v>
      </c>
      <c r="E60" s="169"/>
      <c r="F60" s="169"/>
      <c r="G60" s="169"/>
      <c r="H60" s="169"/>
      <c r="I60" s="169"/>
      <c r="J60" s="170">
        <f>J98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127</v>
      </c>
      <c r="E61" s="175"/>
      <c r="F61" s="175"/>
      <c r="G61" s="175"/>
      <c r="H61" s="175"/>
      <c r="I61" s="175"/>
      <c r="J61" s="176">
        <f>J99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128</v>
      </c>
      <c r="E62" s="175"/>
      <c r="F62" s="175"/>
      <c r="G62" s="175"/>
      <c r="H62" s="175"/>
      <c r="I62" s="175"/>
      <c r="J62" s="176">
        <f>J108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129</v>
      </c>
      <c r="E63" s="175"/>
      <c r="F63" s="175"/>
      <c r="G63" s="175"/>
      <c r="H63" s="175"/>
      <c r="I63" s="175"/>
      <c r="J63" s="176">
        <f>J111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2"/>
      <c r="C64" s="173"/>
      <c r="D64" s="174" t="s">
        <v>130</v>
      </c>
      <c r="E64" s="175"/>
      <c r="F64" s="175"/>
      <c r="G64" s="175"/>
      <c r="H64" s="175"/>
      <c r="I64" s="175"/>
      <c r="J64" s="176">
        <f>J129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9" customFormat="1" ht="24.95" customHeight="1">
      <c r="A65" s="9"/>
      <c r="B65" s="166"/>
      <c r="C65" s="167"/>
      <c r="D65" s="168" t="s">
        <v>131</v>
      </c>
      <c r="E65" s="169"/>
      <c r="F65" s="169"/>
      <c r="G65" s="169"/>
      <c r="H65" s="169"/>
      <c r="I65" s="169"/>
      <c r="J65" s="170">
        <f>J132</f>
        <v>0</v>
      </c>
      <c r="K65" s="167"/>
      <c r="L65" s="171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10" customFormat="1" ht="19.9" customHeight="1">
      <c r="A66" s="10"/>
      <c r="B66" s="172"/>
      <c r="C66" s="173"/>
      <c r="D66" s="174" t="s">
        <v>132</v>
      </c>
      <c r="E66" s="175"/>
      <c r="F66" s="175"/>
      <c r="G66" s="175"/>
      <c r="H66" s="175"/>
      <c r="I66" s="175"/>
      <c r="J66" s="176">
        <f>J133</f>
        <v>0</v>
      </c>
      <c r="K66" s="173"/>
      <c r="L66" s="17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2"/>
      <c r="C67" s="173"/>
      <c r="D67" s="174" t="s">
        <v>133</v>
      </c>
      <c r="E67" s="175"/>
      <c r="F67" s="175"/>
      <c r="G67" s="175"/>
      <c r="H67" s="175"/>
      <c r="I67" s="175"/>
      <c r="J67" s="176">
        <f>J295</f>
        <v>0</v>
      </c>
      <c r="K67" s="173"/>
      <c r="L67" s="17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2"/>
      <c r="C68" s="173"/>
      <c r="D68" s="174" t="s">
        <v>134</v>
      </c>
      <c r="E68" s="175"/>
      <c r="F68" s="175"/>
      <c r="G68" s="175"/>
      <c r="H68" s="175"/>
      <c r="I68" s="175"/>
      <c r="J68" s="176">
        <f>J383</f>
        <v>0</v>
      </c>
      <c r="K68" s="173"/>
      <c r="L68" s="17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2"/>
      <c r="C69" s="173"/>
      <c r="D69" s="174" t="s">
        <v>135</v>
      </c>
      <c r="E69" s="175"/>
      <c r="F69" s="175"/>
      <c r="G69" s="175"/>
      <c r="H69" s="175"/>
      <c r="I69" s="175"/>
      <c r="J69" s="176">
        <f>J402</f>
        <v>0</v>
      </c>
      <c r="K69" s="173"/>
      <c r="L69" s="17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2"/>
      <c r="C70" s="173"/>
      <c r="D70" s="174" t="s">
        <v>136</v>
      </c>
      <c r="E70" s="175"/>
      <c r="F70" s="175"/>
      <c r="G70" s="175"/>
      <c r="H70" s="175"/>
      <c r="I70" s="175"/>
      <c r="J70" s="176">
        <f>J437</f>
        <v>0</v>
      </c>
      <c r="K70" s="173"/>
      <c r="L70" s="177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72"/>
      <c r="C71" s="173"/>
      <c r="D71" s="174" t="s">
        <v>137</v>
      </c>
      <c r="E71" s="175"/>
      <c r="F71" s="175"/>
      <c r="G71" s="175"/>
      <c r="H71" s="175"/>
      <c r="I71" s="175"/>
      <c r="J71" s="176">
        <f>J456</f>
        <v>0</v>
      </c>
      <c r="K71" s="173"/>
      <c r="L71" s="177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72"/>
      <c r="C72" s="173"/>
      <c r="D72" s="174" t="s">
        <v>138</v>
      </c>
      <c r="E72" s="175"/>
      <c r="F72" s="175"/>
      <c r="G72" s="175"/>
      <c r="H72" s="175"/>
      <c r="I72" s="175"/>
      <c r="J72" s="176">
        <f>J521</f>
        <v>0</v>
      </c>
      <c r="K72" s="173"/>
      <c r="L72" s="177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72"/>
      <c r="C73" s="173"/>
      <c r="D73" s="174" t="s">
        <v>139</v>
      </c>
      <c r="E73" s="175"/>
      <c r="F73" s="175"/>
      <c r="G73" s="175"/>
      <c r="H73" s="175"/>
      <c r="I73" s="175"/>
      <c r="J73" s="176">
        <f>J528</f>
        <v>0</v>
      </c>
      <c r="K73" s="173"/>
      <c r="L73" s="177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9" customFormat="1" ht="24.95" customHeight="1">
      <c r="A74" s="9"/>
      <c r="B74" s="166"/>
      <c r="C74" s="167"/>
      <c r="D74" s="168" t="s">
        <v>140</v>
      </c>
      <c r="E74" s="169"/>
      <c r="F74" s="169"/>
      <c r="G74" s="169"/>
      <c r="H74" s="169"/>
      <c r="I74" s="169"/>
      <c r="J74" s="170">
        <f>J539</f>
        <v>0</v>
      </c>
      <c r="K74" s="167"/>
      <c r="L74" s="171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</row>
    <row r="75" spans="1:31" s="10" customFormat="1" ht="19.9" customHeight="1">
      <c r="A75" s="10"/>
      <c r="B75" s="172"/>
      <c r="C75" s="173"/>
      <c r="D75" s="174" t="s">
        <v>141</v>
      </c>
      <c r="E75" s="175"/>
      <c r="F75" s="175"/>
      <c r="G75" s="175"/>
      <c r="H75" s="175"/>
      <c r="I75" s="175"/>
      <c r="J75" s="176">
        <f>J540</f>
        <v>0</v>
      </c>
      <c r="K75" s="173"/>
      <c r="L75" s="177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72"/>
      <c r="C76" s="173"/>
      <c r="D76" s="174" t="s">
        <v>142</v>
      </c>
      <c r="E76" s="175"/>
      <c r="F76" s="175"/>
      <c r="G76" s="175"/>
      <c r="H76" s="175"/>
      <c r="I76" s="175"/>
      <c r="J76" s="176">
        <f>J544</f>
        <v>0</v>
      </c>
      <c r="K76" s="173"/>
      <c r="L76" s="177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72"/>
      <c r="C77" s="173"/>
      <c r="D77" s="174" t="s">
        <v>143</v>
      </c>
      <c r="E77" s="175"/>
      <c r="F77" s="175"/>
      <c r="G77" s="175"/>
      <c r="H77" s="175"/>
      <c r="I77" s="175"/>
      <c r="J77" s="176">
        <f>J550</f>
        <v>0</v>
      </c>
      <c r="K77" s="173"/>
      <c r="L77" s="177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2" customFormat="1" ht="21.8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6.95" customHeight="1">
      <c r="A79" s="39"/>
      <c r="B79" s="60"/>
      <c r="C79" s="61"/>
      <c r="D79" s="61"/>
      <c r="E79" s="61"/>
      <c r="F79" s="61"/>
      <c r="G79" s="61"/>
      <c r="H79" s="61"/>
      <c r="I79" s="61"/>
      <c r="J79" s="61"/>
      <c r="K79" s="6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3" spans="1:31" s="2" customFormat="1" ht="6.95" customHeight="1">
      <c r="A83" s="39"/>
      <c r="B83" s="62"/>
      <c r="C83" s="63"/>
      <c r="D83" s="63"/>
      <c r="E83" s="63"/>
      <c r="F83" s="63"/>
      <c r="G83" s="63"/>
      <c r="H83" s="63"/>
      <c r="I83" s="63"/>
      <c r="J83" s="63"/>
      <c r="K83" s="63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24.95" customHeight="1">
      <c r="A84" s="39"/>
      <c r="B84" s="40"/>
      <c r="C84" s="24" t="s">
        <v>144</v>
      </c>
      <c r="D84" s="41"/>
      <c r="E84" s="41"/>
      <c r="F84" s="41"/>
      <c r="G84" s="41"/>
      <c r="H84" s="41"/>
      <c r="I84" s="41"/>
      <c r="J84" s="41"/>
      <c r="K84" s="41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6.95" customHeight="1">
      <c r="A85" s="39"/>
      <c r="B85" s="40"/>
      <c r="C85" s="41"/>
      <c r="D85" s="41"/>
      <c r="E85" s="41"/>
      <c r="F85" s="41"/>
      <c r="G85" s="41"/>
      <c r="H85" s="41"/>
      <c r="I85" s="41"/>
      <c r="J85" s="41"/>
      <c r="K85" s="41"/>
      <c r="L85" s="13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16</v>
      </c>
      <c r="D86" s="41"/>
      <c r="E86" s="41"/>
      <c r="F86" s="41"/>
      <c r="G86" s="41"/>
      <c r="H86" s="41"/>
      <c r="I86" s="41"/>
      <c r="J86" s="41"/>
      <c r="K86" s="41"/>
      <c r="L86" s="13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161" t="str">
        <f>E7</f>
        <v>Rekonstrukce střechy Základní školy Za Chlumem 824 v Bílině</v>
      </c>
      <c r="F87" s="33"/>
      <c r="G87" s="33"/>
      <c r="H87" s="33"/>
      <c r="I87" s="41"/>
      <c r="J87" s="41"/>
      <c r="K87" s="41"/>
      <c r="L87" s="13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120</v>
      </c>
      <c r="D88" s="41"/>
      <c r="E88" s="41"/>
      <c r="F88" s="41"/>
      <c r="G88" s="41"/>
      <c r="H88" s="41"/>
      <c r="I88" s="41"/>
      <c r="J88" s="41"/>
      <c r="K88" s="41"/>
      <c r="L88" s="13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0" t="str">
        <f>E9</f>
        <v>SO-01 - A1 - střecha</v>
      </c>
      <c r="F89" s="41"/>
      <c r="G89" s="41"/>
      <c r="H89" s="41"/>
      <c r="I89" s="41"/>
      <c r="J89" s="41"/>
      <c r="K89" s="41"/>
      <c r="L89" s="13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135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21</v>
      </c>
      <c r="D91" s="41"/>
      <c r="E91" s="41"/>
      <c r="F91" s="28" t="str">
        <f>F12</f>
        <v>Za Chlumem 824</v>
      </c>
      <c r="G91" s="41"/>
      <c r="H91" s="41"/>
      <c r="I91" s="33" t="s">
        <v>23</v>
      </c>
      <c r="J91" s="73" t="str">
        <f>IF(J12="","",J12)</f>
        <v>14. 9. 2023</v>
      </c>
      <c r="K91" s="41"/>
      <c r="L91" s="135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135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5.15" customHeight="1">
      <c r="A93" s="39"/>
      <c r="B93" s="40"/>
      <c r="C93" s="33" t="s">
        <v>25</v>
      </c>
      <c r="D93" s="41"/>
      <c r="E93" s="41"/>
      <c r="F93" s="28" t="str">
        <f>E15</f>
        <v>Město Bílina</v>
      </c>
      <c r="G93" s="41"/>
      <c r="H93" s="41"/>
      <c r="I93" s="33" t="s">
        <v>33</v>
      </c>
      <c r="J93" s="37" t="str">
        <f>E21</f>
        <v>DEKPROJEKT s.r.o.</v>
      </c>
      <c r="K93" s="41"/>
      <c r="L93" s="135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31</v>
      </c>
      <c r="D94" s="41"/>
      <c r="E94" s="41"/>
      <c r="F94" s="28" t="str">
        <f>IF(E18="","",E18)</f>
        <v>Vyplň údaj</v>
      </c>
      <c r="G94" s="41"/>
      <c r="H94" s="41"/>
      <c r="I94" s="33" t="s">
        <v>38</v>
      </c>
      <c r="J94" s="37" t="str">
        <f>E24</f>
        <v>DEKPROJEKT s.r.o.</v>
      </c>
      <c r="K94" s="41"/>
      <c r="L94" s="135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135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11" customFormat="1" ht="29.25" customHeight="1">
      <c r="A96" s="178"/>
      <c r="B96" s="179"/>
      <c r="C96" s="180" t="s">
        <v>145</v>
      </c>
      <c r="D96" s="181" t="s">
        <v>60</v>
      </c>
      <c r="E96" s="181" t="s">
        <v>56</v>
      </c>
      <c r="F96" s="181" t="s">
        <v>57</v>
      </c>
      <c r="G96" s="181" t="s">
        <v>146</v>
      </c>
      <c r="H96" s="181" t="s">
        <v>147</v>
      </c>
      <c r="I96" s="181" t="s">
        <v>148</v>
      </c>
      <c r="J96" s="181" t="s">
        <v>124</v>
      </c>
      <c r="K96" s="182" t="s">
        <v>149</v>
      </c>
      <c r="L96" s="183"/>
      <c r="M96" s="93" t="s">
        <v>19</v>
      </c>
      <c r="N96" s="94" t="s">
        <v>45</v>
      </c>
      <c r="O96" s="94" t="s">
        <v>150</v>
      </c>
      <c r="P96" s="94" t="s">
        <v>151</v>
      </c>
      <c r="Q96" s="94" t="s">
        <v>152</v>
      </c>
      <c r="R96" s="94" t="s">
        <v>153</v>
      </c>
      <c r="S96" s="94" t="s">
        <v>154</v>
      </c>
      <c r="T96" s="95" t="s">
        <v>155</v>
      </c>
      <c r="U96" s="178"/>
      <c r="V96" s="178"/>
      <c r="W96" s="178"/>
      <c r="X96" s="178"/>
      <c r="Y96" s="178"/>
      <c r="Z96" s="178"/>
      <c r="AA96" s="178"/>
      <c r="AB96" s="178"/>
      <c r="AC96" s="178"/>
      <c r="AD96" s="178"/>
      <c r="AE96" s="178"/>
    </row>
    <row r="97" spans="1:63" s="2" customFormat="1" ht="22.8" customHeight="1">
      <c r="A97" s="39"/>
      <c r="B97" s="40"/>
      <c r="C97" s="100" t="s">
        <v>156</v>
      </c>
      <c r="D97" s="41"/>
      <c r="E97" s="41"/>
      <c r="F97" s="41"/>
      <c r="G97" s="41"/>
      <c r="H97" s="41"/>
      <c r="I97" s="41"/>
      <c r="J97" s="184">
        <f>BK97</f>
        <v>0</v>
      </c>
      <c r="K97" s="41"/>
      <c r="L97" s="45"/>
      <c r="M97" s="96"/>
      <c r="N97" s="185"/>
      <c r="O97" s="97"/>
      <c r="P97" s="186">
        <f>P98+P132+P539</f>
        <v>0</v>
      </c>
      <c r="Q97" s="97"/>
      <c r="R97" s="186">
        <f>R98+R132+R539</f>
        <v>23.21987225</v>
      </c>
      <c r="S97" s="97"/>
      <c r="T97" s="187">
        <f>T98+T132+T539</f>
        <v>1.3687421499999999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74</v>
      </c>
      <c r="AU97" s="18" t="s">
        <v>125</v>
      </c>
      <c r="BK97" s="188">
        <f>BK98+BK132+BK539</f>
        <v>0</v>
      </c>
    </row>
    <row r="98" spans="1:63" s="12" customFormat="1" ht="25.9" customHeight="1">
      <c r="A98" s="12"/>
      <c r="B98" s="189"/>
      <c r="C98" s="190"/>
      <c r="D98" s="191" t="s">
        <v>74</v>
      </c>
      <c r="E98" s="192" t="s">
        <v>157</v>
      </c>
      <c r="F98" s="192" t="s">
        <v>158</v>
      </c>
      <c r="G98" s="190"/>
      <c r="H98" s="190"/>
      <c r="I98" s="193"/>
      <c r="J98" s="194">
        <f>BK98</f>
        <v>0</v>
      </c>
      <c r="K98" s="190"/>
      <c r="L98" s="195"/>
      <c r="M98" s="196"/>
      <c r="N98" s="197"/>
      <c r="O98" s="197"/>
      <c r="P98" s="198">
        <f>P99+P108+P111+P129</f>
        <v>0</v>
      </c>
      <c r="Q98" s="197"/>
      <c r="R98" s="198">
        <f>R99+R108+R111+R129</f>
        <v>0.0067275</v>
      </c>
      <c r="S98" s="197"/>
      <c r="T98" s="199">
        <f>T99+T108+T111+T129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00" t="s">
        <v>83</v>
      </c>
      <c r="AT98" s="201" t="s">
        <v>74</v>
      </c>
      <c r="AU98" s="201" t="s">
        <v>75</v>
      </c>
      <c r="AY98" s="200" t="s">
        <v>159</v>
      </c>
      <c r="BK98" s="202">
        <f>BK99+BK108+BK111+BK129</f>
        <v>0</v>
      </c>
    </row>
    <row r="99" spans="1:63" s="12" customFormat="1" ht="22.8" customHeight="1">
      <c r="A99" s="12"/>
      <c r="B99" s="189"/>
      <c r="C99" s="190"/>
      <c r="D99" s="191" t="s">
        <v>74</v>
      </c>
      <c r="E99" s="203" t="s">
        <v>160</v>
      </c>
      <c r="F99" s="203" t="s">
        <v>161</v>
      </c>
      <c r="G99" s="190"/>
      <c r="H99" s="190"/>
      <c r="I99" s="193"/>
      <c r="J99" s="204">
        <f>BK99</f>
        <v>0</v>
      </c>
      <c r="K99" s="190"/>
      <c r="L99" s="195"/>
      <c r="M99" s="196"/>
      <c r="N99" s="197"/>
      <c r="O99" s="197"/>
      <c r="P99" s="198">
        <f>SUM(P100:P107)</f>
        <v>0</v>
      </c>
      <c r="Q99" s="197"/>
      <c r="R99" s="198">
        <f>SUM(R100:R107)</f>
        <v>0.0067275</v>
      </c>
      <c r="S99" s="197"/>
      <c r="T99" s="199">
        <f>SUM(T100:T107)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00" t="s">
        <v>83</v>
      </c>
      <c r="AT99" s="201" t="s">
        <v>74</v>
      </c>
      <c r="AU99" s="201" t="s">
        <v>83</v>
      </c>
      <c r="AY99" s="200" t="s">
        <v>159</v>
      </c>
      <c r="BK99" s="202">
        <f>SUM(BK100:BK107)</f>
        <v>0</v>
      </c>
    </row>
    <row r="100" spans="1:65" s="2" customFormat="1" ht="24.15" customHeight="1">
      <c r="A100" s="39"/>
      <c r="B100" s="40"/>
      <c r="C100" s="205" t="s">
        <v>83</v>
      </c>
      <c r="D100" s="205" t="s">
        <v>162</v>
      </c>
      <c r="E100" s="206" t="s">
        <v>163</v>
      </c>
      <c r="F100" s="207" t="s">
        <v>164</v>
      </c>
      <c r="G100" s="208" t="s">
        <v>165</v>
      </c>
      <c r="H100" s="209">
        <v>2.25</v>
      </c>
      <c r="I100" s="210"/>
      <c r="J100" s="211">
        <f>ROUND(I100*H100,2)</f>
        <v>0</v>
      </c>
      <c r="K100" s="207" t="s">
        <v>166</v>
      </c>
      <c r="L100" s="45"/>
      <c r="M100" s="212" t="s">
        <v>19</v>
      </c>
      <c r="N100" s="213" t="s">
        <v>46</v>
      </c>
      <c r="O100" s="85"/>
      <c r="P100" s="214">
        <f>O100*H100</f>
        <v>0</v>
      </c>
      <c r="Q100" s="214">
        <v>0.00014</v>
      </c>
      <c r="R100" s="214">
        <f>Q100*H100</f>
        <v>0.00031499999999999996</v>
      </c>
      <c r="S100" s="214">
        <v>0</v>
      </c>
      <c r="T100" s="215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16" t="s">
        <v>167</v>
      </c>
      <c r="AT100" s="216" t="s">
        <v>162</v>
      </c>
      <c r="AU100" s="216" t="s">
        <v>85</v>
      </c>
      <c r="AY100" s="18" t="s">
        <v>159</v>
      </c>
      <c r="BE100" s="217">
        <f>IF(N100="základní",J100,0)</f>
        <v>0</v>
      </c>
      <c r="BF100" s="217">
        <f>IF(N100="snížená",J100,0)</f>
        <v>0</v>
      </c>
      <c r="BG100" s="217">
        <f>IF(N100="zákl. přenesená",J100,0)</f>
        <v>0</v>
      </c>
      <c r="BH100" s="217">
        <f>IF(N100="sníž. přenesená",J100,0)</f>
        <v>0</v>
      </c>
      <c r="BI100" s="217">
        <f>IF(N100="nulová",J100,0)</f>
        <v>0</v>
      </c>
      <c r="BJ100" s="18" t="s">
        <v>83</v>
      </c>
      <c r="BK100" s="217">
        <f>ROUND(I100*H100,2)</f>
        <v>0</v>
      </c>
      <c r="BL100" s="18" t="s">
        <v>167</v>
      </c>
      <c r="BM100" s="216" t="s">
        <v>168</v>
      </c>
    </row>
    <row r="101" spans="1:47" s="2" customFormat="1" ht="12">
      <c r="A101" s="39"/>
      <c r="B101" s="40"/>
      <c r="C101" s="41"/>
      <c r="D101" s="218" t="s">
        <v>169</v>
      </c>
      <c r="E101" s="41"/>
      <c r="F101" s="219" t="s">
        <v>170</v>
      </c>
      <c r="G101" s="41"/>
      <c r="H101" s="41"/>
      <c r="I101" s="220"/>
      <c r="J101" s="41"/>
      <c r="K101" s="41"/>
      <c r="L101" s="45"/>
      <c r="M101" s="221"/>
      <c r="N101" s="222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169</v>
      </c>
      <c r="AU101" s="18" t="s">
        <v>85</v>
      </c>
    </row>
    <row r="102" spans="1:65" s="2" customFormat="1" ht="37.8" customHeight="1">
      <c r="A102" s="39"/>
      <c r="B102" s="40"/>
      <c r="C102" s="205" t="s">
        <v>85</v>
      </c>
      <c r="D102" s="205" t="s">
        <v>162</v>
      </c>
      <c r="E102" s="206" t="s">
        <v>171</v>
      </c>
      <c r="F102" s="207" t="s">
        <v>172</v>
      </c>
      <c r="G102" s="208" t="s">
        <v>165</v>
      </c>
      <c r="H102" s="209">
        <v>2.25</v>
      </c>
      <c r="I102" s="210"/>
      <c r="J102" s="211">
        <f>ROUND(I102*H102,2)</f>
        <v>0</v>
      </c>
      <c r="K102" s="207" t="s">
        <v>166</v>
      </c>
      <c r="L102" s="45"/>
      <c r="M102" s="212" t="s">
        <v>19</v>
      </c>
      <c r="N102" s="213" t="s">
        <v>46</v>
      </c>
      <c r="O102" s="85"/>
      <c r="P102" s="214">
        <f>O102*H102</f>
        <v>0</v>
      </c>
      <c r="Q102" s="214">
        <v>0.00285</v>
      </c>
      <c r="R102" s="214">
        <f>Q102*H102</f>
        <v>0.0064125</v>
      </c>
      <c r="S102" s="214">
        <v>0</v>
      </c>
      <c r="T102" s="215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16" t="s">
        <v>167</v>
      </c>
      <c r="AT102" s="216" t="s">
        <v>162</v>
      </c>
      <c r="AU102" s="216" t="s">
        <v>85</v>
      </c>
      <c r="AY102" s="18" t="s">
        <v>159</v>
      </c>
      <c r="BE102" s="217">
        <f>IF(N102="základní",J102,0)</f>
        <v>0</v>
      </c>
      <c r="BF102" s="217">
        <f>IF(N102="snížená",J102,0)</f>
        <v>0</v>
      </c>
      <c r="BG102" s="217">
        <f>IF(N102="zákl. přenesená",J102,0)</f>
        <v>0</v>
      </c>
      <c r="BH102" s="217">
        <f>IF(N102="sníž. přenesená",J102,0)</f>
        <v>0</v>
      </c>
      <c r="BI102" s="217">
        <f>IF(N102="nulová",J102,0)</f>
        <v>0</v>
      </c>
      <c r="BJ102" s="18" t="s">
        <v>83</v>
      </c>
      <c r="BK102" s="217">
        <f>ROUND(I102*H102,2)</f>
        <v>0</v>
      </c>
      <c r="BL102" s="18" t="s">
        <v>167</v>
      </c>
      <c r="BM102" s="216" t="s">
        <v>173</v>
      </c>
    </row>
    <row r="103" spans="1:47" s="2" customFormat="1" ht="12">
      <c r="A103" s="39"/>
      <c r="B103" s="40"/>
      <c r="C103" s="41"/>
      <c r="D103" s="218" t="s">
        <v>169</v>
      </c>
      <c r="E103" s="41"/>
      <c r="F103" s="219" t="s">
        <v>174</v>
      </c>
      <c r="G103" s="41"/>
      <c r="H103" s="41"/>
      <c r="I103" s="220"/>
      <c r="J103" s="41"/>
      <c r="K103" s="41"/>
      <c r="L103" s="45"/>
      <c r="M103" s="221"/>
      <c r="N103" s="222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169</v>
      </c>
      <c r="AU103" s="18" t="s">
        <v>85</v>
      </c>
    </row>
    <row r="104" spans="1:51" s="13" customFormat="1" ht="12">
      <c r="A104" s="13"/>
      <c r="B104" s="223"/>
      <c r="C104" s="224"/>
      <c r="D104" s="225" t="s">
        <v>175</v>
      </c>
      <c r="E104" s="226" t="s">
        <v>19</v>
      </c>
      <c r="F104" s="227" t="s">
        <v>176</v>
      </c>
      <c r="G104" s="224"/>
      <c r="H104" s="226" t="s">
        <v>19</v>
      </c>
      <c r="I104" s="228"/>
      <c r="J104" s="224"/>
      <c r="K104" s="224"/>
      <c r="L104" s="229"/>
      <c r="M104" s="230"/>
      <c r="N104" s="231"/>
      <c r="O104" s="231"/>
      <c r="P104" s="231"/>
      <c r="Q104" s="231"/>
      <c r="R104" s="231"/>
      <c r="S104" s="231"/>
      <c r="T104" s="232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3" t="s">
        <v>175</v>
      </c>
      <c r="AU104" s="233" t="s">
        <v>85</v>
      </c>
      <c r="AV104" s="13" t="s">
        <v>83</v>
      </c>
      <c r="AW104" s="13" t="s">
        <v>37</v>
      </c>
      <c r="AX104" s="13" t="s">
        <v>75</v>
      </c>
      <c r="AY104" s="233" t="s">
        <v>159</v>
      </c>
    </row>
    <row r="105" spans="1:51" s="14" customFormat="1" ht="12">
      <c r="A105" s="14"/>
      <c r="B105" s="234"/>
      <c r="C105" s="235"/>
      <c r="D105" s="225" t="s">
        <v>175</v>
      </c>
      <c r="E105" s="236" t="s">
        <v>19</v>
      </c>
      <c r="F105" s="237" t="s">
        <v>177</v>
      </c>
      <c r="G105" s="235"/>
      <c r="H105" s="238">
        <v>2.73</v>
      </c>
      <c r="I105" s="239"/>
      <c r="J105" s="235"/>
      <c r="K105" s="235"/>
      <c r="L105" s="240"/>
      <c r="M105" s="241"/>
      <c r="N105" s="242"/>
      <c r="O105" s="242"/>
      <c r="P105" s="242"/>
      <c r="Q105" s="242"/>
      <c r="R105" s="242"/>
      <c r="S105" s="242"/>
      <c r="T105" s="243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44" t="s">
        <v>175</v>
      </c>
      <c r="AU105" s="244" t="s">
        <v>85</v>
      </c>
      <c r="AV105" s="14" t="s">
        <v>85</v>
      </c>
      <c r="AW105" s="14" t="s">
        <v>37</v>
      </c>
      <c r="AX105" s="14" t="s">
        <v>75</v>
      </c>
      <c r="AY105" s="244" t="s">
        <v>159</v>
      </c>
    </row>
    <row r="106" spans="1:51" s="14" customFormat="1" ht="12">
      <c r="A106" s="14"/>
      <c r="B106" s="234"/>
      <c r="C106" s="235"/>
      <c r="D106" s="225" t="s">
        <v>175</v>
      </c>
      <c r="E106" s="236" t="s">
        <v>19</v>
      </c>
      <c r="F106" s="237" t="s">
        <v>178</v>
      </c>
      <c r="G106" s="235"/>
      <c r="H106" s="238">
        <v>-0.48</v>
      </c>
      <c r="I106" s="239"/>
      <c r="J106" s="235"/>
      <c r="K106" s="235"/>
      <c r="L106" s="240"/>
      <c r="M106" s="241"/>
      <c r="N106" s="242"/>
      <c r="O106" s="242"/>
      <c r="P106" s="242"/>
      <c r="Q106" s="242"/>
      <c r="R106" s="242"/>
      <c r="S106" s="242"/>
      <c r="T106" s="243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4" t="s">
        <v>175</v>
      </c>
      <c r="AU106" s="244" t="s">
        <v>85</v>
      </c>
      <c r="AV106" s="14" t="s">
        <v>85</v>
      </c>
      <c r="AW106" s="14" t="s">
        <v>37</v>
      </c>
      <c r="AX106" s="14" t="s">
        <v>75</v>
      </c>
      <c r="AY106" s="244" t="s">
        <v>159</v>
      </c>
    </row>
    <row r="107" spans="1:51" s="15" customFormat="1" ht="12">
      <c r="A107" s="15"/>
      <c r="B107" s="245"/>
      <c r="C107" s="246"/>
      <c r="D107" s="225" t="s">
        <v>175</v>
      </c>
      <c r="E107" s="247" t="s">
        <v>19</v>
      </c>
      <c r="F107" s="248" t="s">
        <v>179</v>
      </c>
      <c r="G107" s="246"/>
      <c r="H107" s="249">
        <v>2.25</v>
      </c>
      <c r="I107" s="250"/>
      <c r="J107" s="246"/>
      <c r="K107" s="246"/>
      <c r="L107" s="251"/>
      <c r="M107" s="252"/>
      <c r="N107" s="253"/>
      <c r="O107" s="253"/>
      <c r="P107" s="253"/>
      <c r="Q107" s="253"/>
      <c r="R107" s="253"/>
      <c r="S107" s="253"/>
      <c r="T107" s="254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T107" s="255" t="s">
        <v>175</v>
      </c>
      <c r="AU107" s="255" t="s">
        <v>85</v>
      </c>
      <c r="AV107" s="15" t="s">
        <v>167</v>
      </c>
      <c r="AW107" s="15" t="s">
        <v>37</v>
      </c>
      <c r="AX107" s="15" t="s">
        <v>83</v>
      </c>
      <c r="AY107" s="255" t="s">
        <v>159</v>
      </c>
    </row>
    <row r="108" spans="1:63" s="12" customFormat="1" ht="22.8" customHeight="1">
      <c r="A108" s="12"/>
      <c r="B108" s="189"/>
      <c r="C108" s="190"/>
      <c r="D108" s="191" t="s">
        <v>74</v>
      </c>
      <c r="E108" s="203" t="s">
        <v>180</v>
      </c>
      <c r="F108" s="203" t="s">
        <v>181</v>
      </c>
      <c r="G108" s="190"/>
      <c r="H108" s="190"/>
      <c r="I108" s="193"/>
      <c r="J108" s="204">
        <f>BK108</f>
        <v>0</v>
      </c>
      <c r="K108" s="190"/>
      <c r="L108" s="195"/>
      <c r="M108" s="196"/>
      <c r="N108" s="197"/>
      <c r="O108" s="197"/>
      <c r="P108" s="198">
        <f>SUM(P109:P110)</f>
        <v>0</v>
      </c>
      <c r="Q108" s="197"/>
      <c r="R108" s="198">
        <f>SUM(R109:R110)</f>
        <v>0</v>
      </c>
      <c r="S108" s="197"/>
      <c r="T108" s="199">
        <f>SUM(T109:T110)</f>
        <v>0</v>
      </c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R108" s="200" t="s">
        <v>83</v>
      </c>
      <c r="AT108" s="201" t="s">
        <v>74</v>
      </c>
      <c r="AU108" s="201" t="s">
        <v>83</v>
      </c>
      <c r="AY108" s="200" t="s">
        <v>159</v>
      </c>
      <c r="BK108" s="202">
        <f>SUM(BK109:BK110)</f>
        <v>0</v>
      </c>
    </row>
    <row r="109" spans="1:65" s="2" customFormat="1" ht="37.8" customHeight="1">
      <c r="A109" s="39"/>
      <c r="B109" s="40"/>
      <c r="C109" s="205" t="s">
        <v>182</v>
      </c>
      <c r="D109" s="205" t="s">
        <v>162</v>
      </c>
      <c r="E109" s="206" t="s">
        <v>183</v>
      </c>
      <c r="F109" s="207" t="s">
        <v>184</v>
      </c>
      <c r="G109" s="208" t="s">
        <v>165</v>
      </c>
      <c r="H109" s="209">
        <v>705.018</v>
      </c>
      <c r="I109" s="210"/>
      <c r="J109" s="211">
        <f>ROUND(I109*H109,2)</f>
        <v>0</v>
      </c>
      <c r="K109" s="207" t="s">
        <v>166</v>
      </c>
      <c r="L109" s="45"/>
      <c r="M109" s="212" t="s">
        <v>19</v>
      </c>
      <c r="N109" s="213" t="s">
        <v>46</v>
      </c>
      <c r="O109" s="85"/>
      <c r="P109" s="214">
        <f>O109*H109</f>
        <v>0</v>
      </c>
      <c r="Q109" s="214">
        <v>0</v>
      </c>
      <c r="R109" s="214">
        <f>Q109*H109</f>
        <v>0</v>
      </c>
      <c r="S109" s="214">
        <v>0</v>
      </c>
      <c r="T109" s="215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16" t="s">
        <v>167</v>
      </c>
      <c r="AT109" s="216" t="s">
        <v>162</v>
      </c>
      <c r="AU109" s="216" t="s">
        <v>85</v>
      </c>
      <c r="AY109" s="18" t="s">
        <v>159</v>
      </c>
      <c r="BE109" s="217">
        <f>IF(N109="základní",J109,0)</f>
        <v>0</v>
      </c>
      <c r="BF109" s="217">
        <f>IF(N109="snížená",J109,0)</f>
        <v>0</v>
      </c>
      <c r="BG109" s="217">
        <f>IF(N109="zákl. přenesená",J109,0)</f>
        <v>0</v>
      </c>
      <c r="BH109" s="217">
        <f>IF(N109="sníž. přenesená",J109,0)</f>
        <v>0</v>
      </c>
      <c r="BI109" s="217">
        <f>IF(N109="nulová",J109,0)</f>
        <v>0</v>
      </c>
      <c r="BJ109" s="18" t="s">
        <v>83</v>
      </c>
      <c r="BK109" s="217">
        <f>ROUND(I109*H109,2)</f>
        <v>0</v>
      </c>
      <c r="BL109" s="18" t="s">
        <v>167</v>
      </c>
      <c r="BM109" s="216" t="s">
        <v>185</v>
      </c>
    </row>
    <row r="110" spans="1:47" s="2" customFormat="1" ht="12">
      <c r="A110" s="39"/>
      <c r="B110" s="40"/>
      <c r="C110" s="41"/>
      <c r="D110" s="218" t="s">
        <v>169</v>
      </c>
      <c r="E110" s="41"/>
      <c r="F110" s="219" t="s">
        <v>186</v>
      </c>
      <c r="G110" s="41"/>
      <c r="H110" s="41"/>
      <c r="I110" s="220"/>
      <c r="J110" s="41"/>
      <c r="K110" s="41"/>
      <c r="L110" s="45"/>
      <c r="M110" s="221"/>
      <c r="N110" s="222"/>
      <c r="O110" s="85"/>
      <c r="P110" s="85"/>
      <c r="Q110" s="85"/>
      <c r="R110" s="85"/>
      <c r="S110" s="85"/>
      <c r="T110" s="8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169</v>
      </c>
      <c r="AU110" s="18" t="s">
        <v>85</v>
      </c>
    </row>
    <row r="111" spans="1:63" s="12" customFormat="1" ht="22.8" customHeight="1">
      <c r="A111" s="12"/>
      <c r="B111" s="189"/>
      <c r="C111" s="190"/>
      <c r="D111" s="191" t="s">
        <v>74</v>
      </c>
      <c r="E111" s="203" t="s">
        <v>187</v>
      </c>
      <c r="F111" s="203" t="s">
        <v>188</v>
      </c>
      <c r="G111" s="190"/>
      <c r="H111" s="190"/>
      <c r="I111" s="193"/>
      <c r="J111" s="204">
        <f>BK111</f>
        <v>0</v>
      </c>
      <c r="K111" s="190"/>
      <c r="L111" s="195"/>
      <c r="M111" s="196"/>
      <c r="N111" s="197"/>
      <c r="O111" s="197"/>
      <c r="P111" s="198">
        <f>SUM(P112:P128)</f>
        <v>0</v>
      </c>
      <c r="Q111" s="197"/>
      <c r="R111" s="198">
        <f>SUM(R112:R128)</f>
        <v>0</v>
      </c>
      <c r="S111" s="197"/>
      <c r="T111" s="199">
        <f>SUM(T112:T128)</f>
        <v>0</v>
      </c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R111" s="200" t="s">
        <v>83</v>
      </c>
      <c r="AT111" s="201" t="s">
        <v>74</v>
      </c>
      <c r="AU111" s="201" t="s">
        <v>83</v>
      </c>
      <c r="AY111" s="200" t="s">
        <v>159</v>
      </c>
      <c r="BK111" s="202">
        <f>SUM(BK112:BK128)</f>
        <v>0</v>
      </c>
    </row>
    <row r="112" spans="1:65" s="2" customFormat="1" ht="44.25" customHeight="1">
      <c r="A112" s="39"/>
      <c r="B112" s="40"/>
      <c r="C112" s="205" t="s">
        <v>167</v>
      </c>
      <c r="D112" s="205" t="s">
        <v>162</v>
      </c>
      <c r="E112" s="206" t="s">
        <v>189</v>
      </c>
      <c r="F112" s="207" t="s">
        <v>190</v>
      </c>
      <c r="G112" s="208" t="s">
        <v>191</v>
      </c>
      <c r="H112" s="209">
        <v>1.369</v>
      </c>
      <c r="I112" s="210"/>
      <c r="J112" s="211">
        <f>ROUND(I112*H112,2)</f>
        <v>0</v>
      </c>
      <c r="K112" s="207" t="s">
        <v>166</v>
      </c>
      <c r="L112" s="45"/>
      <c r="M112" s="212" t="s">
        <v>19</v>
      </c>
      <c r="N112" s="213" t="s">
        <v>46</v>
      </c>
      <c r="O112" s="85"/>
      <c r="P112" s="214">
        <f>O112*H112</f>
        <v>0</v>
      </c>
      <c r="Q112" s="214">
        <v>0</v>
      </c>
      <c r="R112" s="214">
        <f>Q112*H112</f>
        <v>0</v>
      </c>
      <c r="S112" s="214">
        <v>0</v>
      </c>
      <c r="T112" s="215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16" t="s">
        <v>167</v>
      </c>
      <c r="AT112" s="216" t="s">
        <v>162</v>
      </c>
      <c r="AU112" s="216" t="s">
        <v>85</v>
      </c>
      <c r="AY112" s="18" t="s">
        <v>159</v>
      </c>
      <c r="BE112" s="217">
        <f>IF(N112="základní",J112,0)</f>
        <v>0</v>
      </c>
      <c r="BF112" s="217">
        <f>IF(N112="snížená",J112,0)</f>
        <v>0</v>
      </c>
      <c r="BG112" s="217">
        <f>IF(N112="zákl. přenesená",J112,0)</f>
        <v>0</v>
      </c>
      <c r="BH112" s="217">
        <f>IF(N112="sníž. přenesená",J112,0)</f>
        <v>0</v>
      </c>
      <c r="BI112" s="217">
        <f>IF(N112="nulová",J112,0)</f>
        <v>0</v>
      </c>
      <c r="BJ112" s="18" t="s">
        <v>83</v>
      </c>
      <c r="BK112" s="217">
        <f>ROUND(I112*H112,2)</f>
        <v>0</v>
      </c>
      <c r="BL112" s="18" t="s">
        <v>167</v>
      </c>
      <c r="BM112" s="216" t="s">
        <v>192</v>
      </c>
    </row>
    <row r="113" spans="1:47" s="2" customFormat="1" ht="12">
      <c r="A113" s="39"/>
      <c r="B113" s="40"/>
      <c r="C113" s="41"/>
      <c r="D113" s="218" t="s">
        <v>169</v>
      </c>
      <c r="E113" s="41"/>
      <c r="F113" s="219" t="s">
        <v>193</v>
      </c>
      <c r="G113" s="41"/>
      <c r="H113" s="41"/>
      <c r="I113" s="220"/>
      <c r="J113" s="41"/>
      <c r="K113" s="41"/>
      <c r="L113" s="45"/>
      <c r="M113" s="221"/>
      <c r="N113" s="222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169</v>
      </c>
      <c r="AU113" s="18" t="s">
        <v>85</v>
      </c>
    </row>
    <row r="114" spans="1:65" s="2" customFormat="1" ht="33" customHeight="1">
      <c r="A114" s="39"/>
      <c r="B114" s="40"/>
      <c r="C114" s="205" t="s">
        <v>194</v>
      </c>
      <c r="D114" s="205" t="s">
        <v>162</v>
      </c>
      <c r="E114" s="206" t="s">
        <v>195</v>
      </c>
      <c r="F114" s="207" t="s">
        <v>196</v>
      </c>
      <c r="G114" s="208" t="s">
        <v>191</v>
      </c>
      <c r="H114" s="209">
        <v>1.369</v>
      </c>
      <c r="I114" s="210"/>
      <c r="J114" s="211">
        <f>ROUND(I114*H114,2)</f>
        <v>0</v>
      </c>
      <c r="K114" s="207" t="s">
        <v>166</v>
      </c>
      <c r="L114" s="45"/>
      <c r="M114" s="212" t="s">
        <v>19</v>
      </c>
      <c r="N114" s="213" t="s">
        <v>46</v>
      </c>
      <c r="O114" s="85"/>
      <c r="P114" s="214">
        <f>O114*H114</f>
        <v>0</v>
      </c>
      <c r="Q114" s="214">
        <v>0</v>
      </c>
      <c r="R114" s="214">
        <f>Q114*H114</f>
        <v>0</v>
      </c>
      <c r="S114" s="214">
        <v>0</v>
      </c>
      <c r="T114" s="215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16" t="s">
        <v>167</v>
      </c>
      <c r="AT114" s="216" t="s">
        <v>162</v>
      </c>
      <c r="AU114" s="216" t="s">
        <v>85</v>
      </c>
      <c r="AY114" s="18" t="s">
        <v>159</v>
      </c>
      <c r="BE114" s="217">
        <f>IF(N114="základní",J114,0)</f>
        <v>0</v>
      </c>
      <c r="BF114" s="217">
        <f>IF(N114="snížená",J114,0)</f>
        <v>0</v>
      </c>
      <c r="BG114" s="217">
        <f>IF(N114="zákl. přenesená",J114,0)</f>
        <v>0</v>
      </c>
      <c r="BH114" s="217">
        <f>IF(N114="sníž. přenesená",J114,0)</f>
        <v>0</v>
      </c>
      <c r="BI114" s="217">
        <f>IF(N114="nulová",J114,0)</f>
        <v>0</v>
      </c>
      <c r="BJ114" s="18" t="s">
        <v>83</v>
      </c>
      <c r="BK114" s="217">
        <f>ROUND(I114*H114,2)</f>
        <v>0</v>
      </c>
      <c r="BL114" s="18" t="s">
        <v>167</v>
      </c>
      <c r="BM114" s="216" t="s">
        <v>197</v>
      </c>
    </row>
    <row r="115" spans="1:47" s="2" customFormat="1" ht="12">
      <c r="A115" s="39"/>
      <c r="B115" s="40"/>
      <c r="C115" s="41"/>
      <c r="D115" s="218" t="s">
        <v>169</v>
      </c>
      <c r="E115" s="41"/>
      <c r="F115" s="219" t="s">
        <v>198</v>
      </c>
      <c r="G115" s="41"/>
      <c r="H115" s="41"/>
      <c r="I115" s="220"/>
      <c r="J115" s="41"/>
      <c r="K115" s="41"/>
      <c r="L115" s="45"/>
      <c r="M115" s="221"/>
      <c r="N115" s="222"/>
      <c r="O115" s="85"/>
      <c r="P115" s="85"/>
      <c r="Q115" s="85"/>
      <c r="R115" s="85"/>
      <c r="S115" s="85"/>
      <c r="T115" s="86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8" t="s">
        <v>169</v>
      </c>
      <c r="AU115" s="18" t="s">
        <v>85</v>
      </c>
    </row>
    <row r="116" spans="1:65" s="2" customFormat="1" ht="44.25" customHeight="1">
      <c r="A116" s="39"/>
      <c r="B116" s="40"/>
      <c r="C116" s="205" t="s">
        <v>160</v>
      </c>
      <c r="D116" s="205" t="s">
        <v>162</v>
      </c>
      <c r="E116" s="206" t="s">
        <v>199</v>
      </c>
      <c r="F116" s="207" t="s">
        <v>200</v>
      </c>
      <c r="G116" s="208" t="s">
        <v>191</v>
      </c>
      <c r="H116" s="209">
        <v>26.011</v>
      </c>
      <c r="I116" s="210"/>
      <c r="J116" s="211">
        <f>ROUND(I116*H116,2)</f>
        <v>0</v>
      </c>
      <c r="K116" s="207" t="s">
        <v>166</v>
      </c>
      <c r="L116" s="45"/>
      <c r="M116" s="212" t="s">
        <v>19</v>
      </c>
      <c r="N116" s="213" t="s">
        <v>46</v>
      </c>
      <c r="O116" s="85"/>
      <c r="P116" s="214">
        <f>O116*H116</f>
        <v>0</v>
      </c>
      <c r="Q116" s="214">
        <v>0</v>
      </c>
      <c r="R116" s="214">
        <f>Q116*H116</f>
        <v>0</v>
      </c>
      <c r="S116" s="214">
        <v>0</v>
      </c>
      <c r="T116" s="215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6" t="s">
        <v>167</v>
      </c>
      <c r="AT116" s="216" t="s">
        <v>162</v>
      </c>
      <c r="AU116" s="216" t="s">
        <v>85</v>
      </c>
      <c r="AY116" s="18" t="s">
        <v>159</v>
      </c>
      <c r="BE116" s="217">
        <f>IF(N116="základní",J116,0)</f>
        <v>0</v>
      </c>
      <c r="BF116" s="217">
        <f>IF(N116="snížená",J116,0)</f>
        <v>0</v>
      </c>
      <c r="BG116" s="217">
        <f>IF(N116="zákl. přenesená",J116,0)</f>
        <v>0</v>
      </c>
      <c r="BH116" s="217">
        <f>IF(N116="sníž. přenesená",J116,0)</f>
        <v>0</v>
      </c>
      <c r="BI116" s="217">
        <f>IF(N116="nulová",J116,0)</f>
        <v>0</v>
      </c>
      <c r="BJ116" s="18" t="s">
        <v>83</v>
      </c>
      <c r="BK116" s="217">
        <f>ROUND(I116*H116,2)</f>
        <v>0</v>
      </c>
      <c r="BL116" s="18" t="s">
        <v>167</v>
      </c>
      <c r="BM116" s="216" t="s">
        <v>201</v>
      </c>
    </row>
    <row r="117" spans="1:47" s="2" customFormat="1" ht="12">
      <c r="A117" s="39"/>
      <c r="B117" s="40"/>
      <c r="C117" s="41"/>
      <c r="D117" s="218" t="s">
        <v>169</v>
      </c>
      <c r="E117" s="41"/>
      <c r="F117" s="219" t="s">
        <v>202</v>
      </c>
      <c r="G117" s="41"/>
      <c r="H117" s="41"/>
      <c r="I117" s="220"/>
      <c r="J117" s="41"/>
      <c r="K117" s="41"/>
      <c r="L117" s="45"/>
      <c r="M117" s="221"/>
      <c r="N117" s="222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169</v>
      </c>
      <c r="AU117" s="18" t="s">
        <v>85</v>
      </c>
    </row>
    <row r="118" spans="1:47" s="2" customFormat="1" ht="12">
      <c r="A118" s="39"/>
      <c r="B118" s="40"/>
      <c r="C118" s="41"/>
      <c r="D118" s="225" t="s">
        <v>203</v>
      </c>
      <c r="E118" s="41"/>
      <c r="F118" s="256" t="s">
        <v>204</v>
      </c>
      <c r="G118" s="41"/>
      <c r="H118" s="41"/>
      <c r="I118" s="220"/>
      <c r="J118" s="41"/>
      <c r="K118" s="41"/>
      <c r="L118" s="45"/>
      <c r="M118" s="221"/>
      <c r="N118" s="222"/>
      <c r="O118" s="85"/>
      <c r="P118" s="85"/>
      <c r="Q118" s="85"/>
      <c r="R118" s="85"/>
      <c r="S118" s="85"/>
      <c r="T118" s="86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203</v>
      </c>
      <c r="AU118" s="18" t="s">
        <v>85</v>
      </c>
    </row>
    <row r="119" spans="1:51" s="14" customFormat="1" ht="12">
      <c r="A119" s="14"/>
      <c r="B119" s="234"/>
      <c r="C119" s="235"/>
      <c r="D119" s="225" t="s">
        <v>175</v>
      </c>
      <c r="E119" s="235"/>
      <c r="F119" s="237" t="s">
        <v>205</v>
      </c>
      <c r="G119" s="235"/>
      <c r="H119" s="238">
        <v>26.011</v>
      </c>
      <c r="I119" s="239"/>
      <c r="J119" s="235"/>
      <c r="K119" s="235"/>
      <c r="L119" s="240"/>
      <c r="M119" s="241"/>
      <c r="N119" s="242"/>
      <c r="O119" s="242"/>
      <c r="P119" s="242"/>
      <c r="Q119" s="242"/>
      <c r="R119" s="242"/>
      <c r="S119" s="242"/>
      <c r="T119" s="243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44" t="s">
        <v>175</v>
      </c>
      <c r="AU119" s="244" t="s">
        <v>85</v>
      </c>
      <c r="AV119" s="14" t="s">
        <v>85</v>
      </c>
      <c r="AW119" s="14" t="s">
        <v>4</v>
      </c>
      <c r="AX119" s="14" t="s">
        <v>83</v>
      </c>
      <c r="AY119" s="244" t="s">
        <v>159</v>
      </c>
    </row>
    <row r="120" spans="1:65" s="2" customFormat="1" ht="44.25" customHeight="1">
      <c r="A120" s="39"/>
      <c r="B120" s="40"/>
      <c r="C120" s="205" t="s">
        <v>206</v>
      </c>
      <c r="D120" s="205" t="s">
        <v>162</v>
      </c>
      <c r="E120" s="206" t="s">
        <v>207</v>
      </c>
      <c r="F120" s="207" t="s">
        <v>208</v>
      </c>
      <c r="G120" s="208" t="s">
        <v>191</v>
      </c>
      <c r="H120" s="209">
        <v>0.464</v>
      </c>
      <c r="I120" s="210"/>
      <c r="J120" s="211">
        <f>ROUND(I120*H120,2)</f>
        <v>0</v>
      </c>
      <c r="K120" s="207" t="s">
        <v>166</v>
      </c>
      <c r="L120" s="45"/>
      <c r="M120" s="212" t="s">
        <v>19</v>
      </c>
      <c r="N120" s="213" t="s">
        <v>46</v>
      </c>
      <c r="O120" s="85"/>
      <c r="P120" s="214">
        <f>O120*H120</f>
        <v>0</v>
      </c>
      <c r="Q120" s="214">
        <v>0</v>
      </c>
      <c r="R120" s="214">
        <f>Q120*H120</f>
        <v>0</v>
      </c>
      <c r="S120" s="214">
        <v>0</v>
      </c>
      <c r="T120" s="215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16" t="s">
        <v>167</v>
      </c>
      <c r="AT120" s="216" t="s">
        <v>162</v>
      </c>
      <c r="AU120" s="216" t="s">
        <v>85</v>
      </c>
      <c r="AY120" s="18" t="s">
        <v>159</v>
      </c>
      <c r="BE120" s="217">
        <f>IF(N120="základní",J120,0)</f>
        <v>0</v>
      </c>
      <c r="BF120" s="217">
        <f>IF(N120="snížená",J120,0)</f>
        <v>0</v>
      </c>
      <c r="BG120" s="217">
        <f>IF(N120="zákl. přenesená",J120,0)</f>
        <v>0</v>
      </c>
      <c r="BH120" s="217">
        <f>IF(N120="sníž. přenesená",J120,0)</f>
        <v>0</v>
      </c>
      <c r="BI120" s="217">
        <f>IF(N120="nulová",J120,0)</f>
        <v>0</v>
      </c>
      <c r="BJ120" s="18" t="s">
        <v>83</v>
      </c>
      <c r="BK120" s="217">
        <f>ROUND(I120*H120,2)</f>
        <v>0</v>
      </c>
      <c r="BL120" s="18" t="s">
        <v>167</v>
      </c>
      <c r="BM120" s="216" t="s">
        <v>209</v>
      </c>
    </row>
    <row r="121" spans="1:47" s="2" customFormat="1" ht="12">
      <c r="A121" s="39"/>
      <c r="B121" s="40"/>
      <c r="C121" s="41"/>
      <c r="D121" s="218" t="s">
        <v>169</v>
      </c>
      <c r="E121" s="41"/>
      <c r="F121" s="219" t="s">
        <v>210</v>
      </c>
      <c r="G121" s="41"/>
      <c r="H121" s="41"/>
      <c r="I121" s="220"/>
      <c r="J121" s="41"/>
      <c r="K121" s="41"/>
      <c r="L121" s="45"/>
      <c r="M121" s="221"/>
      <c r="N121" s="222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169</v>
      </c>
      <c r="AU121" s="18" t="s">
        <v>85</v>
      </c>
    </row>
    <row r="122" spans="1:51" s="14" customFormat="1" ht="12">
      <c r="A122" s="14"/>
      <c r="B122" s="234"/>
      <c r="C122" s="235"/>
      <c r="D122" s="225" t="s">
        <v>175</v>
      </c>
      <c r="E122" s="236" t="s">
        <v>19</v>
      </c>
      <c r="F122" s="237" t="s">
        <v>211</v>
      </c>
      <c r="G122" s="235"/>
      <c r="H122" s="238">
        <v>0.464</v>
      </c>
      <c r="I122" s="239"/>
      <c r="J122" s="235"/>
      <c r="K122" s="235"/>
      <c r="L122" s="240"/>
      <c r="M122" s="241"/>
      <c r="N122" s="242"/>
      <c r="O122" s="242"/>
      <c r="P122" s="242"/>
      <c r="Q122" s="242"/>
      <c r="R122" s="242"/>
      <c r="S122" s="242"/>
      <c r="T122" s="243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44" t="s">
        <v>175</v>
      </c>
      <c r="AU122" s="244" t="s">
        <v>85</v>
      </c>
      <c r="AV122" s="14" t="s">
        <v>85</v>
      </c>
      <c r="AW122" s="14" t="s">
        <v>37</v>
      </c>
      <c r="AX122" s="14" t="s">
        <v>83</v>
      </c>
      <c r="AY122" s="244" t="s">
        <v>159</v>
      </c>
    </row>
    <row r="123" spans="1:65" s="2" customFormat="1" ht="44.25" customHeight="1">
      <c r="A123" s="39"/>
      <c r="B123" s="40"/>
      <c r="C123" s="205" t="s">
        <v>212</v>
      </c>
      <c r="D123" s="205" t="s">
        <v>162</v>
      </c>
      <c r="E123" s="206" t="s">
        <v>213</v>
      </c>
      <c r="F123" s="207" t="s">
        <v>214</v>
      </c>
      <c r="G123" s="208" t="s">
        <v>191</v>
      </c>
      <c r="H123" s="209">
        <v>0.086</v>
      </c>
      <c r="I123" s="210"/>
      <c r="J123" s="211">
        <f>ROUND(I123*H123,2)</f>
        <v>0</v>
      </c>
      <c r="K123" s="207" t="s">
        <v>166</v>
      </c>
      <c r="L123" s="45"/>
      <c r="M123" s="212" t="s">
        <v>19</v>
      </c>
      <c r="N123" s="213" t="s">
        <v>46</v>
      </c>
      <c r="O123" s="85"/>
      <c r="P123" s="214">
        <f>O123*H123</f>
        <v>0</v>
      </c>
      <c r="Q123" s="214">
        <v>0</v>
      </c>
      <c r="R123" s="214">
        <f>Q123*H123</f>
        <v>0</v>
      </c>
      <c r="S123" s="214">
        <v>0</v>
      </c>
      <c r="T123" s="215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16" t="s">
        <v>167</v>
      </c>
      <c r="AT123" s="216" t="s">
        <v>162</v>
      </c>
      <c r="AU123" s="216" t="s">
        <v>85</v>
      </c>
      <c r="AY123" s="18" t="s">
        <v>159</v>
      </c>
      <c r="BE123" s="217">
        <f>IF(N123="základní",J123,0)</f>
        <v>0</v>
      </c>
      <c r="BF123" s="217">
        <f>IF(N123="snížená",J123,0)</f>
        <v>0</v>
      </c>
      <c r="BG123" s="217">
        <f>IF(N123="zákl. přenesená",J123,0)</f>
        <v>0</v>
      </c>
      <c r="BH123" s="217">
        <f>IF(N123="sníž. přenesená",J123,0)</f>
        <v>0</v>
      </c>
      <c r="BI123" s="217">
        <f>IF(N123="nulová",J123,0)</f>
        <v>0</v>
      </c>
      <c r="BJ123" s="18" t="s">
        <v>83</v>
      </c>
      <c r="BK123" s="217">
        <f>ROUND(I123*H123,2)</f>
        <v>0</v>
      </c>
      <c r="BL123" s="18" t="s">
        <v>167</v>
      </c>
      <c r="BM123" s="216" t="s">
        <v>215</v>
      </c>
    </row>
    <row r="124" spans="1:47" s="2" customFormat="1" ht="12">
      <c r="A124" s="39"/>
      <c r="B124" s="40"/>
      <c r="C124" s="41"/>
      <c r="D124" s="218" t="s">
        <v>169</v>
      </c>
      <c r="E124" s="41"/>
      <c r="F124" s="219" t="s">
        <v>216</v>
      </c>
      <c r="G124" s="41"/>
      <c r="H124" s="41"/>
      <c r="I124" s="220"/>
      <c r="J124" s="41"/>
      <c r="K124" s="41"/>
      <c r="L124" s="45"/>
      <c r="M124" s="221"/>
      <c r="N124" s="222"/>
      <c r="O124" s="85"/>
      <c r="P124" s="85"/>
      <c r="Q124" s="85"/>
      <c r="R124" s="85"/>
      <c r="S124" s="85"/>
      <c r="T124" s="86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169</v>
      </c>
      <c r="AU124" s="18" t="s">
        <v>85</v>
      </c>
    </row>
    <row r="125" spans="1:51" s="14" customFormat="1" ht="12">
      <c r="A125" s="14"/>
      <c r="B125" s="234"/>
      <c r="C125" s="235"/>
      <c r="D125" s="225" t="s">
        <v>175</v>
      </c>
      <c r="E125" s="236" t="s">
        <v>19</v>
      </c>
      <c r="F125" s="237" t="s">
        <v>217</v>
      </c>
      <c r="G125" s="235"/>
      <c r="H125" s="238">
        <v>0.086</v>
      </c>
      <c r="I125" s="239"/>
      <c r="J125" s="235"/>
      <c r="K125" s="235"/>
      <c r="L125" s="240"/>
      <c r="M125" s="241"/>
      <c r="N125" s="242"/>
      <c r="O125" s="242"/>
      <c r="P125" s="242"/>
      <c r="Q125" s="242"/>
      <c r="R125" s="242"/>
      <c r="S125" s="242"/>
      <c r="T125" s="243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44" t="s">
        <v>175</v>
      </c>
      <c r="AU125" s="244" t="s">
        <v>85</v>
      </c>
      <c r="AV125" s="14" t="s">
        <v>85</v>
      </c>
      <c r="AW125" s="14" t="s">
        <v>37</v>
      </c>
      <c r="AX125" s="14" t="s">
        <v>83</v>
      </c>
      <c r="AY125" s="244" t="s">
        <v>159</v>
      </c>
    </row>
    <row r="126" spans="1:65" s="2" customFormat="1" ht="44.25" customHeight="1">
      <c r="A126" s="39"/>
      <c r="B126" s="40"/>
      <c r="C126" s="205" t="s">
        <v>180</v>
      </c>
      <c r="D126" s="205" t="s">
        <v>162</v>
      </c>
      <c r="E126" s="206" t="s">
        <v>218</v>
      </c>
      <c r="F126" s="207" t="s">
        <v>219</v>
      </c>
      <c r="G126" s="208" t="s">
        <v>191</v>
      </c>
      <c r="H126" s="209">
        <v>0.819</v>
      </c>
      <c r="I126" s="210"/>
      <c r="J126" s="211">
        <f>ROUND(I126*H126,2)</f>
        <v>0</v>
      </c>
      <c r="K126" s="207" t="s">
        <v>166</v>
      </c>
      <c r="L126" s="45"/>
      <c r="M126" s="212" t="s">
        <v>19</v>
      </c>
      <c r="N126" s="213" t="s">
        <v>46</v>
      </c>
      <c r="O126" s="85"/>
      <c r="P126" s="214">
        <f>O126*H126</f>
        <v>0</v>
      </c>
      <c r="Q126" s="214">
        <v>0</v>
      </c>
      <c r="R126" s="214">
        <f>Q126*H126</f>
        <v>0</v>
      </c>
      <c r="S126" s="214">
        <v>0</v>
      </c>
      <c r="T126" s="215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16" t="s">
        <v>167</v>
      </c>
      <c r="AT126" s="216" t="s">
        <v>162</v>
      </c>
      <c r="AU126" s="216" t="s">
        <v>85</v>
      </c>
      <c r="AY126" s="18" t="s">
        <v>159</v>
      </c>
      <c r="BE126" s="217">
        <f>IF(N126="základní",J126,0)</f>
        <v>0</v>
      </c>
      <c r="BF126" s="217">
        <f>IF(N126="snížená",J126,0)</f>
        <v>0</v>
      </c>
      <c r="BG126" s="217">
        <f>IF(N126="zákl. přenesená",J126,0)</f>
        <v>0</v>
      </c>
      <c r="BH126" s="217">
        <f>IF(N126="sníž. přenesená",J126,0)</f>
        <v>0</v>
      </c>
      <c r="BI126" s="217">
        <f>IF(N126="nulová",J126,0)</f>
        <v>0</v>
      </c>
      <c r="BJ126" s="18" t="s">
        <v>83</v>
      </c>
      <c r="BK126" s="217">
        <f>ROUND(I126*H126,2)</f>
        <v>0</v>
      </c>
      <c r="BL126" s="18" t="s">
        <v>167</v>
      </c>
      <c r="BM126" s="216" t="s">
        <v>220</v>
      </c>
    </row>
    <row r="127" spans="1:47" s="2" customFormat="1" ht="12">
      <c r="A127" s="39"/>
      <c r="B127" s="40"/>
      <c r="C127" s="41"/>
      <c r="D127" s="218" t="s">
        <v>169</v>
      </c>
      <c r="E127" s="41"/>
      <c r="F127" s="219" t="s">
        <v>221</v>
      </c>
      <c r="G127" s="41"/>
      <c r="H127" s="41"/>
      <c r="I127" s="220"/>
      <c r="J127" s="41"/>
      <c r="K127" s="41"/>
      <c r="L127" s="45"/>
      <c r="M127" s="221"/>
      <c r="N127" s="222"/>
      <c r="O127" s="85"/>
      <c r="P127" s="85"/>
      <c r="Q127" s="85"/>
      <c r="R127" s="85"/>
      <c r="S127" s="85"/>
      <c r="T127" s="86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169</v>
      </c>
      <c r="AU127" s="18" t="s">
        <v>85</v>
      </c>
    </row>
    <row r="128" spans="1:51" s="14" customFormat="1" ht="12">
      <c r="A128" s="14"/>
      <c r="B128" s="234"/>
      <c r="C128" s="235"/>
      <c r="D128" s="225" t="s">
        <v>175</v>
      </c>
      <c r="E128" s="236" t="s">
        <v>19</v>
      </c>
      <c r="F128" s="237" t="s">
        <v>222</v>
      </c>
      <c r="G128" s="235"/>
      <c r="H128" s="238">
        <v>0.819</v>
      </c>
      <c r="I128" s="239"/>
      <c r="J128" s="235"/>
      <c r="K128" s="235"/>
      <c r="L128" s="240"/>
      <c r="M128" s="241"/>
      <c r="N128" s="242"/>
      <c r="O128" s="242"/>
      <c r="P128" s="242"/>
      <c r="Q128" s="242"/>
      <c r="R128" s="242"/>
      <c r="S128" s="242"/>
      <c r="T128" s="243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44" t="s">
        <v>175</v>
      </c>
      <c r="AU128" s="244" t="s">
        <v>85</v>
      </c>
      <c r="AV128" s="14" t="s">
        <v>85</v>
      </c>
      <c r="AW128" s="14" t="s">
        <v>37</v>
      </c>
      <c r="AX128" s="14" t="s">
        <v>83</v>
      </c>
      <c r="AY128" s="244" t="s">
        <v>159</v>
      </c>
    </row>
    <row r="129" spans="1:63" s="12" customFormat="1" ht="22.8" customHeight="1">
      <c r="A129" s="12"/>
      <c r="B129" s="189"/>
      <c r="C129" s="190"/>
      <c r="D129" s="191" t="s">
        <v>74</v>
      </c>
      <c r="E129" s="203" t="s">
        <v>223</v>
      </c>
      <c r="F129" s="203" t="s">
        <v>224</v>
      </c>
      <c r="G129" s="190"/>
      <c r="H129" s="190"/>
      <c r="I129" s="193"/>
      <c r="J129" s="204">
        <f>BK129</f>
        <v>0</v>
      </c>
      <c r="K129" s="190"/>
      <c r="L129" s="195"/>
      <c r="M129" s="196"/>
      <c r="N129" s="197"/>
      <c r="O129" s="197"/>
      <c r="P129" s="198">
        <f>SUM(P130:P131)</f>
        <v>0</v>
      </c>
      <c r="Q129" s="197"/>
      <c r="R129" s="198">
        <f>SUM(R130:R131)</f>
        <v>0</v>
      </c>
      <c r="S129" s="197"/>
      <c r="T129" s="199">
        <f>SUM(T130:T131)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00" t="s">
        <v>83</v>
      </c>
      <c r="AT129" s="201" t="s">
        <v>74</v>
      </c>
      <c r="AU129" s="201" t="s">
        <v>83</v>
      </c>
      <c r="AY129" s="200" t="s">
        <v>159</v>
      </c>
      <c r="BK129" s="202">
        <f>SUM(BK130:BK131)</f>
        <v>0</v>
      </c>
    </row>
    <row r="130" spans="1:65" s="2" customFormat="1" ht="55.5" customHeight="1">
      <c r="A130" s="39"/>
      <c r="B130" s="40"/>
      <c r="C130" s="205" t="s">
        <v>225</v>
      </c>
      <c r="D130" s="205" t="s">
        <v>162</v>
      </c>
      <c r="E130" s="206" t="s">
        <v>226</v>
      </c>
      <c r="F130" s="207" t="s">
        <v>227</v>
      </c>
      <c r="G130" s="208" t="s">
        <v>191</v>
      </c>
      <c r="H130" s="209">
        <v>0.166</v>
      </c>
      <c r="I130" s="210"/>
      <c r="J130" s="211">
        <f>ROUND(I130*H130,2)</f>
        <v>0</v>
      </c>
      <c r="K130" s="207" t="s">
        <v>166</v>
      </c>
      <c r="L130" s="45"/>
      <c r="M130" s="212" t="s">
        <v>19</v>
      </c>
      <c r="N130" s="213" t="s">
        <v>46</v>
      </c>
      <c r="O130" s="85"/>
      <c r="P130" s="214">
        <f>O130*H130</f>
        <v>0</v>
      </c>
      <c r="Q130" s="214">
        <v>0</v>
      </c>
      <c r="R130" s="214">
        <f>Q130*H130</f>
        <v>0</v>
      </c>
      <c r="S130" s="214">
        <v>0</v>
      </c>
      <c r="T130" s="215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16" t="s">
        <v>167</v>
      </c>
      <c r="AT130" s="216" t="s">
        <v>162</v>
      </c>
      <c r="AU130" s="216" t="s">
        <v>85</v>
      </c>
      <c r="AY130" s="18" t="s">
        <v>159</v>
      </c>
      <c r="BE130" s="217">
        <f>IF(N130="základní",J130,0)</f>
        <v>0</v>
      </c>
      <c r="BF130" s="217">
        <f>IF(N130="snížená",J130,0)</f>
        <v>0</v>
      </c>
      <c r="BG130" s="217">
        <f>IF(N130="zákl. přenesená",J130,0)</f>
        <v>0</v>
      </c>
      <c r="BH130" s="217">
        <f>IF(N130="sníž. přenesená",J130,0)</f>
        <v>0</v>
      </c>
      <c r="BI130" s="217">
        <f>IF(N130="nulová",J130,0)</f>
        <v>0</v>
      </c>
      <c r="BJ130" s="18" t="s">
        <v>83</v>
      </c>
      <c r="BK130" s="217">
        <f>ROUND(I130*H130,2)</f>
        <v>0</v>
      </c>
      <c r="BL130" s="18" t="s">
        <v>167</v>
      </c>
      <c r="BM130" s="216" t="s">
        <v>228</v>
      </c>
    </row>
    <row r="131" spans="1:47" s="2" customFormat="1" ht="12">
      <c r="A131" s="39"/>
      <c r="B131" s="40"/>
      <c r="C131" s="41"/>
      <c r="D131" s="218" t="s">
        <v>169</v>
      </c>
      <c r="E131" s="41"/>
      <c r="F131" s="219" t="s">
        <v>229</v>
      </c>
      <c r="G131" s="41"/>
      <c r="H131" s="41"/>
      <c r="I131" s="220"/>
      <c r="J131" s="41"/>
      <c r="K131" s="41"/>
      <c r="L131" s="45"/>
      <c r="M131" s="221"/>
      <c r="N131" s="222"/>
      <c r="O131" s="85"/>
      <c r="P131" s="85"/>
      <c r="Q131" s="85"/>
      <c r="R131" s="85"/>
      <c r="S131" s="85"/>
      <c r="T131" s="86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169</v>
      </c>
      <c r="AU131" s="18" t="s">
        <v>85</v>
      </c>
    </row>
    <row r="132" spans="1:63" s="12" customFormat="1" ht="25.9" customHeight="1">
      <c r="A132" s="12"/>
      <c r="B132" s="189"/>
      <c r="C132" s="190"/>
      <c r="D132" s="191" t="s">
        <v>74</v>
      </c>
      <c r="E132" s="192" t="s">
        <v>230</v>
      </c>
      <c r="F132" s="192" t="s">
        <v>231</v>
      </c>
      <c r="G132" s="190"/>
      <c r="H132" s="190"/>
      <c r="I132" s="193"/>
      <c r="J132" s="194">
        <f>BK132</f>
        <v>0</v>
      </c>
      <c r="K132" s="190"/>
      <c r="L132" s="195"/>
      <c r="M132" s="196"/>
      <c r="N132" s="197"/>
      <c r="O132" s="197"/>
      <c r="P132" s="198">
        <f>P133+P295+P383+P402+P437+P456+P521+P528</f>
        <v>0</v>
      </c>
      <c r="Q132" s="197"/>
      <c r="R132" s="198">
        <f>R133+R295+R383+R402+R437+R456+R521+R528</f>
        <v>23.21314475</v>
      </c>
      <c r="S132" s="197"/>
      <c r="T132" s="199">
        <f>T133+T295+T383+T402+T437+T456+T521+T528</f>
        <v>1.3687421499999999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00" t="s">
        <v>85</v>
      </c>
      <c r="AT132" s="201" t="s">
        <v>74</v>
      </c>
      <c r="AU132" s="201" t="s">
        <v>75</v>
      </c>
      <c r="AY132" s="200" t="s">
        <v>159</v>
      </c>
      <c r="BK132" s="202">
        <f>BK133+BK295+BK383+BK402+BK437+BK456+BK521+BK528</f>
        <v>0</v>
      </c>
    </row>
    <row r="133" spans="1:63" s="12" customFormat="1" ht="22.8" customHeight="1">
      <c r="A133" s="12"/>
      <c r="B133" s="189"/>
      <c r="C133" s="190"/>
      <c r="D133" s="191" t="s">
        <v>74</v>
      </c>
      <c r="E133" s="203" t="s">
        <v>232</v>
      </c>
      <c r="F133" s="203" t="s">
        <v>233</v>
      </c>
      <c r="G133" s="190"/>
      <c r="H133" s="190"/>
      <c r="I133" s="193"/>
      <c r="J133" s="204">
        <f>BK133</f>
        <v>0</v>
      </c>
      <c r="K133" s="190"/>
      <c r="L133" s="195"/>
      <c r="M133" s="196"/>
      <c r="N133" s="197"/>
      <c r="O133" s="197"/>
      <c r="P133" s="198">
        <f>SUM(P134:P294)</f>
        <v>0</v>
      </c>
      <c r="Q133" s="197"/>
      <c r="R133" s="198">
        <f>SUM(R134:R294)</f>
        <v>16.96694762</v>
      </c>
      <c r="S133" s="197"/>
      <c r="T133" s="199">
        <f>SUM(T134:T294)</f>
        <v>0.463705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00" t="s">
        <v>85</v>
      </c>
      <c r="AT133" s="201" t="s">
        <v>74</v>
      </c>
      <c r="AU133" s="201" t="s">
        <v>83</v>
      </c>
      <c r="AY133" s="200" t="s">
        <v>159</v>
      </c>
      <c r="BK133" s="202">
        <f>SUM(BK134:BK294)</f>
        <v>0</v>
      </c>
    </row>
    <row r="134" spans="1:65" s="2" customFormat="1" ht="33" customHeight="1">
      <c r="A134" s="39"/>
      <c r="B134" s="40"/>
      <c r="C134" s="205" t="s">
        <v>234</v>
      </c>
      <c r="D134" s="205" t="s">
        <v>162</v>
      </c>
      <c r="E134" s="206" t="s">
        <v>235</v>
      </c>
      <c r="F134" s="207" t="s">
        <v>236</v>
      </c>
      <c r="G134" s="208" t="s">
        <v>237</v>
      </c>
      <c r="H134" s="209">
        <v>706</v>
      </c>
      <c r="I134" s="210"/>
      <c r="J134" s="211">
        <f>ROUND(I134*H134,2)</f>
        <v>0</v>
      </c>
      <c r="K134" s="207" t="s">
        <v>166</v>
      </c>
      <c r="L134" s="45"/>
      <c r="M134" s="212" t="s">
        <v>19</v>
      </c>
      <c r="N134" s="213" t="s">
        <v>46</v>
      </c>
      <c r="O134" s="85"/>
      <c r="P134" s="214">
        <f>O134*H134</f>
        <v>0</v>
      </c>
      <c r="Q134" s="214">
        <v>0.00045</v>
      </c>
      <c r="R134" s="214">
        <f>Q134*H134</f>
        <v>0.3177</v>
      </c>
      <c r="S134" s="214">
        <v>0</v>
      </c>
      <c r="T134" s="215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16" t="s">
        <v>238</v>
      </c>
      <c r="AT134" s="216" t="s">
        <v>162</v>
      </c>
      <c r="AU134" s="216" t="s">
        <v>85</v>
      </c>
      <c r="AY134" s="18" t="s">
        <v>159</v>
      </c>
      <c r="BE134" s="217">
        <f>IF(N134="základní",J134,0)</f>
        <v>0</v>
      </c>
      <c r="BF134" s="217">
        <f>IF(N134="snížená",J134,0)</f>
        <v>0</v>
      </c>
      <c r="BG134" s="217">
        <f>IF(N134="zákl. přenesená",J134,0)</f>
        <v>0</v>
      </c>
      <c r="BH134" s="217">
        <f>IF(N134="sníž. přenesená",J134,0)</f>
        <v>0</v>
      </c>
      <c r="BI134" s="217">
        <f>IF(N134="nulová",J134,0)</f>
        <v>0</v>
      </c>
      <c r="BJ134" s="18" t="s">
        <v>83</v>
      </c>
      <c r="BK134" s="217">
        <f>ROUND(I134*H134,2)</f>
        <v>0</v>
      </c>
      <c r="BL134" s="18" t="s">
        <v>238</v>
      </c>
      <c r="BM134" s="216" t="s">
        <v>239</v>
      </c>
    </row>
    <row r="135" spans="1:47" s="2" customFormat="1" ht="12">
      <c r="A135" s="39"/>
      <c r="B135" s="40"/>
      <c r="C135" s="41"/>
      <c r="D135" s="218" t="s">
        <v>169</v>
      </c>
      <c r="E135" s="41"/>
      <c r="F135" s="219" t="s">
        <v>240</v>
      </c>
      <c r="G135" s="41"/>
      <c r="H135" s="41"/>
      <c r="I135" s="220"/>
      <c r="J135" s="41"/>
      <c r="K135" s="41"/>
      <c r="L135" s="45"/>
      <c r="M135" s="221"/>
      <c r="N135" s="222"/>
      <c r="O135" s="85"/>
      <c r="P135" s="85"/>
      <c r="Q135" s="85"/>
      <c r="R135" s="85"/>
      <c r="S135" s="85"/>
      <c r="T135" s="86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169</v>
      </c>
      <c r="AU135" s="18" t="s">
        <v>85</v>
      </c>
    </row>
    <row r="136" spans="1:51" s="13" customFormat="1" ht="12">
      <c r="A136" s="13"/>
      <c r="B136" s="223"/>
      <c r="C136" s="224"/>
      <c r="D136" s="225" t="s">
        <v>175</v>
      </c>
      <c r="E136" s="226" t="s">
        <v>19</v>
      </c>
      <c r="F136" s="227" t="s">
        <v>241</v>
      </c>
      <c r="G136" s="224"/>
      <c r="H136" s="226" t="s">
        <v>19</v>
      </c>
      <c r="I136" s="228"/>
      <c r="J136" s="224"/>
      <c r="K136" s="224"/>
      <c r="L136" s="229"/>
      <c r="M136" s="230"/>
      <c r="N136" s="231"/>
      <c r="O136" s="231"/>
      <c r="P136" s="231"/>
      <c r="Q136" s="231"/>
      <c r="R136" s="231"/>
      <c r="S136" s="231"/>
      <c r="T136" s="232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3" t="s">
        <v>175</v>
      </c>
      <c r="AU136" s="233" t="s">
        <v>85</v>
      </c>
      <c r="AV136" s="13" t="s">
        <v>83</v>
      </c>
      <c r="AW136" s="13" t="s">
        <v>37</v>
      </c>
      <c r="AX136" s="13" t="s">
        <v>75</v>
      </c>
      <c r="AY136" s="233" t="s">
        <v>159</v>
      </c>
    </row>
    <row r="137" spans="1:51" s="14" customFormat="1" ht="12">
      <c r="A137" s="14"/>
      <c r="B137" s="234"/>
      <c r="C137" s="235"/>
      <c r="D137" s="225" t="s">
        <v>175</v>
      </c>
      <c r="E137" s="236" t="s">
        <v>19</v>
      </c>
      <c r="F137" s="237" t="s">
        <v>242</v>
      </c>
      <c r="G137" s="235"/>
      <c r="H137" s="238">
        <v>705.018</v>
      </c>
      <c r="I137" s="239"/>
      <c r="J137" s="235"/>
      <c r="K137" s="235"/>
      <c r="L137" s="240"/>
      <c r="M137" s="241"/>
      <c r="N137" s="242"/>
      <c r="O137" s="242"/>
      <c r="P137" s="242"/>
      <c r="Q137" s="242"/>
      <c r="R137" s="242"/>
      <c r="S137" s="242"/>
      <c r="T137" s="243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44" t="s">
        <v>175</v>
      </c>
      <c r="AU137" s="244" t="s">
        <v>85</v>
      </c>
      <c r="AV137" s="14" t="s">
        <v>85</v>
      </c>
      <c r="AW137" s="14" t="s">
        <v>37</v>
      </c>
      <c r="AX137" s="14" t="s">
        <v>75</v>
      </c>
      <c r="AY137" s="244" t="s">
        <v>159</v>
      </c>
    </row>
    <row r="138" spans="1:51" s="13" customFormat="1" ht="12">
      <c r="A138" s="13"/>
      <c r="B138" s="223"/>
      <c r="C138" s="224"/>
      <c r="D138" s="225" t="s">
        <v>175</v>
      </c>
      <c r="E138" s="226" t="s">
        <v>19</v>
      </c>
      <c r="F138" s="227" t="s">
        <v>243</v>
      </c>
      <c r="G138" s="224"/>
      <c r="H138" s="226" t="s">
        <v>19</v>
      </c>
      <c r="I138" s="228"/>
      <c r="J138" s="224"/>
      <c r="K138" s="224"/>
      <c r="L138" s="229"/>
      <c r="M138" s="230"/>
      <c r="N138" s="231"/>
      <c r="O138" s="231"/>
      <c r="P138" s="231"/>
      <c r="Q138" s="231"/>
      <c r="R138" s="231"/>
      <c r="S138" s="231"/>
      <c r="T138" s="232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3" t="s">
        <v>175</v>
      </c>
      <c r="AU138" s="233" t="s">
        <v>85</v>
      </c>
      <c r="AV138" s="13" t="s">
        <v>83</v>
      </c>
      <c r="AW138" s="13" t="s">
        <v>37</v>
      </c>
      <c r="AX138" s="13" t="s">
        <v>75</v>
      </c>
      <c r="AY138" s="233" t="s">
        <v>159</v>
      </c>
    </row>
    <row r="139" spans="1:51" s="14" customFormat="1" ht="12">
      <c r="A139" s="14"/>
      <c r="B139" s="234"/>
      <c r="C139" s="235"/>
      <c r="D139" s="225" t="s">
        <v>175</v>
      </c>
      <c r="E139" s="236" t="s">
        <v>19</v>
      </c>
      <c r="F139" s="237" t="s">
        <v>244</v>
      </c>
      <c r="G139" s="235"/>
      <c r="H139" s="238">
        <v>0.982</v>
      </c>
      <c r="I139" s="239"/>
      <c r="J139" s="235"/>
      <c r="K139" s="235"/>
      <c r="L139" s="240"/>
      <c r="M139" s="241"/>
      <c r="N139" s="242"/>
      <c r="O139" s="242"/>
      <c r="P139" s="242"/>
      <c r="Q139" s="242"/>
      <c r="R139" s="242"/>
      <c r="S139" s="242"/>
      <c r="T139" s="243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44" t="s">
        <v>175</v>
      </c>
      <c r="AU139" s="244" t="s">
        <v>85</v>
      </c>
      <c r="AV139" s="14" t="s">
        <v>85</v>
      </c>
      <c r="AW139" s="14" t="s">
        <v>37</v>
      </c>
      <c r="AX139" s="14" t="s">
        <v>75</v>
      </c>
      <c r="AY139" s="244" t="s">
        <v>159</v>
      </c>
    </row>
    <row r="140" spans="1:51" s="15" customFormat="1" ht="12">
      <c r="A140" s="15"/>
      <c r="B140" s="245"/>
      <c r="C140" s="246"/>
      <c r="D140" s="225" t="s">
        <v>175</v>
      </c>
      <c r="E140" s="247" t="s">
        <v>19</v>
      </c>
      <c r="F140" s="248" t="s">
        <v>179</v>
      </c>
      <c r="G140" s="246"/>
      <c r="H140" s="249">
        <v>706</v>
      </c>
      <c r="I140" s="250"/>
      <c r="J140" s="246"/>
      <c r="K140" s="246"/>
      <c r="L140" s="251"/>
      <c r="M140" s="252"/>
      <c r="N140" s="253"/>
      <c r="O140" s="253"/>
      <c r="P140" s="253"/>
      <c r="Q140" s="253"/>
      <c r="R140" s="253"/>
      <c r="S140" s="253"/>
      <c r="T140" s="254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55" t="s">
        <v>175</v>
      </c>
      <c r="AU140" s="255" t="s">
        <v>85</v>
      </c>
      <c r="AV140" s="15" t="s">
        <v>167</v>
      </c>
      <c r="AW140" s="15" t="s">
        <v>37</v>
      </c>
      <c r="AX140" s="15" t="s">
        <v>83</v>
      </c>
      <c r="AY140" s="255" t="s">
        <v>159</v>
      </c>
    </row>
    <row r="141" spans="1:65" s="2" customFormat="1" ht="37.8" customHeight="1">
      <c r="A141" s="39"/>
      <c r="B141" s="40"/>
      <c r="C141" s="205" t="s">
        <v>245</v>
      </c>
      <c r="D141" s="205" t="s">
        <v>162</v>
      </c>
      <c r="E141" s="206" t="s">
        <v>246</v>
      </c>
      <c r="F141" s="207" t="s">
        <v>247</v>
      </c>
      <c r="G141" s="208" t="s">
        <v>165</v>
      </c>
      <c r="H141" s="209">
        <v>705.018</v>
      </c>
      <c r="I141" s="210"/>
      <c r="J141" s="211">
        <f>ROUND(I141*H141,2)</f>
        <v>0</v>
      </c>
      <c r="K141" s="207" t="s">
        <v>166</v>
      </c>
      <c r="L141" s="45"/>
      <c r="M141" s="212" t="s">
        <v>19</v>
      </c>
      <c r="N141" s="213" t="s">
        <v>46</v>
      </c>
      <c r="O141" s="85"/>
      <c r="P141" s="214">
        <f>O141*H141</f>
        <v>0</v>
      </c>
      <c r="Q141" s="214">
        <v>0</v>
      </c>
      <c r="R141" s="214">
        <f>Q141*H141</f>
        <v>0</v>
      </c>
      <c r="S141" s="214">
        <v>0</v>
      </c>
      <c r="T141" s="215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16" t="s">
        <v>238</v>
      </c>
      <c r="AT141" s="216" t="s">
        <v>162</v>
      </c>
      <c r="AU141" s="216" t="s">
        <v>85</v>
      </c>
      <c r="AY141" s="18" t="s">
        <v>159</v>
      </c>
      <c r="BE141" s="217">
        <f>IF(N141="základní",J141,0)</f>
        <v>0</v>
      </c>
      <c r="BF141" s="217">
        <f>IF(N141="snížená",J141,0)</f>
        <v>0</v>
      </c>
      <c r="BG141" s="217">
        <f>IF(N141="zákl. přenesená",J141,0)</f>
        <v>0</v>
      </c>
      <c r="BH141" s="217">
        <f>IF(N141="sníž. přenesená",J141,0)</f>
        <v>0</v>
      </c>
      <c r="BI141" s="217">
        <f>IF(N141="nulová",J141,0)</f>
        <v>0</v>
      </c>
      <c r="BJ141" s="18" t="s">
        <v>83</v>
      </c>
      <c r="BK141" s="217">
        <f>ROUND(I141*H141,2)</f>
        <v>0</v>
      </c>
      <c r="BL141" s="18" t="s">
        <v>238</v>
      </c>
      <c r="BM141" s="216" t="s">
        <v>248</v>
      </c>
    </row>
    <row r="142" spans="1:47" s="2" customFormat="1" ht="12">
      <c r="A142" s="39"/>
      <c r="B142" s="40"/>
      <c r="C142" s="41"/>
      <c r="D142" s="218" t="s">
        <v>169</v>
      </c>
      <c r="E142" s="41"/>
      <c r="F142" s="219" t="s">
        <v>249</v>
      </c>
      <c r="G142" s="41"/>
      <c r="H142" s="41"/>
      <c r="I142" s="220"/>
      <c r="J142" s="41"/>
      <c r="K142" s="41"/>
      <c r="L142" s="45"/>
      <c r="M142" s="221"/>
      <c r="N142" s="222"/>
      <c r="O142" s="85"/>
      <c r="P142" s="85"/>
      <c r="Q142" s="85"/>
      <c r="R142" s="85"/>
      <c r="S142" s="85"/>
      <c r="T142" s="86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169</v>
      </c>
      <c r="AU142" s="18" t="s">
        <v>85</v>
      </c>
    </row>
    <row r="143" spans="1:51" s="13" customFormat="1" ht="12">
      <c r="A143" s="13"/>
      <c r="B143" s="223"/>
      <c r="C143" s="224"/>
      <c r="D143" s="225" t="s">
        <v>175</v>
      </c>
      <c r="E143" s="226" t="s">
        <v>19</v>
      </c>
      <c r="F143" s="227" t="s">
        <v>250</v>
      </c>
      <c r="G143" s="224"/>
      <c r="H143" s="226" t="s">
        <v>19</v>
      </c>
      <c r="I143" s="228"/>
      <c r="J143" s="224"/>
      <c r="K143" s="224"/>
      <c r="L143" s="229"/>
      <c r="M143" s="230"/>
      <c r="N143" s="231"/>
      <c r="O143" s="231"/>
      <c r="P143" s="231"/>
      <c r="Q143" s="231"/>
      <c r="R143" s="231"/>
      <c r="S143" s="231"/>
      <c r="T143" s="232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3" t="s">
        <v>175</v>
      </c>
      <c r="AU143" s="233" t="s">
        <v>85</v>
      </c>
      <c r="AV143" s="13" t="s">
        <v>83</v>
      </c>
      <c r="AW143" s="13" t="s">
        <v>37</v>
      </c>
      <c r="AX143" s="13" t="s">
        <v>75</v>
      </c>
      <c r="AY143" s="233" t="s">
        <v>159</v>
      </c>
    </row>
    <row r="144" spans="1:51" s="13" customFormat="1" ht="12">
      <c r="A144" s="13"/>
      <c r="B144" s="223"/>
      <c r="C144" s="224"/>
      <c r="D144" s="225" t="s">
        <v>175</v>
      </c>
      <c r="E144" s="226" t="s">
        <v>19</v>
      </c>
      <c r="F144" s="227" t="s">
        <v>251</v>
      </c>
      <c r="G144" s="224"/>
      <c r="H144" s="226" t="s">
        <v>19</v>
      </c>
      <c r="I144" s="228"/>
      <c r="J144" s="224"/>
      <c r="K144" s="224"/>
      <c r="L144" s="229"/>
      <c r="M144" s="230"/>
      <c r="N144" s="231"/>
      <c r="O144" s="231"/>
      <c r="P144" s="231"/>
      <c r="Q144" s="231"/>
      <c r="R144" s="231"/>
      <c r="S144" s="231"/>
      <c r="T144" s="232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3" t="s">
        <v>175</v>
      </c>
      <c r="AU144" s="233" t="s">
        <v>85</v>
      </c>
      <c r="AV144" s="13" t="s">
        <v>83</v>
      </c>
      <c r="AW144" s="13" t="s">
        <v>37</v>
      </c>
      <c r="AX144" s="13" t="s">
        <v>75</v>
      </c>
      <c r="AY144" s="233" t="s">
        <v>159</v>
      </c>
    </row>
    <row r="145" spans="1:51" s="14" customFormat="1" ht="12">
      <c r="A145" s="14"/>
      <c r="B145" s="234"/>
      <c r="C145" s="235"/>
      <c r="D145" s="225" t="s">
        <v>175</v>
      </c>
      <c r="E145" s="236" t="s">
        <v>19</v>
      </c>
      <c r="F145" s="237" t="s">
        <v>252</v>
      </c>
      <c r="G145" s="235"/>
      <c r="H145" s="238">
        <v>641.327</v>
      </c>
      <c r="I145" s="239"/>
      <c r="J145" s="235"/>
      <c r="K145" s="235"/>
      <c r="L145" s="240"/>
      <c r="M145" s="241"/>
      <c r="N145" s="242"/>
      <c r="O145" s="242"/>
      <c r="P145" s="242"/>
      <c r="Q145" s="242"/>
      <c r="R145" s="242"/>
      <c r="S145" s="242"/>
      <c r="T145" s="243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44" t="s">
        <v>175</v>
      </c>
      <c r="AU145" s="244" t="s">
        <v>85</v>
      </c>
      <c r="AV145" s="14" t="s">
        <v>85</v>
      </c>
      <c r="AW145" s="14" t="s">
        <v>37</v>
      </c>
      <c r="AX145" s="14" t="s">
        <v>75</v>
      </c>
      <c r="AY145" s="244" t="s">
        <v>159</v>
      </c>
    </row>
    <row r="146" spans="1:51" s="14" customFormat="1" ht="12">
      <c r="A146" s="14"/>
      <c r="B146" s="234"/>
      <c r="C146" s="235"/>
      <c r="D146" s="225" t="s">
        <v>175</v>
      </c>
      <c r="E146" s="236" t="s">
        <v>19</v>
      </c>
      <c r="F146" s="237" t="s">
        <v>253</v>
      </c>
      <c r="G146" s="235"/>
      <c r="H146" s="238">
        <v>63.691</v>
      </c>
      <c r="I146" s="239"/>
      <c r="J146" s="235"/>
      <c r="K146" s="235"/>
      <c r="L146" s="240"/>
      <c r="M146" s="241"/>
      <c r="N146" s="242"/>
      <c r="O146" s="242"/>
      <c r="P146" s="242"/>
      <c r="Q146" s="242"/>
      <c r="R146" s="242"/>
      <c r="S146" s="242"/>
      <c r="T146" s="243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44" t="s">
        <v>175</v>
      </c>
      <c r="AU146" s="244" t="s">
        <v>85</v>
      </c>
      <c r="AV146" s="14" t="s">
        <v>85</v>
      </c>
      <c r="AW146" s="14" t="s">
        <v>37</v>
      </c>
      <c r="AX146" s="14" t="s">
        <v>75</v>
      </c>
      <c r="AY146" s="244" t="s">
        <v>159</v>
      </c>
    </row>
    <row r="147" spans="1:51" s="15" customFormat="1" ht="12">
      <c r="A147" s="15"/>
      <c r="B147" s="245"/>
      <c r="C147" s="246"/>
      <c r="D147" s="225" t="s">
        <v>175</v>
      </c>
      <c r="E147" s="247" t="s">
        <v>19</v>
      </c>
      <c r="F147" s="248" t="s">
        <v>179</v>
      </c>
      <c r="G147" s="246"/>
      <c r="H147" s="249">
        <v>705.018</v>
      </c>
      <c r="I147" s="250"/>
      <c r="J147" s="246"/>
      <c r="K147" s="246"/>
      <c r="L147" s="251"/>
      <c r="M147" s="252"/>
      <c r="N147" s="253"/>
      <c r="O147" s="253"/>
      <c r="P147" s="253"/>
      <c r="Q147" s="253"/>
      <c r="R147" s="253"/>
      <c r="S147" s="253"/>
      <c r="T147" s="254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55" t="s">
        <v>175</v>
      </c>
      <c r="AU147" s="255" t="s">
        <v>85</v>
      </c>
      <c r="AV147" s="15" t="s">
        <v>167</v>
      </c>
      <c r="AW147" s="15" t="s">
        <v>37</v>
      </c>
      <c r="AX147" s="15" t="s">
        <v>83</v>
      </c>
      <c r="AY147" s="255" t="s">
        <v>159</v>
      </c>
    </row>
    <row r="148" spans="1:65" s="2" customFormat="1" ht="16.5" customHeight="1">
      <c r="A148" s="39"/>
      <c r="B148" s="40"/>
      <c r="C148" s="257" t="s">
        <v>254</v>
      </c>
      <c r="D148" s="257" t="s">
        <v>255</v>
      </c>
      <c r="E148" s="258" t="s">
        <v>256</v>
      </c>
      <c r="F148" s="259" t="s">
        <v>257</v>
      </c>
      <c r="G148" s="260" t="s">
        <v>258</v>
      </c>
      <c r="H148" s="261">
        <v>246.756</v>
      </c>
      <c r="I148" s="262"/>
      <c r="J148" s="263">
        <f>ROUND(I148*H148,2)</f>
        <v>0</v>
      </c>
      <c r="K148" s="259" t="s">
        <v>166</v>
      </c>
      <c r="L148" s="264"/>
      <c r="M148" s="265" t="s">
        <v>19</v>
      </c>
      <c r="N148" s="266" t="s">
        <v>46</v>
      </c>
      <c r="O148" s="85"/>
      <c r="P148" s="214">
        <f>O148*H148</f>
        <v>0</v>
      </c>
      <c r="Q148" s="214">
        <v>0.001</v>
      </c>
      <c r="R148" s="214">
        <f>Q148*H148</f>
        <v>0.246756</v>
      </c>
      <c r="S148" s="214">
        <v>0</v>
      </c>
      <c r="T148" s="215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16" t="s">
        <v>259</v>
      </c>
      <c r="AT148" s="216" t="s">
        <v>255</v>
      </c>
      <c r="AU148" s="216" t="s">
        <v>85</v>
      </c>
      <c r="AY148" s="18" t="s">
        <v>159</v>
      </c>
      <c r="BE148" s="217">
        <f>IF(N148="základní",J148,0)</f>
        <v>0</v>
      </c>
      <c r="BF148" s="217">
        <f>IF(N148="snížená",J148,0)</f>
        <v>0</v>
      </c>
      <c r="BG148" s="217">
        <f>IF(N148="zákl. přenesená",J148,0)</f>
        <v>0</v>
      </c>
      <c r="BH148" s="217">
        <f>IF(N148="sníž. přenesená",J148,0)</f>
        <v>0</v>
      </c>
      <c r="BI148" s="217">
        <f>IF(N148="nulová",J148,0)</f>
        <v>0</v>
      </c>
      <c r="BJ148" s="18" t="s">
        <v>83</v>
      </c>
      <c r="BK148" s="217">
        <f>ROUND(I148*H148,2)</f>
        <v>0</v>
      </c>
      <c r="BL148" s="18" t="s">
        <v>238</v>
      </c>
      <c r="BM148" s="216" t="s">
        <v>260</v>
      </c>
    </row>
    <row r="149" spans="1:51" s="14" customFormat="1" ht="12">
      <c r="A149" s="14"/>
      <c r="B149" s="234"/>
      <c r="C149" s="235"/>
      <c r="D149" s="225" t="s">
        <v>175</v>
      </c>
      <c r="E149" s="235"/>
      <c r="F149" s="237" t="s">
        <v>261</v>
      </c>
      <c r="G149" s="235"/>
      <c r="H149" s="238">
        <v>246.756</v>
      </c>
      <c r="I149" s="239"/>
      <c r="J149" s="235"/>
      <c r="K149" s="235"/>
      <c r="L149" s="240"/>
      <c r="M149" s="241"/>
      <c r="N149" s="242"/>
      <c r="O149" s="242"/>
      <c r="P149" s="242"/>
      <c r="Q149" s="242"/>
      <c r="R149" s="242"/>
      <c r="S149" s="242"/>
      <c r="T149" s="243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44" t="s">
        <v>175</v>
      </c>
      <c r="AU149" s="244" t="s">
        <v>85</v>
      </c>
      <c r="AV149" s="14" t="s">
        <v>85</v>
      </c>
      <c r="AW149" s="14" t="s">
        <v>4</v>
      </c>
      <c r="AX149" s="14" t="s">
        <v>83</v>
      </c>
      <c r="AY149" s="244" t="s">
        <v>159</v>
      </c>
    </row>
    <row r="150" spans="1:65" s="2" customFormat="1" ht="24.15" customHeight="1">
      <c r="A150" s="39"/>
      <c r="B150" s="40"/>
      <c r="C150" s="205" t="s">
        <v>262</v>
      </c>
      <c r="D150" s="205" t="s">
        <v>162</v>
      </c>
      <c r="E150" s="206" t="s">
        <v>263</v>
      </c>
      <c r="F150" s="207" t="s">
        <v>264</v>
      </c>
      <c r="G150" s="208" t="s">
        <v>165</v>
      </c>
      <c r="H150" s="209">
        <v>705.018</v>
      </c>
      <c r="I150" s="210"/>
      <c r="J150" s="211">
        <f>ROUND(I150*H150,2)</f>
        <v>0</v>
      </c>
      <c r="K150" s="207" t="s">
        <v>166</v>
      </c>
      <c r="L150" s="45"/>
      <c r="M150" s="212" t="s">
        <v>19</v>
      </c>
      <c r="N150" s="213" t="s">
        <v>46</v>
      </c>
      <c r="O150" s="85"/>
      <c r="P150" s="214">
        <f>O150*H150</f>
        <v>0</v>
      </c>
      <c r="Q150" s="214">
        <v>0.00088</v>
      </c>
      <c r="R150" s="214">
        <f>Q150*H150</f>
        <v>0.62041584</v>
      </c>
      <c r="S150" s="214">
        <v>0</v>
      </c>
      <c r="T150" s="215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16" t="s">
        <v>238</v>
      </c>
      <c r="AT150" s="216" t="s">
        <v>162</v>
      </c>
      <c r="AU150" s="216" t="s">
        <v>85</v>
      </c>
      <c r="AY150" s="18" t="s">
        <v>159</v>
      </c>
      <c r="BE150" s="217">
        <f>IF(N150="základní",J150,0)</f>
        <v>0</v>
      </c>
      <c r="BF150" s="217">
        <f>IF(N150="snížená",J150,0)</f>
        <v>0</v>
      </c>
      <c r="BG150" s="217">
        <f>IF(N150="zákl. přenesená",J150,0)</f>
        <v>0</v>
      </c>
      <c r="BH150" s="217">
        <f>IF(N150="sníž. přenesená",J150,0)</f>
        <v>0</v>
      </c>
      <c r="BI150" s="217">
        <f>IF(N150="nulová",J150,0)</f>
        <v>0</v>
      </c>
      <c r="BJ150" s="18" t="s">
        <v>83</v>
      </c>
      <c r="BK150" s="217">
        <f>ROUND(I150*H150,2)</f>
        <v>0</v>
      </c>
      <c r="BL150" s="18" t="s">
        <v>238</v>
      </c>
      <c r="BM150" s="216" t="s">
        <v>265</v>
      </c>
    </row>
    <row r="151" spans="1:47" s="2" customFormat="1" ht="12">
      <c r="A151" s="39"/>
      <c r="B151" s="40"/>
      <c r="C151" s="41"/>
      <c r="D151" s="218" t="s">
        <v>169</v>
      </c>
      <c r="E151" s="41"/>
      <c r="F151" s="219" t="s">
        <v>266</v>
      </c>
      <c r="G151" s="41"/>
      <c r="H151" s="41"/>
      <c r="I151" s="220"/>
      <c r="J151" s="41"/>
      <c r="K151" s="41"/>
      <c r="L151" s="45"/>
      <c r="M151" s="221"/>
      <c r="N151" s="222"/>
      <c r="O151" s="85"/>
      <c r="P151" s="85"/>
      <c r="Q151" s="85"/>
      <c r="R151" s="85"/>
      <c r="S151" s="85"/>
      <c r="T151" s="86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169</v>
      </c>
      <c r="AU151" s="18" t="s">
        <v>85</v>
      </c>
    </row>
    <row r="152" spans="1:65" s="2" customFormat="1" ht="49.05" customHeight="1">
      <c r="A152" s="39"/>
      <c r="B152" s="40"/>
      <c r="C152" s="257" t="s">
        <v>8</v>
      </c>
      <c r="D152" s="257" t="s">
        <v>255</v>
      </c>
      <c r="E152" s="258" t="s">
        <v>267</v>
      </c>
      <c r="F152" s="259" t="s">
        <v>268</v>
      </c>
      <c r="G152" s="260" t="s">
        <v>165</v>
      </c>
      <c r="H152" s="261">
        <v>821.698</v>
      </c>
      <c r="I152" s="262"/>
      <c r="J152" s="263">
        <f>ROUND(I152*H152,2)</f>
        <v>0</v>
      </c>
      <c r="K152" s="259" t="s">
        <v>166</v>
      </c>
      <c r="L152" s="264"/>
      <c r="M152" s="265" t="s">
        <v>19</v>
      </c>
      <c r="N152" s="266" t="s">
        <v>46</v>
      </c>
      <c r="O152" s="85"/>
      <c r="P152" s="214">
        <f>O152*H152</f>
        <v>0</v>
      </c>
      <c r="Q152" s="214">
        <v>0.0054</v>
      </c>
      <c r="R152" s="214">
        <f>Q152*H152</f>
        <v>4.4371692000000005</v>
      </c>
      <c r="S152" s="214">
        <v>0</v>
      </c>
      <c r="T152" s="215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16" t="s">
        <v>259</v>
      </c>
      <c r="AT152" s="216" t="s">
        <v>255</v>
      </c>
      <c r="AU152" s="216" t="s">
        <v>85</v>
      </c>
      <c r="AY152" s="18" t="s">
        <v>159</v>
      </c>
      <c r="BE152" s="217">
        <f>IF(N152="základní",J152,0)</f>
        <v>0</v>
      </c>
      <c r="BF152" s="217">
        <f>IF(N152="snížená",J152,0)</f>
        <v>0</v>
      </c>
      <c r="BG152" s="217">
        <f>IF(N152="zákl. přenesená",J152,0)</f>
        <v>0</v>
      </c>
      <c r="BH152" s="217">
        <f>IF(N152="sníž. přenesená",J152,0)</f>
        <v>0</v>
      </c>
      <c r="BI152" s="217">
        <f>IF(N152="nulová",J152,0)</f>
        <v>0</v>
      </c>
      <c r="BJ152" s="18" t="s">
        <v>83</v>
      </c>
      <c r="BK152" s="217">
        <f>ROUND(I152*H152,2)</f>
        <v>0</v>
      </c>
      <c r="BL152" s="18" t="s">
        <v>238</v>
      </c>
      <c r="BM152" s="216" t="s">
        <v>269</v>
      </c>
    </row>
    <row r="153" spans="1:51" s="14" customFormat="1" ht="12">
      <c r="A153" s="14"/>
      <c r="B153" s="234"/>
      <c r="C153" s="235"/>
      <c r="D153" s="225" t="s">
        <v>175</v>
      </c>
      <c r="E153" s="235"/>
      <c r="F153" s="237" t="s">
        <v>270</v>
      </c>
      <c r="G153" s="235"/>
      <c r="H153" s="238">
        <v>821.698</v>
      </c>
      <c r="I153" s="239"/>
      <c r="J153" s="235"/>
      <c r="K153" s="235"/>
      <c r="L153" s="240"/>
      <c r="M153" s="241"/>
      <c r="N153" s="242"/>
      <c r="O153" s="242"/>
      <c r="P153" s="242"/>
      <c r="Q153" s="242"/>
      <c r="R153" s="242"/>
      <c r="S153" s="242"/>
      <c r="T153" s="243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44" t="s">
        <v>175</v>
      </c>
      <c r="AU153" s="244" t="s">
        <v>85</v>
      </c>
      <c r="AV153" s="14" t="s">
        <v>85</v>
      </c>
      <c r="AW153" s="14" t="s">
        <v>4</v>
      </c>
      <c r="AX153" s="14" t="s">
        <v>83</v>
      </c>
      <c r="AY153" s="244" t="s">
        <v>159</v>
      </c>
    </row>
    <row r="154" spans="1:65" s="2" customFormat="1" ht="33" customHeight="1">
      <c r="A154" s="39"/>
      <c r="B154" s="40"/>
      <c r="C154" s="205" t="s">
        <v>238</v>
      </c>
      <c r="D154" s="205" t="s">
        <v>162</v>
      </c>
      <c r="E154" s="206" t="s">
        <v>271</v>
      </c>
      <c r="F154" s="207" t="s">
        <v>272</v>
      </c>
      <c r="G154" s="208" t="s">
        <v>165</v>
      </c>
      <c r="H154" s="209">
        <v>705.018</v>
      </c>
      <c r="I154" s="210"/>
      <c r="J154" s="211">
        <f>ROUND(I154*H154,2)</f>
        <v>0</v>
      </c>
      <c r="K154" s="207" t="s">
        <v>166</v>
      </c>
      <c r="L154" s="45"/>
      <c r="M154" s="212" t="s">
        <v>19</v>
      </c>
      <c r="N154" s="213" t="s">
        <v>46</v>
      </c>
      <c r="O154" s="85"/>
      <c r="P154" s="214">
        <f>O154*H154</f>
        <v>0</v>
      </c>
      <c r="Q154" s="214">
        <v>0</v>
      </c>
      <c r="R154" s="214">
        <f>Q154*H154</f>
        <v>0</v>
      </c>
      <c r="S154" s="214">
        <v>0</v>
      </c>
      <c r="T154" s="215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16" t="s">
        <v>238</v>
      </c>
      <c r="AT154" s="216" t="s">
        <v>162</v>
      </c>
      <c r="AU154" s="216" t="s">
        <v>85</v>
      </c>
      <c r="AY154" s="18" t="s">
        <v>159</v>
      </c>
      <c r="BE154" s="217">
        <f>IF(N154="základní",J154,0)</f>
        <v>0</v>
      </c>
      <c r="BF154" s="217">
        <f>IF(N154="snížená",J154,0)</f>
        <v>0</v>
      </c>
      <c r="BG154" s="217">
        <f>IF(N154="zákl. přenesená",J154,0)</f>
        <v>0</v>
      </c>
      <c r="BH154" s="217">
        <f>IF(N154="sníž. přenesená",J154,0)</f>
        <v>0</v>
      </c>
      <c r="BI154" s="217">
        <f>IF(N154="nulová",J154,0)</f>
        <v>0</v>
      </c>
      <c r="BJ154" s="18" t="s">
        <v>83</v>
      </c>
      <c r="BK154" s="217">
        <f>ROUND(I154*H154,2)</f>
        <v>0</v>
      </c>
      <c r="BL154" s="18" t="s">
        <v>238</v>
      </c>
      <c r="BM154" s="216" t="s">
        <v>273</v>
      </c>
    </row>
    <row r="155" spans="1:47" s="2" customFormat="1" ht="12">
      <c r="A155" s="39"/>
      <c r="B155" s="40"/>
      <c r="C155" s="41"/>
      <c r="D155" s="218" t="s">
        <v>169</v>
      </c>
      <c r="E155" s="41"/>
      <c r="F155" s="219" t="s">
        <v>274</v>
      </c>
      <c r="G155" s="41"/>
      <c r="H155" s="41"/>
      <c r="I155" s="220"/>
      <c r="J155" s="41"/>
      <c r="K155" s="41"/>
      <c r="L155" s="45"/>
      <c r="M155" s="221"/>
      <c r="N155" s="222"/>
      <c r="O155" s="85"/>
      <c r="P155" s="85"/>
      <c r="Q155" s="85"/>
      <c r="R155" s="85"/>
      <c r="S155" s="85"/>
      <c r="T155" s="86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169</v>
      </c>
      <c r="AU155" s="18" t="s">
        <v>85</v>
      </c>
    </row>
    <row r="156" spans="1:65" s="2" customFormat="1" ht="49.05" customHeight="1">
      <c r="A156" s="39"/>
      <c r="B156" s="40"/>
      <c r="C156" s="257" t="s">
        <v>275</v>
      </c>
      <c r="D156" s="257" t="s">
        <v>255</v>
      </c>
      <c r="E156" s="258" t="s">
        <v>276</v>
      </c>
      <c r="F156" s="259" t="s">
        <v>277</v>
      </c>
      <c r="G156" s="260" t="s">
        <v>165</v>
      </c>
      <c r="H156" s="261">
        <v>821.698</v>
      </c>
      <c r="I156" s="262"/>
      <c r="J156" s="263">
        <f>ROUND(I156*H156,2)</f>
        <v>0</v>
      </c>
      <c r="K156" s="259" t="s">
        <v>166</v>
      </c>
      <c r="L156" s="264"/>
      <c r="M156" s="265" t="s">
        <v>19</v>
      </c>
      <c r="N156" s="266" t="s">
        <v>46</v>
      </c>
      <c r="O156" s="85"/>
      <c r="P156" s="214">
        <f>O156*H156</f>
        <v>0</v>
      </c>
      <c r="Q156" s="214">
        <v>0.004</v>
      </c>
      <c r="R156" s="214">
        <f>Q156*H156</f>
        <v>3.286792</v>
      </c>
      <c r="S156" s="214">
        <v>0</v>
      </c>
      <c r="T156" s="215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16" t="s">
        <v>259</v>
      </c>
      <c r="AT156" s="216" t="s">
        <v>255</v>
      </c>
      <c r="AU156" s="216" t="s">
        <v>85</v>
      </c>
      <c r="AY156" s="18" t="s">
        <v>159</v>
      </c>
      <c r="BE156" s="217">
        <f>IF(N156="základní",J156,0)</f>
        <v>0</v>
      </c>
      <c r="BF156" s="217">
        <f>IF(N156="snížená",J156,0)</f>
        <v>0</v>
      </c>
      <c r="BG156" s="217">
        <f>IF(N156="zákl. přenesená",J156,0)</f>
        <v>0</v>
      </c>
      <c r="BH156" s="217">
        <f>IF(N156="sníž. přenesená",J156,0)</f>
        <v>0</v>
      </c>
      <c r="BI156" s="217">
        <f>IF(N156="nulová",J156,0)</f>
        <v>0</v>
      </c>
      <c r="BJ156" s="18" t="s">
        <v>83</v>
      </c>
      <c r="BK156" s="217">
        <f>ROUND(I156*H156,2)</f>
        <v>0</v>
      </c>
      <c r="BL156" s="18" t="s">
        <v>238</v>
      </c>
      <c r="BM156" s="216" t="s">
        <v>278</v>
      </c>
    </row>
    <row r="157" spans="1:51" s="14" customFormat="1" ht="12">
      <c r="A157" s="14"/>
      <c r="B157" s="234"/>
      <c r="C157" s="235"/>
      <c r="D157" s="225" t="s">
        <v>175</v>
      </c>
      <c r="E157" s="235"/>
      <c r="F157" s="237" t="s">
        <v>270</v>
      </c>
      <c r="G157" s="235"/>
      <c r="H157" s="238">
        <v>821.698</v>
      </c>
      <c r="I157" s="239"/>
      <c r="J157" s="235"/>
      <c r="K157" s="235"/>
      <c r="L157" s="240"/>
      <c r="M157" s="241"/>
      <c r="N157" s="242"/>
      <c r="O157" s="242"/>
      <c r="P157" s="242"/>
      <c r="Q157" s="242"/>
      <c r="R157" s="242"/>
      <c r="S157" s="242"/>
      <c r="T157" s="243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44" t="s">
        <v>175</v>
      </c>
      <c r="AU157" s="244" t="s">
        <v>85</v>
      </c>
      <c r="AV157" s="14" t="s">
        <v>85</v>
      </c>
      <c r="AW157" s="14" t="s">
        <v>4</v>
      </c>
      <c r="AX157" s="14" t="s">
        <v>83</v>
      </c>
      <c r="AY157" s="244" t="s">
        <v>159</v>
      </c>
    </row>
    <row r="158" spans="1:65" s="2" customFormat="1" ht="24.15" customHeight="1">
      <c r="A158" s="39"/>
      <c r="B158" s="40"/>
      <c r="C158" s="205" t="s">
        <v>279</v>
      </c>
      <c r="D158" s="205" t="s">
        <v>162</v>
      </c>
      <c r="E158" s="206" t="s">
        <v>263</v>
      </c>
      <c r="F158" s="207" t="s">
        <v>264</v>
      </c>
      <c r="G158" s="208" t="s">
        <v>165</v>
      </c>
      <c r="H158" s="209">
        <v>705.018</v>
      </c>
      <c r="I158" s="210"/>
      <c r="J158" s="211">
        <f>ROUND(I158*H158,2)</f>
        <v>0</v>
      </c>
      <c r="K158" s="207" t="s">
        <v>166</v>
      </c>
      <c r="L158" s="45"/>
      <c r="M158" s="212" t="s">
        <v>19</v>
      </c>
      <c r="N158" s="213" t="s">
        <v>46</v>
      </c>
      <c r="O158" s="85"/>
      <c r="P158" s="214">
        <f>O158*H158</f>
        <v>0</v>
      </c>
      <c r="Q158" s="214">
        <v>0.00088</v>
      </c>
      <c r="R158" s="214">
        <f>Q158*H158</f>
        <v>0.62041584</v>
      </c>
      <c r="S158" s="214">
        <v>0</v>
      </c>
      <c r="T158" s="215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16" t="s">
        <v>238</v>
      </c>
      <c r="AT158" s="216" t="s">
        <v>162</v>
      </c>
      <c r="AU158" s="216" t="s">
        <v>85</v>
      </c>
      <c r="AY158" s="18" t="s">
        <v>159</v>
      </c>
      <c r="BE158" s="217">
        <f>IF(N158="základní",J158,0)</f>
        <v>0</v>
      </c>
      <c r="BF158" s="217">
        <f>IF(N158="snížená",J158,0)</f>
        <v>0</v>
      </c>
      <c r="BG158" s="217">
        <f>IF(N158="zákl. přenesená",J158,0)</f>
        <v>0</v>
      </c>
      <c r="BH158" s="217">
        <f>IF(N158="sníž. přenesená",J158,0)</f>
        <v>0</v>
      </c>
      <c r="BI158" s="217">
        <f>IF(N158="nulová",J158,0)</f>
        <v>0</v>
      </c>
      <c r="BJ158" s="18" t="s">
        <v>83</v>
      </c>
      <c r="BK158" s="217">
        <f>ROUND(I158*H158,2)</f>
        <v>0</v>
      </c>
      <c r="BL158" s="18" t="s">
        <v>238</v>
      </c>
      <c r="BM158" s="216" t="s">
        <v>280</v>
      </c>
    </row>
    <row r="159" spans="1:47" s="2" customFormat="1" ht="12">
      <c r="A159" s="39"/>
      <c r="B159" s="40"/>
      <c r="C159" s="41"/>
      <c r="D159" s="218" t="s">
        <v>169</v>
      </c>
      <c r="E159" s="41"/>
      <c r="F159" s="219" t="s">
        <v>266</v>
      </c>
      <c r="G159" s="41"/>
      <c r="H159" s="41"/>
      <c r="I159" s="220"/>
      <c r="J159" s="41"/>
      <c r="K159" s="41"/>
      <c r="L159" s="45"/>
      <c r="M159" s="221"/>
      <c r="N159" s="222"/>
      <c r="O159" s="85"/>
      <c r="P159" s="85"/>
      <c r="Q159" s="85"/>
      <c r="R159" s="85"/>
      <c r="S159" s="85"/>
      <c r="T159" s="86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169</v>
      </c>
      <c r="AU159" s="18" t="s">
        <v>85</v>
      </c>
    </row>
    <row r="160" spans="1:65" s="2" customFormat="1" ht="55.5" customHeight="1">
      <c r="A160" s="39"/>
      <c r="B160" s="40"/>
      <c r="C160" s="257" t="s">
        <v>281</v>
      </c>
      <c r="D160" s="257" t="s">
        <v>255</v>
      </c>
      <c r="E160" s="258" t="s">
        <v>282</v>
      </c>
      <c r="F160" s="259" t="s">
        <v>283</v>
      </c>
      <c r="G160" s="260" t="s">
        <v>165</v>
      </c>
      <c r="H160" s="261">
        <v>821.698</v>
      </c>
      <c r="I160" s="262"/>
      <c r="J160" s="263">
        <f>ROUND(I160*H160,2)</f>
        <v>0</v>
      </c>
      <c r="K160" s="259" t="s">
        <v>166</v>
      </c>
      <c r="L160" s="264"/>
      <c r="M160" s="265" t="s">
        <v>19</v>
      </c>
      <c r="N160" s="266" t="s">
        <v>46</v>
      </c>
      <c r="O160" s="85"/>
      <c r="P160" s="214">
        <f>O160*H160</f>
        <v>0</v>
      </c>
      <c r="Q160" s="214">
        <v>0.00554</v>
      </c>
      <c r="R160" s="214">
        <f>Q160*H160</f>
        <v>4.55220692</v>
      </c>
      <c r="S160" s="214">
        <v>0</v>
      </c>
      <c r="T160" s="215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16" t="s">
        <v>259</v>
      </c>
      <c r="AT160" s="216" t="s">
        <v>255</v>
      </c>
      <c r="AU160" s="216" t="s">
        <v>85</v>
      </c>
      <c r="AY160" s="18" t="s">
        <v>159</v>
      </c>
      <c r="BE160" s="217">
        <f>IF(N160="základní",J160,0)</f>
        <v>0</v>
      </c>
      <c r="BF160" s="217">
        <f>IF(N160="snížená",J160,0)</f>
        <v>0</v>
      </c>
      <c r="BG160" s="217">
        <f>IF(N160="zákl. přenesená",J160,0)</f>
        <v>0</v>
      </c>
      <c r="BH160" s="217">
        <f>IF(N160="sníž. přenesená",J160,0)</f>
        <v>0</v>
      </c>
      <c r="BI160" s="217">
        <f>IF(N160="nulová",J160,0)</f>
        <v>0</v>
      </c>
      <c r="BJ160" s="18" t="s">
        <v>83</v>
      </c>
      <c r="BK160" s="217">
        <f>ROUND(I160*H160,2)</f>
        <v>0</v>
      </c>
      <c r="BL160" s="18" t="s">
        <v>238</v>
      </c>
      <c r="BM160" s="216" t="s">
        <v>284</v>
      </c>
    </row>
    <row r="161" spans="1:51" s="14" customFormat="1" ht="12">
      <c r="A161" s="14"/>
      <c r="B161" s="234"/>
      <c r="C161" s="235"/>
      <c r="D161" s="225" t="s">
        <v>175</v>
      </c>
      <c r="E161" s="235"/>
      <c r="F161" s="237" t="s">
        <v>270</v>
      </c>
      <c r="G161" s="235"/>
      <c r="H161" s="238">
        <v>821.698</v>
      </c>
      <c r="I161" s="239"/>
      <c r="J161" s="235"/>
      <c r="K161" s="235"/>
      <c r="L161" s="240"/>
      <c r="M161" s="241"/>
      <c r="N161" s="242"/>
      <c r="O161" s="242"/>
      <c r="P161" s="242"/>
      <c r="Q161" s="242"/>
      <c r="R161" s="242"/>
      <c r="S161" s="242"/>
      <c r="T161" s="243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44" t="s">
        <v>175</v>
      </c>
      <c r="AU161" s="244" t="s">
        <v>85</v>
      </c>
      <c r="AV161" s="14" t="s">
        <v>85</v>
      </c>
      <c r="AW161" s="14" t="s">
        <v>4</v>
      </c>
      <c r="AX161" s="14" t="s">
        <v>83</v>
      </c>
      <c r="AY161" s="244" t="s">
        <v>159</v>
      </c>
    </row>
    <row r="162" spans="1:65" s="2" customFormat="1" ht="33" customHeight="1">
      <c r="A162" s="39"/>
      <c r="B162" s="40"/>
      <c r="C162" s="205" t="s">
        <v>285</v>
      </c>
      <c r="D162" s="205" t="s">
        <v>162</v>
      </c>
      <c r="E162" s="206" t="s">
        <v>286</v>
      </c>
      <c r="F162" s="207" t="s">
        <v>287</v>
      </c>
      <c r="G162" s="208" t="s">
        <v>237</v>
      </c>
      <c r="H162" s="209">
        <v>3600</v>
      </c>
      <c r="I162" s="210"/>
      <c r="J162" s="211">
        <f>ROUND(I162*H162,2)</f>
        <v>0</v>
      </c>
      <c r="K162" s="207" t="s">
        <v>166</v>
      </c>
      <c r="L162" s="45"/>
      <c r="M162" s="212" t="s">
        <v>19</v>
      </c>
      <c r="N162" s="213" t="s">
        <v>46</v>
      </c>
      <c r="O162" s="85"/>
      <c r="P162" s="214">
        <f>O162*H162</f>
        <v>0</v>
      </c>
      <c r="Q162" s="214">
        <v>0</v>
      </c>
      <c r="R162" s="214">
        <f>Q162*H162</f>
        <v>0</v>
      </c>
      <c r="S162" s="214">
        <v>0</v>
      </c>
      <c r="T162" s="215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16" t="s">
        <v>238</v>
      </c>
      <c r="AT162" s="216" t="s">
        <v>162</v>
      </c>
      <c r="AU162" s="216" t="s">
        <v>85</v>
      </c>
      <c r="AY162" s="18" t="s">
        <v>159</v>
      </c>
      <c r="BE162" s="217">
        <f>IF(N162="základní",J162,0)</f>
        <v>0</v>
      </c>
      <c r="BF162" s="217">
        <f>IF(N162="snížená",J162,0)</f>
        <v>0</v>
      </c>
      <c r="BG162" s="217">
        <f>IF(N162="zákl. přenesená",J162,0)</f>
        <v>0</v>
      </c>
      <c r="BH162" s="217">
        <f>IF(N162="sníž. přenesená",J162,0)</f>
        <v>0</v>
      </c>
      <c r="BI162" s="217">
        <f>IF(N162="nulová",J162,0)</f>
        <v>0</v>
      </c>
      <c r="BJ162" s="18" t="s">
        <v>83</v>
      </c>
      <c r="BK162" s="217">
        <f>ROUND(I162*H162,2)</f>
        <v>0</v>
      </c>
      <c r="BL162" s="18" t="s">
        <v>238</v>
      </c>
      <c r="BM162" s="216" t="s">
        <v>288</v>
      </c>
    </row>
    <row r="163" spans="1:47" s="2" customFormat="1" ht="12">
      <c r="A163" s="39"/>
      <c r="B163" s="40"/>
      <c r="C163" s="41"/>
      <c r="D163" s="218" t="s">
        <v>169</v>
      </c>
      <c r="E163" s="41"/>
      <c r="F163" s="219" t="s">
        <v>289</v>
      </c>
      <c r="G163" s="41"/>
      <c r="H163" s="41"/>
      <c r="I163" s="220"/>
      <c r="J163" s="41"/>
      <c r="K163" s="41"/>
      <c r="L163" s="45"/>
      <c r="M163" s="221"/>
      <c r="N163" s="222"/>
      <c r="O163" s="85"/>
      <c r="P163" s="85"/>
      <c r="Q163" s="85"/>
      <c r="R163" s="85"/>
      <c r="S163" s="85"/>
      <c r="T163" s="86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169</v>
      </c>
      <c r="AU163" s="18" t="s">
        <v>85</v>
      </c>
    </row>
    <row r="164" spans="1:51" s="13" customFormat="1" ht="12">
      <c r="A164" s="13"/>
      <c r="B164" s="223"/>
      <c r="C164" s="224"/>
      <c r="D164" s="225" t="s">
        <v>175</v>
      </c>
      <c r="E164" s="226" t="s">
        <v>19</v>
      </c>
      <c r="F164" s="227" t="s">
        <v>290</v>
      </c>
      <c r="G164" s="224"/>
      <c r="H164" s="226" t="s">
        <v>19</v>
      </c>
      <c r="I164" s="228"/>
      <c r="J164" s="224"/>
      <c r="K164" s="224"/>
      <c r="L164" s="229"/>
      <c r="M164" s="230"/>
      <c r="N164" s="231"/>
      <c r="O164" s="231"/>
      <c r="P164" s="231"/>
      <c r="Q164" s="231"/>
      <c r="R164" s="231"/>
      <c r="S164" s="231"/>
      <c r="T164" s="232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3" t="s">
        <v>175</v>
      </c>
      <c r="AU164" s="233" t="s">
        <v>85</v>
      </c>
      <c r="AV164" s="13" t="s">
        <v>83</v>
      </c>
      <c r="AW164" s="13" t="s">
        <v>37</v>
      </c>
      <c r="AX164" s="13" t="s">
        <v>75</v>
      </c>
      <c r="AY164" s="233" t="s">
        <v>159</v>
      </c>
    </row>
    <row r="165" spans="1:51" s="14" customFormat="1" ht="12">
      <c r="A165" s="14"/>
      <c r="B165" s="234"/>
      <c r="C165" s="235"/>
      <c r="D165" s="225" t="s">
        <v>175</v>
      </c>
      <c r="E165" s="236" t="s">
        <v>19</v>
      </c>
      <c r="F165" s="237" t="s">
        <v>291</v>
      </c>
      <c r="G165" s="235"/>
      <c r="H165" s="238">
        <v>555.548</v>
      </c>
      <c r="I165" s="239"/>
      <c r="J165" s="235"/>
      <c r="K165" s="235"/>
      <c r="L165" s="240"/>
      <c r="M165" s="241"/>
      <c r="N165" s="242"/>
      <c r="O165" s="242"/>
      <c r="P165" s="242"/>
      <c r="Q165" s="242"/>
      <c r="R165" s="242"/>
      <c r="S165" s="242"/>
      <c r="T165" s="243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44" t="s">
        <v>175</v>
      </c>
      <c r="AU165" s="244" t="s">
        <v>85</v>
      </c>
      <c r="AV165" s="14" t="s">
        <v>85</v>
      </c>
      <c r="AW165" s="14" t="s">
        <v>37</v>
      </c>
      <c r="AX165" s="14" t="s">
        <v>75</v>
      </c>
      <c r="AY165" s="244" t="s">
        <v>159</v>
      </c>
    </row>
    <row r="166" spans="1:51" s="13" customFormat="1" ht="12">
      <c r="A166" s="13"/>
      <c r="B166" s="223"/>
      <c r="C166" s="224"/>
      <c r="D166" s="225" t="s">
        <v>175</v>
      </c>
      <c r="E166" s="226" t="s">
        <v>19</v>
      </c>
      <c r="F166" s="227" t="s">
        <v>292</v>
      </c>
      <c r="G166" s="224"/>
      <c r="H166" s="226" t="s">
        <v>19</v>
      </c>
      <c r="I166" s="228"/>
      <c r="J166" s="224"/>
      <c r="K166" s="224"/>
      <c r="L166" s="229"/>
      <c r="M166" s="230"/>
      <c r="N166" s="231"/>
      <c r="O166" s="231"/>
      <c r="P166" s="231"/>
      <c r="Q166" s="231"/>
      <c r="R166" s="231"/>
      <c r="S166" s="231"/>
      <c r="T166" s="232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3" t="s">
        <v>175</v>
      </c>
      <c r="AU166" s="233" t="s">
        <v>85</v>
      </c>
      <c r="AV166" s="13" t="s">
        <v>83</v>
      </c>
      <c r="AW166" s="13" t="s">
        <v>37</v>
      </c>
      <c r="AX166" s="13" t="s">
        <v>75</v>
      </c>
      <c r="AY166" s="233" t="s">
        <v>159</v>
      </c>
    </row>
    <row r="167" spans="1:51" s="14" customFormat="1" ht="12">
      <c r="A167" s="14"/>
      <c r="B167" s="234"/>
      <c r="C167" s="235"/>
      <c r="D167" s="225" t="s">
        <v>175</v>
      </c>
      <c r="E167" s="236" t="s">
        <v>19</v>
      </c>
      <c r="F167" s="237" t="s">
        <v>293</v>
      </c>
      <c r="G167" s="235"/>
      <c r="H167" s="238">
        <v>807.359</v>
      </c>
      <c r="I167" s="239"/>
      <c r="J167" s="235"/>
      <c r="K167" s="235"/>
      <c r="L167" s="240"/>
      <c r="M167" s="241"/>
      <c r="N167" s="242"/>
      <c r="O167" s="242"/>
      <c r="P167" s="242"/>
      <c r="Q167" s="242"/>
      <c r="R167" s="242"/>
      <c r="S167" s="242"/>
      <c r="T167" s="243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44" t="s">
        <v>175</v>
      </c>
      <c r="AU167" s="244" t="s">
        <v>85</v>
      </c>
      <c r="AV167" s="14" t="s">
        <v>85</v>
      </c>
      <c r="AW167" s="14" t="s">
        <v>37</v>
      </c>
      <c r="AX167" s="14" t="s">
        <v>75</v>
      </c>
      <c r="AY167" s="244" t="s">
        <v>159</v>
      </c>
    </row>
    <row r="168" spans="1:51" s="13" customFormat="1" ht="12">
      <c r="A168" s="13"/>
      <c r="B168" s="223"/>
      <c r="C168" s="224"/>
      <c r="D168" s="225" t="s">
        <v>175</v>
      </c>
      <c r="E168" s="226" t="s">
        <v>19</v>
      </c>
      <c r="F168" s="227" t="s">
        <v>294</v>
      </c>
      <c r="G168" s="224"/>
      <c r="H168" s="226" t="s">
        <v>19</v>
      </c>
      <c r="I168" s="228"/>
      <c r="J168" s="224"/>
      <c r="K168" s="224"/>
      <c r="L168" s="229"/>
      <c r="M168" s="230"/>
      <c r="N168" s="231"/>
      <c r="O168" s="231"/>
      <c r="P168" s="231"/>
      <c r="Q168" s="231"/>
      <c r="R168" s="231"/>
      <c r="S168" s="231"/>
      <c r="T168" s="232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3" t="s">
        <v>175</v>
      </c>
      <c r="AU168" s="233" t="s">
        <v>85</v>
      </c>
      <c r="AV168" s="13" t="s">
        <v>83</v>
      </c>
      <c r="AW168" s="13" t="s">
        <v>37</v>
      </c>
      <c r="AX168" s="13" t="s">
        <v>75</v>
      </c>
      <c r="AY168" s="233" t="s">
        <v>159</v>
      </c>
    </row>
    <row r="169" spans="1:51" s="14" customFormat="1" ht="12">
      <c r="A169" s="14"/>
      <c r="B169" s="234"/>
      <c r="C169" s="235"/>
      <c r="D169" s="225" t="s">
        <v>175</v>
      </c>
      <c r="E169" s="236" t="s">
        <v>19</v>
      </c>
      <c r="F169" s="237" t="s">
        <v>295</v>
      </c>
      <c r="G169" s="235"/>
      <c r="H169" s="238">
        <v>2233.733</v>
      </c>
      <c r="I169" s="239"/>
      <c r="J169" s="235"/>
      <c r="K169" s="235"/>
      <c r="L169" s="240"/>
      <c r="M169" s="241"/>
      <c r="N169" s="242"/>
      <c r="O169" s="242"/>
      <c r="P169" s="242"/>
      <c r="Q169" s="242"/>
      <c r="R169" s="242"/>
      <c r="S169" s="242"/>
      <c r="T169" s="243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44" t="s">
        <v>175</v>
      </c>
      <c r="AU169" s="244" t="s">
        <v>85</v>
      </c>
      <c r="AV169" s="14" t="s">
        <v>85</v>
      </c>
      <c r="AW169" s="14" t="s">
        <v>37</v>
      </c>
      <c r="AX169" s="14" t="s">
        <v>75</v>
      </c>
      <c r="AY169" s="244" t="s">
        <v>159</v>
      </c>
    </row>
    <row r="170" spans="1:51" s="13" customFormat="1" ht="12">
      <c r="A170" s="13"/>
      <c r="B170" s="223"/>
      <c r="C170" s="224"/>
      <c r="D170" s="225" t="s">
        <v>175</v>
      </c>
      <c r="E170" s="226" t="s">
        <v>19</v>
      </c>
      <c r="F170" s="227" t="s">
        <v>243</v>
      </c>
      <c r="G170" s="224"/>
      <c r="H170" s="226" t="s">
        <v>19</v>
      </c>
      <c r="I170" s="228"/>
      <c r="J170" s="224"/>
      <c r="K170" s="224"/>
      <c r="L170" s="229"/>
      <c r="M170" s="230"/>
      <c r="N170" s="231"/>
      <c r="O170" s="231"/>
      <c r="P170" s="231"/>
      <c r="Q170" s="231"/>
      <c r="R170" s="231"/>
      <c r="S170" s="231"/>
      <c r="T170" s="232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3" t="s">
        <v>175</v>
      </c>
      <c r="AU170" s="233" t="s">
        <v>85</v>
      </c>
      <c r="AV170" s="13" t="s">
        <v>83</v>
      </c>
      <c r="AW170" s="13" t="s">
        <v>37</v>
      </c>
      <c r="AX170" s="13" t="s">
        <v>75</v>
      </c>
      <c r="AY170" s="233" t="s">
        <v>159</v>
      </c>
    </row>
    <row r="171" spans="1:51" s="14" customFormat="1" ht="12">
      <c r="A171" s="14"/>
      <c r="B171" s="234"/>
      <c r="C171" s="235"/>
      <c r="D171" s="225" t="s">
        <v>175</v>
      </c>
      <c r="E171" s="236" t="s">
        <v>19</v>
      </c>
      <c r="F171" s="237" t="s">
        <v>296</v>
      </c>
      <c r="G171" s="235"/>
      <c r="H171" s="238">
        <v>3.36</v>
      </c>
      <c r="I171" s="239"/>
      <c r="J171" s="235"/>
      <c r="K171" s="235"/>
      <c r="L171" s="240"/>
      <c r="M171" s="241"/>
      <c r="N171" s="242"/>
      <c r="O171" s="242"/>
      <c r="P171" s="242"/>
      <c r="Q171" s="242"/>
      <c r="R171" s="242"/>
      <c r="S171" s="242"/>
      <c r="T171" s="243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44" t="s">
        <v>175</v>
      </c>
      <c r="AU171" s="244" t="s">
        <v>85</v>
      </c>
      <c r="AV171" s="14" t="s">
        <v>85</v>
      </c>
      <c r="AW171" s="14" t="s">
        <v>37</v>
      </c>
      <c r="AX171" s="14" t="s">
        <v>75</v>
      </c>
      <c r="AY171" s="244" t="s">
        <v>159</v>
      </c>
    </row>
    <row r="172" spans="1:51" s="15" customFormat="1" ht="12">
      <c r="A172" s="15"/>
      <c r="B172" s="245"/>
      <c r="C172" s="246"/>
      <c r="D172" s="225" t="s">
        <v>175</v>
      </c>
      <c r="E172" s="247" t="s">
        <v>19</v>
      </c>
      <c r="F172" s="248" t="s">
        <v>179</v>
      </c>
      <c r="G172" s="246"/>
      <c r="H172" s="249">
        <v>3600</v>
      </c>
      <c r="I172" s="250"/>
      <c r="J172" s="246"/>
      <c r="K172" s="246"/>
      <c r="L172" s="251"/>
      <c r="M172" s="252"/>
      <c r="N172" s="253"/>
      <c r="O172" s="253"/>
      <c r="P172" s="253"/>
      <c r="Q172" s="253"/>
      <c r="R172" s="253"/>
      <c r="S172" s="253"/>
      <c r="T172" s="254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55" t="s">
        <v>175</v>
      </c>
      <c r="AU172" s="255" t="s">
        <v>85</v>
      </c>
      <c r="AV172" s="15" t="s">
        <v>167</v>
      </c>
      <c r="AW172" s="15" t="s">
        <v>37</v>
      </c>
      <c r="AX172" s="15" t="s">
        <v>83</v>
      </c>
      <c r="AY172" s="255" t="s">
        <v>159</v>
      </c>
    </row>
    <row r="173" spans="1:65" s="2" customFormat="1" ht="21.75" customHeight="1">
      <c r="A173" s="39"/>
      <c r="B173" s="40"/>
      <c r="C173" s="257" t="s">
        <v>7</v>
      </c>
      <c r="D173" s="257" t="s">
        <v>255</v>
      </c>
      <c r="E173" s="258" t="s">
        <v>297</v>
      </c>
      <c r="F173" s="259" t="s">
        <v>298</v>
      </c>
      <c r="G173" s="260" t="s">
        <v>237</v>
      </c>
      <c r="H173" s="261">
        <v>3600</v>
      </c>
      <c r="I173" s="262"/>
      <c r="J173" s="263">
        <f>ROUND(I173*H173,2)</f>
        <v>0</v>
      </c>
      <c r="K173" s="259" t="s">
        <v>166</v>
      </c>
      <c r="L173" s="264"/>
      <c r="M173" s="265" t="s">
        <v>19</v>
      </c>
      <c r="N173" s="266" t="s">
        <v>46</v>
      </c>
      <c r="O173" s="85"/>
      <c r="P173" s="214">
        <f>O173*H173</f>
        <v>0</v>
      </c>
      <c r="Q173" s="214">
        <v>2E-05</v>
      </c>
      <c r="R173" s="214">
        <f>Q173*H173</f>
        <v>0.07200000000000001</v>
      </c>
      <c r="S173" s="214">
        <v>0</v>
      </c>
      <c r="T173" s="215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16" t="s">
        <v>259</v>
      </c>
      <c r="AT173" s="216" t="s">
        <v>255</v>
      </c>
      <c r="AU173" s="216" t="s">
        <v>85</v>
      </c>
      <c r="AY173" s="18" t="s">
        <v>159</v>
      </c>
      <c r="BE173" s="217">
        <f>IF(N173="základní",J173,0)</f>
        <v>0</v>
      </c>
      <c r="BF173" s="217">
        <f>IF(N173="snížená",J173,0)</f>
        <v>0</v>
      </c>
      <c r="BG173" s="217">
        <f>IF(N173="zákl. přenesená",J173,0)</f>
        <v>0</v>
      </c>
      <c r="BH173" s="217">
        <f>IF(N173="sníž. přenesená",J173,0)</f>
        <v>0</v>
      </c>
      <c r="BI173" s="217">
        <f>IF(N173="nulová",J173,0)</f>
        <v>0</v>
      </c>
      <c r="BJ173" s="18" t="s">
        <v>83</v>
      </c>
      <c r="BK173" s="217">
        <f>ROUND(I173*H173,2)</f>
        <v>0</v>
      </c>
      <c r="BL173" s="18" t="s">
        <v>238</v>
      </c>
      <c r="BM173" s="216" t="s">
        <v>299</v>
      </c>
    </row>
    <row r="174" spans="1:65" s="2" customFormat="1" ht="33" customHeight="1">
      <c r="A174" s="39"/>
      <c r="B174" s="40"/>
      <c r="C174" s="257" t="s">
        <v>300</v>
      </c>
      <c r="D174" s="257" t="s">
        <v>255</v>
      </c>
      <c r="E174" s="258" t="s">
        <v>301</v>
      </c>
      <c r="F174" s="259" t="s">
        <v>302</v>
      </c>
      <c r="G174" s="260" t="s">
        <v>303</v>
      </c>
      <c r="H174" s="261">
        <v>36</v>
      </c>
      <c r="I174" s="262"/>
      <c r="J174" s="263">
        <f>ROUND(I174*H174,2)</f>
        <v>0</v>
      </c>
      <c r="K174" s="259" t="s">
        <v>166</v>
      </c>
      <c r="L174" s="264"/>
      <c r="M174" s="265" t="s">
        <v>19</v>
      </c>
      <c r="N174" s="266" t="s">
        <v>46</v>
      </c>
      <c r="O174" s="85"/>
      <c r="P174" s="214">
        <f>O174*H174</f>
        <v>0</v>
      </c>
      <c r="Q174" s="214">
        <v>0.0011</v>
      </c>
      <c r="R174" s="214">
        <f>Q174*H174</f>
        <v>0.0396</v>
      </c>
      <c r="S174" s="214">
        <v>0</v>
      </c>
      <c r="T174" s="215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16" t="s">
        <v>259</v>
      </c>
      <c r="AT174" s="216" t="s">
        <v>255</v>
      </c>
      <c r="AU174" s="216" t="s">
        <v>85</v>
      </c>
      <c r="AY174" s="18" t="s">
        <v>159</v>
      </c>
      <c r="BE174" s="217">
        <f>IF(N174="základní",J174,0)</f>
        <v>0</v>
      </c>
      <c r="BF174" s="217">
        <f>IF(N174="snížená",J174,0)</f>
        <v>0</v>
      </c>
      <c r="BG174" s="217">
        <f>IF(N174="zákl. přenesená",J174,0)</f>
        <v>0</v>
      </c>
      <c r="BH174" s="217">
        <f>IF(N174="sníž. přenesená",J174,0)</f>
        <v>0</v>
      </c>
      <c r="BI174" s="217">
        <f>IF(N174="nulová",J174,0)</f>
        <v>0</v>
      </c>
      <c r="BJ174" s="18" t="s">
        <v>83</v>
      </c>
      <c r="BK174" s="217">
        <f>ROUND(I174*H174,2)</f>
        <v>0</v>
      </c>
      <c r="BL174" s="18" t="s">
        <v>238</v>
      </c>
      <c r="BM174" s="216" t="s">
        <v>304</v>
      </c>
    </row>
    <row r="175" spans="1:51" s="14" customFormat="1" ht="12">
      <c r="A175" s="14"/>
      <c r="B175" s="234"/>
      <c r="C175" s="235"/>
      <c r="D175" s="225" t="s">
        <v>175</v>
      </c>
      <c r="E175" s="235"/>
      <c r="F175" s="237" t="s">
        <v>305</v>
      </c>
      <c r="G175" s="235"/>
      <c r="H175" s="238">
        <v>36</v>
      </c>
      <c r="I175" s="239"/>
      <c r="J175" s="235"/>
      <c r="K175" s="235"/>
      <c r="L175" s="240"/>
      <c r="M175" s="241"/>
      <c r="N175" s="242"/>
      <c r="O175" s="242"/>
      <c r="P175" s="242"/>
      <c r="Q175" s="242"/>
      <c r="R175" s="242"/>
      <c r="S175" s="242"/>
      <c r="T175" s="243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44" t="s">
        <v>175</v>
      </c>
      <c r="AU175" s="244" t="s">
        <v>85</v>
      </c>
      <c r="AV175" s="14" t="s">
        <v>85</v>
      </c>
      <c r="AW175" s="14" t="s">
        <v>4</v>
      </c>
      <c r="AX175" s="14" t="s">
        <v>83</v>
      </c>
      <c r="AY175" s="244" t="s">
        <v>159</v>
      </c>
    </row>
    <row r="176" spans="1:65" s="2" customFormat="1" ht="55.5" customHeight="1">
      <c r="A176" s="39"/>
      <c r="B176" s="40"/>
      <c r="C176" s="205" t="s">
        <v>306</v>
      </c>
      <c r="D176" s="205" t="s">
        <v>162</v>
      </c>
      <c r="E176" s="206" t="s">
        <v>307</v>
      </c>
      <c r="F176" s="207" t="s">
        <v>308</v>
      </c>
      <c r="G176" s="208" t="s">
        <v>237</v>
      </c>
      <c r="H176" s="209">
        <v>4</v>
      </c>
      <c r="I176" s="210"/>
      <c r="J176" s="211">
        <f>ROUND(I176*H176,2)</f>
        <v>0</v>
      </c>
      <c r="K176" s="207" t="s">
        <v>166</v>
      </c>
      <c r="L176" s="45"/>
      <c r="M176" s="212" t="s">
        <v>19</v>
      </c>
      <c r="N176" s="213" t="s">
        <v>46</v>
      </c>
      <c r="O176" s="85"/>
      <c r="P176" s="214">
        <f>O176*H176</f>
        <v>0</v>
      </c>
      <c r="Q176" s="214">
        <v>0.00108</v>
      </c>
      <c r="R176" s="214">
        <f>Q176*H176</f>
        <v>0.00432</v>
      </c>
      <c r="S176" s="214">
        <v>0</v>
      </c>
      <c r="T176" s="215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16" t="s">
        <v>238</v>
      </c>
      <c r="AT176" s="216" t="s">
        <v>162</v>
      </c>
      <c r="AU176" s="216" t="s">
        <v>85</v>
      </c>
      <c r="AY176" s="18" t="s">
        <v>159</v>
      </c>
      <c r="BE176" s="217">
        <f>IF(N176="základní",J176,0)</f>
        <v>0</v>
      </c>
      <c r="BF176" s="217">
        <f>IF(N176="snížená",J176,0)</f>
        <v>0</v>
      </c>
      <c r="BG176" s="217">
        <f>IF(N176="zákl. přenesená",J176,0)</f>
        <v>0</v>
      </c>
      <c r="BH176" s="217">
        <f>IF(N176="sníž. přenesená",J176,0)</f>
        <v>0</v>
      </c>
      <c r="BI176" s="217">
        <f>IF(N176="nulová",J176,0)</f>
        <v>0</v>
      </c>
      <c r="BJ176" s="18" t="s">
        <v>83</v>
      </c>
      <c r="BK176" s="217">
        <f>ROUND(I176*H176,2)</f>
        <v>0</v>
      </c>
      <c r="BL176" s="18" t="s">
        <v>238</v>
      </c>
      <c r="BM176" s="216" t="s">
        <v>309</v>
      </c>
    </row>
    <row r="177" spans="1:47" s="2" customFormat="1" ht="12">
      <c r="A177" s="39"/>
      <c r="B177" s="40"/>
      <c r="C177" s="41"/>
      <c r="D177" s="218" t="s">
        <v>169</v>
      </c>
      <c r="E177" s="41"/>
      <c r="F177" s="219" t="s">
        <v>310</v>
      </c>
      <c r="G177" s="41"/>
      <c r="H177" s="41"/>
      <c r="I177" s="220"/>
      <c r="J177" s="41"/>
      <c r="K177" s="41"/>
      <c r="L177" s="45"/>
      <c r="M177" s="221"/>
      <c r="N177" s="222"/>
      <c r="O177" s="85"/>
      <c r="P177" s="85"/>
      <c r="Q177" s="85"/>
      <c r="R177" s="85"/>
      <c r="S177" s="85"/>
      <c r="T177" s="86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169</v>
      </c>
      <c r="AU177" s="18" t="s">
        <v>85</v>
      </c>
    </row>
    <row r="178" spans="1:51" s="13" customFormat="1" ht="12">
      <c r="A178" s="13"/>
      <c r="B178" s="223"/>
      <c r="C178" s="224"/>
      <c r="D178" s="225" t="s">
        <v>175</v>
      </c>
      <c r="E178" s="226" t="s">
        <v>19</v>
      </c>
      <c r="F178" s="227" t="s">
        <v>311</v>
      </c>
      <c r="G178" s="224"/>
      <c r="H178" s="226" t="s">
        <v>19</v>
      </c>
      <c r="I178" s="228"/>
      <c r="J178" s="224"/>
      <c r="K178" s="224"/>
      <c r="L178" s="229"/>
      <c r="M178" s="230"/>
      <c r="N178" s="231"/>
      <c r="O178" s="231"/>
      <c r="P178" s="231"/>
      <c r="Q178" s="231"/>
      <c r="R178" s="231"/>
      <c r="S178" s="231"/>
      <c r="T178" s="232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3" t="s">
        <v>175</v>
      </c>
      <c r="AU178" s="233" t="s">
        <v>85</v>
      </c>
      <c r="AV178" s="13" t="s">
        <v>83</v>
      </c>
      <c r="AW178" s="13" t="s">
        <v>37</v>
      </c>
      <c r="AX178" s="13" t="s">
        <v>75</v>
      </c>
      <c r="AY178" s="233" t="s">
        <v>159</v>
      </c>
    </row>
    <row r="179" spans="1:51" s="13" customFormat="1" ht="12">
      <c r="A179" s="13"/>
      <c r="B179" s="223"/>
      <c r="C179" s="224"/>
      <c r="D179" s="225" t="s">
        <v>175</v>
      </c>
      <c r="E179" s="226" t="s">
        <v>19</v>
      </c>
      <c r="F179" s="227" t="s">
        <v>312</v>
      </c>
      <c r="G179" s="224"/>
      <c r="H179" s="226" t="s">
        <v>19</v>
      </c>
      <c r="I179" s="228"/>
      <c r="J179" s="224"/>
      <c r="K179" s="224"/>
      <c r="L179" s="229"/>
      <c r="M179" s="230"/>
      <c r="N179" s="231"/>
      <c r="O179" s="231"/>
      <c r="P179" s="231"/>
      <c r="Q179" s="231"/>
      <c r="R179" s="231"/>
      <c r="S179" s="231"/>
      <c r="T179" s="232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3" t="s">
        <v>175</v>
      </c>
      <c r="AU179" s="233" t="s">
        <v>85</v>
      </c>
      <c r="AV179" s="13" t="s">
        <v>83</v>
      </c>
      <c r="AW179" s="13" t="s">
        <v>37</v>
      </c>
      <c r="AX179" s="13" t="s">
        <v>75</v>
      </c>
      <c r="AY179" s="233" t="s">
        <v>159</v>
      </c>
    </row>
    <row r="180" spans="1:51" s="14" customFormat="1" ht="12">
      <c r="A180" s="14"/>
      <c r="B180" s="234"/>
      <c r="C180" s="235"/>
      <c r="D180" s="225" t="s">
        <v>175</v>
      </c>
      <c r="E180" s="236" t="s">
        <v>19</v>
      </c>
      <c r="F180" s="237" t="s">
        <v>313</v>
      </c>
      <c r="G180" s="235"/>
      <c r="H180" s="238">
        <v>2</v>
      </c>
      <c r="I180" s="239"/>
      <c r="J180" s="235"/>
      <c r="K180" s="235"/>
      <c r="L180" s="240"/>
      <c r="M180" s="241"/>
      <c r="N180" s="242"/>
      <c r="O180" s="242"/>
      <c r="P180" s="242"/>
      <c r="Q180" s="242"/>
      <c r="R180" s="242"/>
      <c r="S180" s="242"/>
      <c r="T180" s="243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44" t="s">
        <v>175</v>
      </c>
      <c r="AU180" s="244" t="s">
        <v>85</v>
      </c>
      <c r="AV180" s="14" t="s">
        <v>85</v>
      </c>
      <c r="AW180" s="14" t="s">
        <v>37</v>
      </c>
      <c r="AX180" s="14" t="s">
        <v>75</v>
      </c>
      <c r="AY180" s="244" t="s">
        <v>159</v>
      </c>
    </row>
    <row r="181" spans="1:51" s="13" customFormat="1" ht="12">
      <c r="A181" s="13"/>
      <c r="B181" s="223"/>
      <c r="C181" s="224"/>
      <c r="D181" s="225" t="s">
        <v>175</v>
      </c>
      <c r="E181" s="226" t="s">
        <v>19</v>
      </c>
      <c r="F181" s="227" t="s">
        <v>314</v>
      </c>
      <c r="G181" s="224"/>
      <c r="H181" s="226" t="s">
        <v>19</v>
      </c>
      <c r="I181" s="228"/>
      <c r="J181" s="224"/>
      <c r="K181" s="224"/>
      <c r="L181" s="229"/>
      <c r="M181" s="230"/>
      <c r="N181" s="231"/>
      <c r="O181" s="231"/>
      <c r="P181" s="231"/>
      <c r="Q181" s="231"/>
      <c r="R181" s="231"/>
      <c r="S181" s="231"/>
      <c r="T181" s="232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3" t="s">
        <v>175</v>
      </c>
      <c r="AU181" s="233" t="s">
        <v>85</v>
      </c>
      <c r="AV181" s="13" t="s">
        <v>83</v>
      </c>
      <c r="AW181" s="13" t="s">
        <v>37</v>
      </c>
      <c r="AX181" s="13" t="s">
        <v>75</v>
      </c>
      <c r="AY181" s="233" t="s">
        <v>159</v>
      </c>
    </row>
    <row r="182" spans="1:51" s="14" customFormat="1" ht="12">
      <c r="A182" s="14"/>
      <c r="B182" s="234"/>
      <c r="C182" s="235"/>
      <c r="D182" s="225" t="s">
        <v>175</v>
      </c>
      <c r="E182" s="236" t="s">
        <v>19</v>
      </c>
      <c r="F182" s="237" t="s">
        <v>313</v>
      </c>
      <c r="G182" s="235"/>
      <c r="H182" s="238">
        <v>2</v>
      </c>
      <c r="I182" s="239"/>
      <c r="J182" s="235"/>
      <c r="K182" s="235"/>
      <c r="L182" s="240"/>
      <c r="M182" s="241"/>
      <c r="N182" s="242"/>
      <c r="O182" s="242"/>
      <c r="P182" s="242"/>
      <c r="Q182" s="242"/>
      <c r="R182" s="242"/>
      <c r="S182" s="242"/>
      <c r="T182" s="243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44" t="s">
        <v>175</v>
      </c>
      <c r="AU182" s="244" t="s">
        <v>85</v>
      </c>
      <c r="AV182" s="14" t="s">
        <v>85</v>
      </c>
      <c r="AW182" s="14" t="s">
        <v>37</v>
      </c>
      <c r="AX182" s="14" t="s">
        <v>75</v>
      </c>
      <c r="AY182" s="244" t="s">
        <v>159</v>
      </c>
    </row>
    <row r="183" spans="1:51" s="15" customFormat="1" ht="12">
      <c r="A183" s="15"/>
      <c r="B183" s="245"/>
      <c r="C183" s="246"/>
      <c r="D183" s="225" t="s">
        <v>175</v>
      </c>
      <c r="E183" s="247" t="s">
        <v>19</v>
      </c>
      <c r="F183" s="248" t="s">
        <v>179</v>
      </c>
      <c r="G183" s="246"/>
      <c r="H183" s="249">
        <v>4</v>
      </c>
      <c r="I183" s="250"/>
      <c r="J183" s="246"/>
      <c r="K183" s="246"/>
      <c r="L183" s="251"/>
      <c r="M183" s="252"/>
      <c r="N183" s="253"/>
      <c r="O183" s="253"/>
      <c r="P183" s="253"/>
      <c r="Q183" s="253"/>
      <c r="R183" s="253"/>
      <c r="S183" s="253"/>
      <c r="T183" s="254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T183" s="255" t="s">
        <v>175</v>
      </c>
      <c r="AU183" s="255" t="s">
        <v>85</v>
      </c>
      <c r="AV183" s="15" t="s">
        <v>167</v>
      </c>
      <c r="AW183" s="15" t="s">
        <v>37</v>
      </c>
      <c r="AX183" s="15" t="s">
        <v>83</v>
      </c>
      <c r="AY183" s="255" t="s">
        <v>159</v>
      </c>
    </row>
    <row r="184" spans="1:65" s="2" customFormat="1" ht="49.05" customHeight="1">
      <c r="A184" s="39"/>
      <c r="B184" s="40"/>
      <c r="C184" s="257" t="s">
        <v>315</v>
      </c>
      <c r="D184" s="257" t="s">
        <v>255</v>
      </c>
      <c r="E184" s="258" t="s">
        <v>267</v>
      </c>
      <c r="F184" s="259" t="s">
        <v>268</v>
      </c>
      <c r="G184" s="260" t="s">
        <v>165</v>
      </c>
      <c r="H184" s="261">
        <v>2</v>
      </c>
      <c r="I184" s="262"/>
      <c r="J184" s="263">
        <f>ROUND(I184*H184,2)</f>
        <v>0</v>
      </c>
      <c r="K184" s="259" t="s">
        <v>166</v>
      </c>
      <c r="L184" s="264"/>
      <c r="M184" s="265" t="s">
        <v>19</v>
      </c>
      <c r="N184" s="266" t="s">
        <v>46</v>
      </c>
      <c r="O184" s="85"/>
      <c r="P184" s="214">
        <f>O184*H184</f>
        <v>0</v>
      </c>
      <c r="Q184" s="214">
        <v>0.0054</v>
      </c>
      <c r="R184" s="214">
        <f>Q184*H184</f>
        <v>0.0108</v>
      </c>
      <c r="S184" s="214">
        <v>0</v>
      </c>
      <c r="T184" s="215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16" t="s">
        <v>259</v>
      </c>
      <c r="AT184" s="216" t="s">
        <v>255</v>
      </c>
      <c r="AU184" s="216" t="s">
        <v>85</v>
      </c>
      <c r="AY184" s="18" t="s">
        <v>159</v>
      </c>
      <c r="BE184" s="217">
        <f>IF(N184="základní",J184,0)</f>
        <v>0</v>
      </c>
      <c r="BF184" s="217">
        <f>IF(N184="snížená",J184,0)</f>
        <v>0</v>
      </c>
      <c r="BG184" s="217">
        <f>IF(N184="zákl. přenesená",J184,0)</f>
        <v>0</v>
      </c>
      <c r="BH184" s="217">
        <f>IF(N184="sníž. přenesená",J184,0)</f>
        <v>0</v>
      </c>
      <c r="BI184" s="217">
        <f>IF(N184="nulová",J184,0)</f>
        <v>0</v>
      </c>
      <c r="BJ184" s="18" t="s">
        <v>83</v>
      </c>
      <c r="BK184" s="217">
        <f>ROUND(I184*H184,2)</f>
        <v>0</v>
      </c>
      <c r="BL184" s="18" t="s">
        <v>238</v>
      </c>
      <c r="BM184" s="216" t="s">
        <v>316</v>
      </c>
    </row>
    <row r="185" spans="1:51" s="14" customFormat="1" ht="12">
      <c r="A185" s="14"/>
      <c r="B185" s="234"/>
      <c r="C185" s="235"/>
      <c r="D185" s="225" t="s">
        <v>175</v>
      </c>
      <c r="E185" s="235"/>
      <c r="F185" s="237" t="s">
        <v>317</v>
      </c>
      <c r="G185" s="235"/>
      <c r="H185" s="238">
        <v>2</v>
      </c>
      <c r="I185" s="239"/>
      <c r="J185" s="235"/>
      <c r="K185" s="235"/>
      <c r="L185" s="240"/>
      <c r="M185" s="241"/>
      <c r="N185" s="242"/>
      <c r="O185" s="242"/>
      <c r="P185" s="242"/>
      <c r="Q185" s="242"/>
      <c r="R185" s="242"/>
      <c r="S185" s="242"/>
      <c r="T185" s="243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44" t="s">
        <v>175</v>
      </c>
      <c r="AU185" s="244" t="s">
        <v>85</v>
      </c>
      <c r="AV185" s="14" t="s">
        <v>85</v>
      </c>
      <c r="AW185" s="14" t="s">
        <v>4</v>
      </c>
      <c r="AX185" s="14" t="s">
        <v>83</v>
      </c>
      <c r="AY185" s="244" t="s">
        <v>159</v>
      </c>
    </row>
    <row r="186" spans="1:65" s="2" customFormat="1" ht="55.5" customHeight="1">
      <c r="A186" s="39"/>
      <c r="B186" s="40"/>
      <c r="C186" s="257" t="s">
        <v>318</v>
      </c>
      <c r="D186" s="257" t="s">
        <v>255</v>
      </c>
      <c r="E186" s="258" t="s">
        <v>282</v>
      </c>
      <c r="F186" s="259" t="s">
        <v>283</v>
      </c>
      <c r="G186" s="260" t="s">
        <v>165</v>
      </c>
      <c r="H186" s="261">
        <v>2</v>
      </c>
      <c r="I186" s="262"/>
      <c r="J186" s="263">
        <f>ROUND(I186*H186,2)</f>
        <v>0</v>
      </c>
      <c r="K186" s="259" t="s">
        <v>166</v>
      </c>
      <c r="L186" s="264"/>
      <c r="M186" s="265" t="s">
        <v>19</v>
      </c>
      <c r="N186" s="266" t="s">
        <v>46</v>
      </c>
      <c r="O186" s="85"/>
      <c r="P186" s="214">
        <f>O186*H186</f>
        <v>0</v>
      </c>
      <c r="Q186" s="214">
        <v>0.00554</v>
      </c>
      <c r="R186" s="214">
        <f>Q186*H186</f>
        <v>0.01108</v>
      </c>
      <c r="S186" s="214">
        <v>0</v>
      </c>
      <c r="T186" s="215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16" t="s">
        <v>259</v>
      </c>
      <c r="AT186" s="216" t="s">
        <v>255</v>
      </c>
      <c r="AU186" s="216" t="s">
        <v>85</v>
      </c>
      <c r="AY186" s="18" t="s">
        <v>159</v>
      </c>
      <c r="BE186" s="217">
        <f>IF(N186="základní",J186,0)</f>
        <v>0</v>
      </c>
      <c r="BF186" s="217">
        <f>IF(N186="snížená",J186,0)</f>
        <v>0</v>
      </c>
      <c r="BG186" s="217">
        <f>IF(N186="zákl. přenesená",J186,0)</f>
        <v>0</v>
      </c>
      <c r="BH186" s="217">
        <f>IF(N186="sníž. přenesená",J186,0)</f>
        <v>0</v>
      </c>
      <c r="BI186" s="217">
        <f>IF(N186="nulová",J186,0)</f>
        <v>0</v>
      </c>
      <c r="BJ186" s="18" t="s">
        <v>83</v>
      </c>
      <c r="BK186" s="217">
        <f>ROUND(I186*H186,2)</f>
        <v>0</v>
      </c>
      <c r="BL186" s="18" t="s">
        <v>238</v>
      </c>
      <c r="BM186" s="216" t="s">
        <v>319</v>
      </c>
    </row>
    <row r="187" spans="1:51" s="14" customFormat="1" ht="12">
      <c r="A187" s="14"/>
      <c r="B187" s="234"/>
      <c r="C187" s="235"/>
      <c r="D187" s="225" t="s">
        <v>175</v>
      </c>
      <c r="E187" s="235"/>
      <c r="F187" s="237" t="s">
        <v>317</v>
      </c>
      <c r="G187" s="235"/>
      <c r="H187" s="238">
        <v>2</v>
      </c>
      <c r="I187" s="239"/>
      <c r="J187" s="235"/>
      <c r="K187" s="235"/>
      <c r="L187" s="240"/>
      <c r="M187" s="241"/>
      <c r="N187" s="242"/>
      <c r="O187" s="242"/>
      <c r="P187" s="242"/>
      <c r="Q187" s="242"/>
      <c r="R187" s="242"/>
      <c r="S187" s="242"/>
      <c r="T187" s="243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44" t="s">
        <v>175</v>
      </c>
      <c r="AU187" s="244" t="s">
        <v>85</v>
      </c>
      <c r="AV187" s="14" t="s">
        <v>85</v>
      </c>
      <c r="AW187" s="14" t="s">
        <v>4</v>
      </c>
      <c r="AX187" s="14" t="s">
        <v>83</v>
      </c>
      <c r="AY187" s="244" t="s">
        <v>159</v>
      </c>
    </row>
    <row r="188" spans="1:65" s="2" customFormat="1" ht="55.5" customHeight="1">
      <c r="A188" s="39"/>
      <c r="B188" s="40"/>
      <c r="C188" s="205" t="s">
        <v>320</v>
      </c>
      <c r="D188" s="205" t="s">
        <v>162</v>
      </c>
      <c r="E188" s="206" t="s">
        <v>307</v>
      </c>
      <c r="F188" s="207" t="s">
        <v>308</v>
      </c>
      <c r="G188" s="208" t="s">
        <v>237</v>
      </c>
      <c r="H188" s="209">
        <v>2</v>
      </c>
      <c r="I188" s="210"/>
      <c r="J188" s="211">
        <f>ROUND(I188*H188,2)</f>
        <v>0</v>
      </c>
      <c r="K188" s="207" t="s">
        <v>166</v>
      </c>
      <c r="L188" s="45"/>
      <c r="M188" s="212" t="s">
        <v>19</v>
      </c>
      <c r="N188" s="213" t="s">
        <v>46</v>
      </c>
      <c r="O188" s="85"/>
      <c r="P188" s="214">
        <f>O188*H188</f>
        <v>0</v>
      </c>
      <c r="Q188" s="214">
        <v>0.00108</v>
      </c>
      <c r="R188" s="214">
        <f>Q188*H188</f>
        <v>0.00216</v>
      </c>
      <c r="S188" s="214">
        <v>0</v>
      </c>
      <c r="T188" s="215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16" t="s">
        <v>238</v>
      </c>
      <c r="AT188" s="216" t="s">
        <v>162</v>
      </c>
      <c r="AU188" s="216" t="s">
        <v>85</v>
      </c>
      <c r="AY188" s="18" t="s">
        <v>159</v>
      </c>
      <c r="BE188" s="217">
        <f>IF(N188="základní",J188,0)</f>
        <v>0</v>
      </c>
      <c r="BF188" s="217">
        <f>IF(N188="snížená",J188,0)</f>
        <v>0</v>
      </c>
      <c r="BG188" s="217">
        <f>IF(N188="zákl. přenesená",J188,0)</f>
        <v>0</v>
      </c>
      <c r="BH188" s="217">
        <f>IF(N188="sníž. přenesená",J188,0)</f>
        <v>0</v>
      </c>
      <c r="BI188" s="217">
        <f>IF(N188="nulová",J188,0)</f>
        <v>0</v>
      </c>
      <c r="BJ188" s="18" t="s">
        <v>83</v>
      </c>
      <c r="BK188" s="217">
        <f>ROUND(I188*H188,2)</f>
        <v>0</v>
      </c>
      <c r="BL188" s="18" t="s">
        <v>238</v>
      </c>
      <c r="BM188" s="216" t="s">
        <v>321</v>
      </c>
    </row>
    <row r="189" spans="1:47" s="2" customFormat="1" ht="12">
      <c r="A189" s="39"/>
      <c r="B189" s="40"/>
      <c r="C189" s="41"/>
      <c r="D189" s="218" t="s">
        <v>169</v>
      </c>
      <c r="E189" s="41"/>
      <c r="F189" s="219" t="s">
        <v>310</v>
      </c>
      <c r="G189" s="41"/>
      <c r="H189" s="41"/>
      <c r="I189" s="220"/>
      <c r="J189" s="41"/>
      <c r="K189" s="41"/>
      <c r="L189" s="45"/>
      <c r="M189" s="221"/>
      <c r="N189" s="222"/>
      <c r="O189" s="85"/>
      <c r="P189" s="85"/>
      <c r="Q189" s="85"/>
      <c r="R189" s="85"/>
      <c r="S189" s="85"/>
      <c r="T189" s="86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T189" s="18" t="s">
        <v>169</v>
      </c>
      <c r="AU189" s="18" t="s">
        <v>85</v>
      </c>
    </row>
    <row r="190" spans="1:51" s="13" customFormat="1" ht="12">
      <c r="A190" s="13"/>
      <c r="B190" s="223"/>
      <c r="C190" s="224"/>
      <c r="D190" s="225" t="s">
        <v>175</v>
      </c>
      <c r="E190" s="226" t="s">
        <v>19</v>
      </c>
      <c r="F190" s="227" t="s">
        <v>322</v>
      </c>
      <c r="G190" s="224"/>
      <c r="H190" s="226" t="s">
        <v>19</v>
      </c>
      <c r="I190" s="228"/>
      <c r="J190" s="224"/>
      <c r="K190" s="224"/>
      <c r="L190" s="229"/>
      <c r="M190" s="230"/>
      <c r="N190" s="231"/>
      <c r="O190" s="231"/>
      <c r="P190" s="231"/>
      <c r="Q190" s="231"/>
      <c r="R190" s="231"/>
      <c r="S190" s="231"/>
      <c r="T190" s="232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3" t="s">
        <v>175</v>
      </c>
      <c r="AU190" s="233" t="s">
        <v>85</v>
      </c>
      <c r="AV190" s="13" t="s">
        <v>83</v>
      </c>
      <c r="AW190" s="13" t="s">
        <v>37</v>
      </c>
      <c r="AX190" s="13" t="s">
        <v>75</v>
      </c>
      <c r="AY190" s="233" t="s">
        <v>159</v>
      </c>
    </row>
    <row r="191" spans="1:51" s="13" customFormat="1" ht="12">
      <c r="A191" s="13"/>
      <c r="B191" s="223"/>
      <c r="C191" s="224"/>
      <c r="D191" s="225" t="s">
        <v>175</v>
      </c>
      <c r="E191" s="226" t="s">
        <v>19</v>
      </c>
      <c r="F191" s="227" t="s">
        <v>323</v>
      </c>
      <c r="G191" s="224"/>
      <c r="H191" s="226" t="s">
        <v>19</v>
      </c>
      <c r="I191" s="228"/>
      <c r="J191" s="224"/>
      <c r="K191" s="224"/>
      <c r="L191" s="229"/>
      <c r="M191" s="230"/>
      <c r="N191" s="231"/>
      <c r="O191" s="231"/>
      <c r="P191" s="231"/>
      <c r="Q191" s="231"/>
      <c r="R191" s="231"/>
      <c r="S191" s="231"/>
      <c r="T191" s="232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3" t="s">
        <v>175</v>
      </c>
      <c r="AU191" s="233" t="s">
        <v>85</v>
      </c>
      <c r="AV191" s="13" t="s">
        <v>83</v>
      </c>
      <c r="AW191" s="13" t="s">
        <v>37</v>
      </c>
      <c r="AX191" s="13" t="s">
        <v>75</v>
      </c>
      <c r="AY191" s="233" t="s">
        <v>159</v>
      </c>
    </row>
    <row r="192" spans="1:51" s="14" customFormat="1" ht="12">
      <c r="A192" s="14"/>
      <c r="B192" s="234"/>
      <c r="C192" s="235"/>
      <c r="D192" s="225" t="s">
        <v>175</v>
      </c>
      <c r="E192" s="236" t="s">
        <v>19</v>
      </c>
      <c r="F192" s="237" t="s">
        <v>85</v>
      </c>
      <c r="G192" s="235"/>
      <c r="H192" s="238">
        <v>2</v>
      </c>
      <c r="I192" s="239"/>
      <c r="J192" s="235"/>
      <c r="K192" s="235"/>
      <c r="L192" s="240"/>
      <c r="M192" s="241"/>
      <c r="N192" s="242"/>
      <c r="O192" s="242"/>
      <c r="P192" s="242"/>
      <c r="Q192" s="242"/>
      <c r="R192" s="242"/>
      <c r="S192" s="242"/>
      <c r="T192" s="243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44" t="s">
        <v>175</v>
      </c>
      <c r="AU192" s="244" t="s">
        <v>85</v>
      </c>
      <c r="AV192" s="14" t="s">
        <v>85</v>
      </c>
      <c r="AW192" s="14" t="s">
        <v>37</v>
      </c>
      <c r="AX192" s="14" t="s">
        <v>83</v>
      </c>
      <c r="AY192" s="244" t="s">
        <v>159</v>
      </c>
    </row>
    <row r="193" spans="1:65" s="2" customFormat="1" ht="24.15" customHeight="1">
      <c r="A193" s="39"/>
      <c r="B193" s="40"/>
      <c r="C193" s="257" t="s">
        <v>324</v>
      </c>
      <c r="D193" s="257" t="s">
        <v>255</v>
      </c>
      <c r="E193" s="258" t="s">
        <v>325</v>
      </c>
      <c r="F193" s="259" t="s">
        <v>326</v>
      </c>
      <c r="G193" s="260" t="s">
        <v>237</v>
      </c>
      <c r="H193" s="261">
        <v>2</v>
      </c>
      <c r="I193" s="262"/>
      <c r="J193" s="263">
        <f>ROUND(I193*H193,2)</f>
        <v>0</v>
      </c>
      <c r="K193" s="259" t="s">
        <v>166</v>
      </c>
      <c r="L193" s="264"/>
      <c r="M193" s="265" t="s">
        <v>19</v>
      </c>
      <c r="N193" s="266" t="s">
        <v>46</v>
      </c>
      <c r="O193" s="85"/>
      <c r="P193" s="214">
        <f>O193*H193</f>
        <v>0</v>
      </c>
      <c r="Q193" s="214">
        <v>0.00202</v>
      </c>
      <c r="R193" s="214">
        <f>Q193*H193</f>
        <v>0.00404</v>
      </c>
      <c r="S193" s="214">
        <v>0</v>
      </c>
      <c r="T193" s="215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16" t="s">
        <v>259</v>
      </c>
      <c r="AT193" s="216" t="s">
        <v>255</v>
      </c>
      <c r="AU193" s="216" t="s">
        <v>85</v>
      </c>
      <c r="AY193" s="18" t="s">
        <v>159</v>
      </c>
      <c r="BE193" s="217">
        <f>IF(N193="základní",J193,0)</f>
        <v>0</v>
      </c>
      <c r="BF193" s="217">
        <f>IF(N193="snížená",J193,0)</f>
        <v>0</v>
      </c>
      <c r="BG193" s="217">
        <f>IF(N193="zákl. přenesená",J193,0)</f>
        <v>0</v>
      </c>
      <c r="BH193" s="217">
        <f>IF(N193="sníž. přenesená",J193,0)</f>
        <v>0</v>
      </c>
      <c r="BI193" s="217">
        <f>IF(N193="nulová",J193,0)</f>
        <v>0</v>
      </c>
      <c r="BJ193" s="18" t="s">
        <v>83</v>
      </c>
      <c r="BK193" s="217">
        <f>ROUND(I193*H193,2)</f>
        <v>0</v>
      </c>
      <c r="BL193" s="18" t="s">
        <v>238</v>
      </c>
      <c r="BM193" s="216" t="s">
        <v>327</v>
      </c>
    </row>
    <row r="194" spans="1:65" s="2" customFormat="1" ht="55.5" customHeight="1">
      <c r="A194" s="39"/>
      <c r="B194" s="40"/>
      <c r="C194" s="205" t="s">
        <v>328</v>
      </c>
      <c r="D194" s="205" t="s">
        <v>162</v>
      </c>
      <c r="E194" s="206" t="s">
        <v>307</v>
      </c>
      <c r="F194" s="207" t="s">
        <v>308</v>
      </c>
      <c r="G194" s="208" t="s">
        <v>237</v>
      </c>
      <c r="H194" s="209">
        <v>2</v>
      </c>
      <c r="I194" s="210"/>
      <c r="J194" s="211">
        <f>ROUND(I194*H194,2)</f>
        <v>0</v>
      </c>
      <c r="K194" s="207" t="s">
        <v>166</v>
      </c>
      <c r="L194" s="45"/>
      <c r="M194" s="212" t="s">
        <v>19</v>
      </c>
      <c r="N194" s="213" t="s">
        <v>46</v>
      </c>
      <c r="O194" s="85"/>
      <c r="P194" s="214">
        <f>O194*H194</f>
        <v>0</v>
      </c>
      <c r="Q194" s="214">
        <v>0.00108</v>
      </c>
      <c r="R194" s="214">
        <f>Q194*H194</f>
        <v>0.00216</v>
      </c>
      <c r="S194" s="214">
        <v>0</v>
      </c>
      <c r="T194" s="215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16" t="s">
        <v>238</v>
      </c>
      <c r="AT194" s="216" t="s">
        <v>162</v>
      </c>
      <c r="AU194" s="216" t="s">
        <v>85</v>
      </c>
      <c r="AY194" s="18" t="s">
        <v>159</v>
      </c>
      <c r="BE194" s="217">
        <f>IF(N194="základní",J194,0)</f>
        <v>0</v>
      </c>
      <c r="BF194" s="217">
        <f>IF(N194="snížená",J194,0)</f>
        <v>0</v>
      </c>
      <c r="BG194" s="217">
        <f>IF(N194="zákl. přenesená",J194,0)</f>
        <v>0</v>
      </c>
      <c r="BH194" s="217">
        <f>IF(N194="sníž. přenesená",J194,0)</f>
        <v>0</v>
      </c>
      <c r="BI194" s="217">
        <f>IF(N194="nulová",J194,0)</f>
        <v>0</v>
      </c>
      <c r="BJ194" s="18" t="s">
        <v>83</v>
      </c>
      <c r="BK194" s="217">
        <f>ROUND(I194*H194,2)</f>
        <v>0</v>
      </c>
      <c r="BL194" s="18" t="s">
        <v>238</v>
      </c>
      <c r="BM194" s="216" t="s">
        <v>329</v>
      </c>
    </row>
    <row r="195" spans="1:47" s="2" customFormat="1" ht="12">
      <c r="A195" s="39"/>
      <c r="B195" s="40"/>
      <c r="C195" s="41"/>
      <c r="D195" s="218" t="s">
        <v>169</v>
      </c>
      <c r="E195" s="41"/>
      <c r="F195" s="219" t="s">
        <v>310</v>
      </c>
      <c r="G195" s="41"/>
      <c r="H195" s="41"/>
      <c r="I195" s="220"/>
      <c r="J195" s="41"/>
      <c r="K195" s="41"/>
      <c r="L195" s="45"/>
      <c r="M195" s="221"/>
      <c r="N195" s="222"/>
      <c r="O195" s="85"/>
      <c r="P195" s="85"/>
      <c r="Q195" s="85"/>
      <c r="R195" s="85"/>
      <c r="S195" s="85"/>
      <c r="T195" s="86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T195" s="18" t="s">
        <v>169</v>
      </c>
      <c r="AU195" s="18" t="s">
        <v>85</v>
      </c>
    </row>
    <row r="196" spans="1:65" s="2" customFormat="1" ht="33" customHeight="1">
      <c r="A196" s="39"/>
      <c r="B196" s="40"/>
      <c r="C196" s="257" t="s">
        <v>330</v>
      </c>
      <c r="D196" s="257" t="s">
        <v>255</v>
      </c>
      <c r="E196" s="258" t="s">
        <v>331</v>
      </c>
      <c r="F196" s="259" t="s">
        <v>332</v>
      </c>
      <c r="G196" s="260" t="s">
        <v>237</v>
      </c>
      <c r="H196" s="261">
        <v>2</v>
      </c>
      <c r="I196" s="262"/>
      <c r="J196" s="263">
        <f>ROUND(I196*H196,2)</f>
        <v>0</v>
      </c>
      <c r="K196" s="259" t="s">
        <v>166</v>
      </c>
      <c r="L196" s="264"/>
      <c r="M196" s="265" t="s">
        <v>19</v>
      </c>
      <c r="N196" s="266" t="s">
        <v>46</v>
      </c>
      <c r="O196" s="85"/>
      <c r="P196" s="214">
        <f>O196*H196</f>
        <v>0</v>
      </c>
      <c r="Q196" s="214">
        <v>0.00233</v>
      </c>
      <c r="R196" s="214">
        <f>Q196*H196</f>
        <v>0.00466</v>
      </c>
      <c r="S196" s="214">
        <v>0</v>
      </c>
      <c r="T196" s="215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16" t="s">
        <v>259</v>
      </c>
      <c r="AT196" s="216" t="s">
        <v>255</v>
      </c>
      <c r="AU196" s="216" t="s">
        <v>85</v>
      </c>
      <c r="AY196" s="18" t="s">
        <v>159</v>
      </c>
      <c r="BE196" s="217">
        <f>IF(N196="základní",J196,0)</f>
        <v>0</v>
      </c>
      <c r="BF196" s="217">
        <f>IF(N196="snížená",J196,0)</f>
        <v>0</v>
      </c>
      <c r="BG196" s="217">
        <f>IF(N196="zákl. přenesená",J196,0)</f>
        <v>0</v>
      </c>
      <c r="BH196" s="217">
        <f>IF(N196="sníž. přenesená",J196,0)</f>
        <v>0</v>
      </c>
      <c r="BI196" s="217">
        <f>IF(N196="nulová",J196,0)</f>
        <v>0</v>
      </c>
      <c r="BJ196" s="18" t="s">
        <v>83</v>
      </c>
      <c r="BK196" s="217">
        <f>ROUND(I196*H196,2)</f>
        <v>0</v>
      </c>
      <c r="BL196" s="18" t="s">
        <v>238</v>
      </c>
      <c r="BM196" s="216" t="s">
        <v>333</v>
      </c>
    </row>
    <row r="197" spans="1:65" s="2" customFormat="1" ht="33" customHeight="1">
      <c r="A197" s="39"/>
      <c r="B197" s="40"/>
      <c r="C197" s="205" t="s">
        <v>334</v>
      </c>
      <c r="D197" s="205" t="s">
        <v>162</v>
      </c>
      <c r="E197" s="206" t="s">
        <v>335</v>
      </c>
      <c r="F197" s="207" t="s">
        <v>336</v>
      </c>
      <c r="G197" s="208" t="s">
        <v>165</v>
      </c>
      <c r="H197" s="209">
        <v>42.155</v>
      </c>
      <c r="I197" s="210"/>
      <c r="J197" s="211">
        <f>ROUND(I197*H197,2)</f>
        <v>0</v>
      </c>
      <c r="K197" s="207" t="s">
        <v>166</v>
      </c>
      <c r="L197" s="45"/>
      <c r="M197" s="212" t="s">
        <v>19</v>
      </c>
      <c r="N197" s="213" t="s">
        <v>46</v>
      </c>
      <c r="O197" s="85"/>
      <c r="P197" s="214">
        <f>O197*H197</f>
        <v>0</v>
      </c>
      <c r="Q197" s="214">
        <v>0</v>
      </c>
      <c r="R197" s="214">
        <f>Q197*H197</f>
        <v>0</v>
      </c>
      <c r="S197" s="214">
        <v>0.011</v>
      </c>
      <c r="T197" s="215">
        <f>S197*H197</f>
        <v>0.463705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16" t="s">
        <v>238</v>
      </c>
      <c r="AT197" s="216" t="s">
        <v>162</v>
      </c>
      <c r="AU197" s="216" t="s">
        <v>85</v>
      </c>
      <c r="AY197" s="18" t="s">
        <v>159</v>
      </c>
      <c r="BE197" s="217">
        <f>IF(N197="základní",J197,0)</f>
        <v>0</v>
      </c>
      <c r="BF197" s="217">
        <f>IF(N197="snížená",J197,0)</f>
        <v>0</v>
      </c>
      <c r="BG197" s="217">
        <f>IF(N197="zákl. přenesená",J197,0)</f>
        <v>0</v>
      </c>
      <c r="BH197" s="217">
        <f>IF(N197="sníž. přenesená",J197,0)</f>
        <v>0</v>
      </c>
      <c r="BI197" s="217">
        <f>IF(N197="nulová",J197,0)</f>
        <v>0</v>
      </c>
      <c r="BJ197" s="18" t="s">
        <v>83</v>
      </c>
      <c r="BK197" s="217">
        <f>ROUND(I197*H197,2)</f>
        <v>0</v>
      </c>
      <c r="BL197" s="18" t="s">
        <v>238</v>
      </c>
      <c r="BM197" s="216" t="s">
        <v>337</v>
      </c>
    </row>
    <row r="198" spans="1:47" s="2" customFormat="1" ht="12">
      <c r="A198" s="39"/>
      <c r="B198" s="40"/>
      <c r="C198" s="41"/>
      <c r="D198" s="218" t="s">
        <v>169</v>
      </c>
      <c r="E198" s="41"/>
      <c r="F198" s="219" t="s">
        <v>338</v>
      </c>
      <c r="G198" s="41"/>
      <c r="H198" s="41"/>
      <c r="I198" s="220"/>
      <c r="J198" s="41"/>
      <c r="K198" s="41"/>
      <c r="L198" s="45"/>
      <c r="M198" s="221"/>
      <c r="N198" s="222"/>
      <c r="O198" s="85"/>
      <c r="P198" s="85"/>
      <c r="Q198" s="85"/>
      <c r="R198" s="85"/>
      <c r="S198" s="85"/>
      <c r="T198" s="86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T198" s="18" t="s">
        <v>169</v>
      </c>
      <c r="AU198" s="18" t="s">
        <v>85</v>
      </c>
    </row>
    <row r="199" spans="1:51" s="13" customFormat="1" ht="12">
      <c r="A199" s="13"/>
      <c r="B199" s="223"/>
      <c r="C199" s="224"/>
      <c r="D199" s="225" t="s">
        <v>175</v>
      </c>
      <c r="E199" s="226" t="s">
        <v>19</v>
      </c>
      <c r="F199" s="227" t="s">
        <v>339</v>
      </c>
      <c r="G199" s="224"/>
      <c r="H199" s="226" t="s">
        <v>19</v>
      </c>
      <c r="I199" s="228"/>
      <c r="J199" s="224"/>
      <c r="K199" s="224"/>
      <c r="L199" s="229"/>
      <c r="M199" s="230"/>
      <c r="N199" s="231"/>
      <c r="O199" s="231"/>
      <c r="P199" s="231"/>
      <c r="Q199" s="231"/>
      <c r="R199" s="231"/>
      <c r="S199" s="231"/>
      <c r="T199" s="232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3" t="s">
        <v>175</v>
      </c>
      <c r="AU199" s="233" t="s">
        <v>85</v>
      </c>
      <c r="AV199" s="13" t="s">
        <v>83</v>
      </c>
      <c r="AW199" s="13" t="s">
        <v>37</v>
      </c>
      <c r="AX199" s="13" t="s">
        <v>75</v>
      </c>
      <c r="AY199" s="233" t="s">
        <v>159</v>
      </c>
    </row>
    <row r="200" spans="1:51" s="13" customFormat="1" ht="12">
      <c r="A200" s="13"/>
      <c r="B200" s="223"/>
      <c r="C200" s="224"/>
      <c r="D200" s="225" t="s">
        <v>175</v>
      </c>
      <c r="E200" s="226" t="s">
        <v>19</v>
      </c>
      <c r="F200" s="227" t="s">
        <v>340</v>
      </c>
      <c r="G200" s="224"/>
      <c r="H200" s="226" t="s">
        <v>19</v>
      </c>
      <c r="I200" s="228"/>
      <c r="J200" s="224"/>
      <c r="K200" s="224"/>
      <c r="L200" s="229"/>
      <c r="M200" s="230"/>
      <c r="N200" s="231"/>
      <c r="O200" s="231"/>
      <c r="P200" s="231"/>
      <c r="Q200" s="231"/>
      <c r="R200" s="231"/>
      <c r="S200" s="231"/>
      <c r="T200" s="232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3" t="s">
        <v>175</v>
      </c>
      <c r="AU200" s="233" t="s">
        <v>85</v>
      </c>
      <c r="AV200" s="13" t="s">
        <v>83</v>
      </c>
      <c r="AW200" s="13" t="s">
        <v>37</v>
      </c>
      <c r="AX200" s="13" t="s">
        <v>75</v>
      </c>
      <c r="AY200" s="233" t="s">
        <v>159</v>
      </c>
    </row>
    <row r="201" spans="1:51" s="13" customFormat="1" ht="12">
      <c r="A201" s="13"/>
      <c r="B201" s="223"/>
      <c r="C201" s="224"/>
      <c r="D201" s="225" t="s">
        <v>175</v>
      </c>
      <c r="E201" s="226" t="s">
        <v>19</v>
      </c>
      <c r="F201" s="227" t="s">
        <v>341</v>
      </c>
      <c r="G201" s="224"/>
      <c r="H201" s="226" t="s">
        <v>19</v>
      </c>
      <c r="I201" s="228"/>
      <c r="J201" s="224"/>
      <c r="K201" s="224"/>
      <c r="L201" s="229"/>
      <c r="M201" s="230"/>
      <c r="N201" s="231"/>
      <c r="O201" s="231"/>
      <c r="P201" s="231"/>
      <c r="Q201" s="231"/>
      <c r="R201" s="231"/>
      <c r="S201" s="231"/>
      <c r="T201" s="232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3" t="s">
        <v>175</v>
      </c>
      <c r="AU201" s="233" t="s">
        <v>85</v>
      </c>
      <c r="AV201" s="13" t="s">
        <v>83</v>
      </c>
      <c r="AW201" s="13" t="s">
        <v>37</v>
      </c>
      <c r="AX201" s="13" t="s">
        <v>75</v>
      </c>
      <c r="AY201" s="233" t="s">
        <v>159</v>
      </c>
    </row>
    <row r="202" spans="1:51" s="14" customFormat="1" ht="12">
      <c r="A202" s="14"/>
      <c r="B202" s="234"/>
      <c r="C202" s="235"/>
      <c r="D202" s="225" t="s">
        <v>175</v>
      </c>
      <c r="E202" s="236" t="s">
        <v>19</v>
      </c>
      <c r="F202" s="237" t="s">
        <v>342</v>
      </c>
      <c r="G202" s="235"/>
      <c r="H202" s="238">
        <v>42.155</v>
      </c>
      <c r="I202" s="239"/>
      <c r="J202" s="235"/>
      <c r="K202" s="235"/>
      <c r="L202" s="240"/>
      <c r="M202" s="241"/>
      <c r="N202" s="242"/>
      <c r="O202" s="242"/>
      <c r="P202" s="242"/>
      <c r="Q202" s="242"/>
      <c r="R202" s="242"/>
      <c r="S202" s="242"/>
      <c r="T202" s="243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44" t="s">
        <v>175</v>
      </c>
      <c r="AU202" s="244" t="s">
        <v>85</v>
      </c>
      <c r="AV202" s="14" t="s">
        <v>85</v>
      </c>
      <c r="AW202" s="14" t="s">
        <v>37</v>
      </c>
      <c r="AX202" s="14" t="s">
        <v>83</v>
      </c>
      <c r="AY202" s="244" t="s">
        <v>159</v>
      </c>
    </row>
    <row r="203" spans="1:65" s="2" customFormat="1" ht="37.8" customHeight="1">
      <c r="A203" s="39"/>
      <c r="B203" s="40"/>
      <c r="C203" s="205" t="s">
        <v>343</v>
      </c>
      <c r="D203" s="205" t="s">
        <v>162</v>
      </c>
      <c r="E203" s="206" t="s">
        <v>246</v>
      </c>
      <c r="F203" s="207" t="s">
        <v>247</v>
      </c>
      <c r="G203" s="208" t="s">
        <v>165</v>
      </c>
      <c r="H203" s="209">
        <v>59.017</v>
      </c>
      <c r="I203" s="210"/>
      <c r="J203" s="211">
        <f>ROUND(I203*H203,2)</f>
        <v>0</v>
      </c>
      <c r="K203" s="207" t="s">
        <v>166</v>
      </c>
      <c r="L203" s="45"/>
      <c r="M203" s="212" t="s">
        <v>19</v>
      </c>
      <c r="N203" s="213" t="s">
        <v>46</v>
      </c>
      <c r="O203" s="85"/>
      <c r="P203" s="214">
        <f>O203*H203</f>
        <v>0</v>
      </c>
      <c r="Q203" s="214">
        <v>0</v>
      </c>
      <c r="R203" s="214">
        <f>Q203*H203</f>
        <v>0</v>
      </c>
      <c r="S203" s="214">
        <v>0</v>
      </c>
      <c r="T203" s="215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16" t="s">
        <v>238</v>
      </c>
      <c r="AT203" s="216" t="s">
        <v>162</v>
      </c>
      <c r="AU203" s="216" t="s">
        <v>85</v>
      </c>
      <c r="AY203" s="18" t="s">
        <v>159</v>
      </c>
      <c r="BE203" s="217">
        <f>IF(N203="základní",J203,0)</f>
        <v>0</v>
      </c>
      <c r="BF203" s="217">
        <f>IF(N203="snížená",J203,0)</f>
        <v>0</v>
      </c>
      <c r="BG203" s="217">
        <f>IF(N203="zákl. přenesená",J203,0)</f>
        <v>0</v>
      </c>
      <c r="BH203" s="217">
        <f>IF(N203="sníž. přenesená",J203,0)</f>
        <v>0</v>
      </c>
      <c r="BI203" s="217">
        <f>IF(N203="nulová",J203,0)</f>
        <v>0</v>
      </c>
      <c r="BJ203" s="18" t="s">
        <v>83</v>
      </c>
      <c r="BK203" s="217">
        <f>ROUND(I203*H203,2)</f>
        <v>0</v>
      </c>
      <c r="BL203" s="18" t="s">
        <v>238</v>
      </c>
      <c r="BM203" s="216" t="s">
        <v>344</v>
      </c>
    </row>
    <row r="204" spans="1:47" s="2" customFormat="1" ht="12">
      <c r="A204" s="39"/>
      <c r="B204" s="40"/>
      <c r="C204" s="41"/>
      <c r="D204" s="218" t="s">
        <v>169</v>
      </c>
      <c r="E204" s="41"/>
      <c r="F204" s="219" t="s">
        <v>249</v>
      </c>
      <c r="G204" s="41"/>
      <c r="H204" s="41"/>
      <c r="I204" s="220"/>
      <c r="J204" s="41"/>
      <c r="K204" s="41"/>
      <c r="L204" s="45"/>
      <c r="M204" s="221"/>
      <c r="N204" s="222"/>
      <c r="O204" s="85"/>
      <c r="P204" s="85"/>
      <c r="Q204" s="85"/>
      <c r="R204" s="85"/>
      <c r="S204" s="85"/>
      <c r="T204" s="86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T204" s="18" t="s">
        <v>169</v>
      </c>
      <c r="AU204" s="18" t="s">
        <v>85</v>
      </c>
    </row>
    <row r="205" spans="1:51" s="13" customFormat="1" ht="12">
      <c r="A205" s="13"/>
      <c r="B205" s="223"/>
      <c r="C205" s="224"/>
      <c r="D205" s="225" t="s">
        <v>175</v>
      </c>
      <c r="E205" s="226" t="s">
        <v>19</v>
      </c>
      <c r="F205" s="227" t="s">
        <v>339</v>
      </c>
      <c r="G205" s="224"/>
      <c r="H205" s="226" t="s">
        <v>19</v>
      </c>
      <c r="I205" s="228"/>
      <c r="J205" s="224"/>
      <c r="K205" s="224"/>
      <c r="L205" s="229"/>
      <c r="M205" s="230"/>
      <c r="N205" s="231"/>
      <c r="O205" s="231"/>
      <c r="P205" s="231"/>
      <c r="Q205" s="231"/>
      <c r="R205" s="231"/>
      <c r="S205" s="231"/>
      <c r="T205" s="232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33" t="s">
        <v>175</v>
      </c>
      <c r="AU205" s="233" t="s">
        <v>85</v>
      </c>
      <c r="AV205" s="13" t="s">
        <v>83</v>
      </c>
      <c r="AW205" s="13" t="s">
        <v>37</v>
      </c>
      <c r="AX205" s="13" t="s">
        <v>75</v>
      </c>
      <c r="AY205" s="233" t="s">
        <v>159</v>
      </c>
    </row>
    <row r="206" spans="1:51" s="13" customFormat="1" ht="12">
      <c r="A206" s="13"/>
      <c r="B206" s="223"/>
      <c r="C206" s="224"/>
      <c r="D206" s="225" t="s">
        <v>175</v>
      </c>
      <c r="E206" s="226" t="s">
        <v>19</v>
      </c>
      <c r="F206" s="227" t="s">
        <v>341</v>
      </c>
      <c r="G206" s="224"/>
      <c r="H206" s="226" t="s">
        <v>19</v>
      </c>
      <c r="I206" s="228"/>
      <c r="J206" s="224"/>
      <c r="K206" s="224"/>
      <c r="L206" s="229"/>
      <c r="M206" s="230"/>
      <c r="N206" s="231"/>
      <c r="O206" s="231"/>
      <c r="P206" s="231"/>
      <c r="Q206" s="231"/>
      <c r="R206" s="231"/>
      <c r="S206" s="231"/>
      <c r="T206" s="232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3" t="s">
        <v>175</v>
      </c>
      <c r="AU206" s="233" t="s">
        <v>85</v>
      </c>
      <c r="AV206" s="13" t="s">
        <v>83</v>
      </c>
      <c r="AW206" s="13" t="s">
        <v>37</v>
      </c>
      <c r="AX206" s="13" t="s">
        <v>75</v>
      </c>
      <c r="AY206" s="233" t="s">
        <v>159</v>
      </c>
    </row>
    <row r="207" spans="1:51" s="14" customFormat="1" ht="12">
      <c r="A207" s="14"/>
      <c r="B207" s="234"/>
      <c r="C207" s="235"/>
      <c r="D207" s="225" t="s">
        <v>175</v>
      </c>
      <c r="E207" s="236" t="s">
        <v>19</v>
      </c>
      <c r="F207" s="237" t="s">
        <v>345</v>
      </c>
      <c r="G207" s="235"/>
      <c r="H207" s="238">
        <v>59.017</v>
      </c>
      <c r="I207" s="239"/>
      <c r="J207" s="235"/>
      <c r="K207" s="235"/>
      <c r="L207" s="240"/>
      <c r="M207" s="241"/>
      <c r="N207" s="242"/>
      <c r="O207" s="242"/>
      <c r="P207" s="242"/>
      <c r="Q207" s="242"/>
      <c r="R207" s="242"/>
      <c r="S207" s="242"/>
      <c r="T207" s="243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44" t="s">
        <v>175</v>
      </c>
      <c r="AU207" s="244" t="s">
        <v>85</v>
      </c>
      <c r="AV207" s="14" t="s">
        <v>85</v>
      </c>
      <c r="AW207" s="14" t="s">
        <v>37</v>
      </c>
      <c r="AX207" s="14" t="s">
        <v>83</v>
      </c>
      <c r="AY207" s="244" t="s">
        <v>159</v>
      </c>
    </row>
    <row r="208" spans="1:65" s="2" customFormat="1" ht="16.5" customHeight="1">
      <c r="A208" s="39"/>
      <c r="B208" s="40"/>
      <c r="C208" s="257" t="s">
        <v>259</v>
      </c>
      <c r="D208" s="257" t="s">
        <v>255</v>
      </c>
      <c r="E208" s="258" t="s">
        <v>256</v>
      </c>
      <c r="F208" s="259" t="s">
        <v>257</v>
      </c>
      <c r="G208" s="260" t="s">
        <v>258</v>
      </c>
      <c r="H208" s="261">
        <v>18.885</v>
      </c>
      <c r="I208" s="262"/>
      <c r="J208" s="263">
        <f>ROUND(I208*H208,2)</f>
        <v>0</v>
      </c>
      <c r="K208" s="259" t="s">
        <v>166</v>
      </c>
      <c r="L208" s="264"/>
      <c r="M208" s="265" t="s">
        <v>19</v>
      </c>
      <c r="N208" s="266" t="s">
        <v>46</v>
      </c>
      <c r="O208" s="85"/>
      <c r="P208" s="214">
        <f>O208*H208</f>
        <v>0</v>
      </c>
      <c r="Q208" s="214">
        <v>0.001</v>
      </c>
      <c r="R208" s="214">
        <f>Q208*H208</f>
        <v>0.018885000000000002</v>
      </c>
      <c r="S208" s="214">
        <v>0</v>
      </c>
      <c r="T208" s="215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16" t="s">
        <v>259</v>
      </c>
      <c r="AT208" s="216" t="s">
        <v>255</v>
      </c>
      <c r="AU208" s="216" t="s">
        <v>85</v>
      </c>
      <c r="AY208" s="18" t="s">
        <v>159</v>
      </c>
      <c r="BE208" s="217">
        <f>IF(N208="základní",J208,0)</f>
        <v>0</v>
      </c>
      <c r="BF208" s="217">
        <f>IF(N208="snížená",J208,0)</f>
        <v>0</v>
      </c>
      <c r="BG208" s="217">
        <f>IF(N208="zákl. přenesená",J208,0)</f>
        <v>0</v>
      </c>
      <c r="BH208" s="217">
        <f>IF(N208="sníž. přenesená",J208,0)</f>
        <v>0</v>
      </c>
      <c r="BI208" s="217">
        <f>IF(N208="nulová",J208,0)</f>
        <v>0</v>
      </c>
      <c r="BJ208" s="18" t="s">
        <v>83</v>
      </c>
      <c r="BK208" s="217">
        <f>ROUND(I208*H208,2)</f>
        <v>0</v>
      </c>
      <c r="BL208" s="18" t="s">
        <v>238</v>
      </c>
      <c r="BM208" s="216" t="s">
        <v>346</v>
      </c>
    </row>
    <row r="209" spans="1:51" s="14" customFormat="1" ht="12">
      <c r="A209" s="14"/>
      <c r="B209" s="234"/>
      <c r="C209" s="235"/>
      <c r="D209" s="225" t="s">
        <v>175</v>
      </c>
      <c r="E209" s="235"/>
      <c r="F209" s="237" t="s">
        <v>347</v>
      </c>
      <c r="G209" s="235"/>
      <c r="H209" s="238">
        <v>18.885</v>
      </c>
      <c r="I209" s="239"/>
      <c r="J209" s="235"/>
      <c r="K209" s="235"/>
      <c r="L209" s="240"/>
      <c r="M209" s="241"/>
      <c r="N209" s="242"/>
      <c r="O209" s="242"/>
      <c r="P209" s="242"/>
      <c r="Q209" s="242"/>
      <c r="R209" s="242"/>
      <c r="S209" s="242"/>
      <c r="T209" s="243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44" t="s">
        <v>175</v>
      </c>
      <c r="AU209" s="244" t="s">
        <v>85</v>
      </c>
      <c r="AV209" s="14" t="s">
        <v>85</v>
      </c>
      <c r="AW209" s="14" t="s">
        <v>4</v>
      </c>
      <c r="AX209" s="14" t="s">
        <v>83</v>
      </c>
      <c r="AY209" s="244" t="s">
        <v>159</v>
      </c>
    </row>
    <row r="210" spans="1:65" s="2" customFormat="1" ht="24.15" customHeight="1">
      <c r="A210" s="39"/>
      <c r="B210" s="40"/>
      <c r="C210" s="205" t="s">
        <v>348</v>
      </c>
      <c r="D210" s="205" t="s">
        <v>162</v>
      </c>
      <c r="E210" s="206" t="s">
        <v>263</v>
      </c>
      <c r="F210" s="207" t="s">
        <v>264</v>
      </c>
      <c r="G210" s="208" t="s">
        <v>165</v>
      </c>
      <c r="H210" s="209">
        <v>59.017</v>
      </c>
      <c r="I210" s="210"/>
      <c r="J210" s="211">
        <f>ROUND(I210*H210,2)</f>
        <v>0</v>
      </c>
      <c r="K210" s="207" t="s">
        <v>166</v>
      </c>
      <c r="L210" s="45"/>
      <c r="M210" s="212" t="s">
        <v>19</v>
      </c>
      <c r="N210" s="213" t="s">
        <v>46</v>
      </c>
      <c r="O210" s="85"/>
      <c r="P210" s="214">
        <f>O210*H210</f>
        <v>0</v>
      </c>
      <c r="Q210" s="214">
        <v>0.00088</v>
      </c>
      <c r="R210" s="214">
        <f>Q210*H210</f>
        <v>0.05193496</v>
      </c>
      <c r="S210" s="214">
        <v>0</v>
      </c>
      <c r="T210" s="215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16" t="s">
        <v>238</v>
      </c>
      <c r="AT210" s="216" t="s">
        <v>162</v>
      </c>
      <c r="AU210" s="216" t="s">
        <v>85</v>
      </c>
      <c r="AY210" s="18" t="s">
        <v>159</v>
      </c>
      <c r="BE210" s="217">
        <f>IF(N210="základní",J210,0)</f>
        <v>0</v>
      </c>
      <c r="BF210" s="217">
        <f>IF(N210="snížená",J210,0)</f>
        <v>0</v>
      </c>
      <c r="BG210" s="217">
        <f>IF(N210="zákl. přenesená",J210,0)</f>
        <v>0</v>
      </c>
      <c r="BH210" s="217">
        <f>IF(N210="sníž. přenesená",J210,0)</f>
        <v>0</v>
      </c>
      <c r="BI210" s="217">
        <f>IF(N210="nulová",J210,0)</f>
        <v>0</v>
      </c>
      <c r="BJ210" s="18" t="s">
        <v>83</v>
      </c>
      <c r="BK210" s="217">
        <f>ROUND(I210*H210,2)</f>
        <v>0</v>
      </c>
      <c r="BL210" s="18" t="s">
        <v>238</v>
      </c>
      <c r="BM210" s="216" t="s">
        <v>349</v>
      </c>
    </row>
    <row r="211" spans="1:47" s="2" customFormat="1" ht="12">
      <c r="A211" s="39"/>
      <c r="B211" s="40"/>
      <c r="C211" s="41"/>
      <c r="D211" s="218" t="s">
        <v>169</v>
      </c>
      <c r="E211" s="41"/>
      <c r="F211" s="219" t="s">
        <v>266</v>
      </c>
      <c r="G211" s="41"/>
      <c r="H211" s="41"/>
      <c r="I211" s="220"/>
      <c r="J211" s="41"/>
      <c r="K211" s="41"/>
      <c r="L211" s="45"/>
      <c r="M211" s="221"/>
      <c r="N211" s="222"/>
      <c r="O211" s="85"/>
      <c r="P211" s="85"/>
      <c r="Q211" s="85"/>
      <c r="R211" s="85"/>
      <c r="S211" s="85"/>
      <c r="T211" s="86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T211" s="18" t="s">
        <v>169</v>
      </c>
      <c r="AU211" s="18" t="s">
        <v>85</v>
      </c>
    </row>
    <row r="212" spans="1:51" s="13" customFormat="1" ht="12">
      <c r="A212" s="13"/>
      <c r="B212" s="223"/>
      <c r="C212" s="224"/>
      <c r="D212" s="225" t="s">
        <v>175</v>
      </c>
      <c r="E212" s="226" t="s">
        <v>19</v>
      </c>
      <c r="F212" s="227" t="s">
        <v>339</v>
      </c>
      <c r="G212" s="224"/>
      <c r="H212" s="226" t="s">
        <v>19</v>
      </c>
      <c r="I212" s="228"/>
      <c r="J212" s="224"/>
      <c r="K212" s="224"/>
      <c r="L212" s="229"/>
      <c r="M212" s="230"/>
      <c r="N212" s="231"/>
      <c r="O212" s="231"/>
      <c r="P212" s="231"/>
      <c r="Q212" s="231"/>
      <c r="R212" s="231"/>
      <c r="S212" s="231"/>
      <c r="T212" s="232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3" t="s">
        <v>175</v>
      </c>
      <c r="AU212" s="233" t="s">
        <v>85</v>
      </c>
      <c r="AV212" s="13" t="s">
        <v>83</v>
      </c>
      <c r="AW212" s="13" t="s">
        <v>37</v>
      </c>
      <c r="AX212" s="13" t="s">
        <v>75</v>
      </c>
      <c r="AY212" s="233" t="s">
        <v>159</v>
      </c>
    </row>
    <row r="213" spans="1:51" s="13" customFormat="1" ht="12">
      <c r="A213" s="13"/>
      <c r="B213" s="223"/>
      <c r="C213" s="224"/>
      <c r="D213" s="225" t="s">
        <v>175</v>
      </c>
      <c r="E213" s="226" t="s">
        <v>19</v>
      </c>
      <c r="F213" s="227" t="s">
        <v>341</v>
      </c>
      <c r="G213" s="224"/>
      <c r="H213" s="226" t="s">
        <v>19</v>
      </c>
      <c r="I213" s="228"/>
      <c r="J213" s="224"/>
      <c r="K213" s="224"/>
      <c r="L213" s="229"/>
      <c r="M213" s="230"/>
      <c r="N213" s="231"/>
      <c r="O213" s="231"/>
      <c r="P213" s="231"/>
      <c r="Q213" s="231"/>
      <c r="R213" s="231"/>
      <c r="S213" s="231"/>
      <c r="T213" s="232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3" t="s">
        <v>175</v>
      </c>
      <c r="AU213" s="233" t="s">
        <v>85</v>
      </c>
      <c r="AV213" s="13" t="s">
        <v>83</v>
      </c>
      <c r="AW213" s="13" t="s">
        <v>37</v>
      </c>
      <c r="AX213" s="13" t="s">
        <v>75</v>
      </c>
      <c r="AY213" s="233" t="s">
        <v>159</v>
      </c>
    </row>
    <row r="214" spans="1:51" s="14" customFormat="1" ht="12">
      <c r="A214" s="14"/>
      <c r="B214" s="234"/>
      <c r="C214" s="235"/>
      <c r="D214" s="225" t="s">
        <v>175</v>
      </c>
      <c r="E214" s="236" t="s">
        <v>19</v>
      </c>
      <c r="F214" s="237" t="s">
        <v>345</v>
      </c>
      <c r="G214" s="235"/>
      <c r="H214" s="238">
        <v>59.017</v>
      </c>
      <c r="I214" s="239"/>
      <c r="J214" s="235"/>
      <c r="K214" s="235"/>
      <c r="L214" s="240"/>
      <c r="M214" s="241"/>
      <c r="N214" s="242"/>
      <c r="O214" s="242"/>
      <c r="P214" s="242"/>
      <c r="Q214" s="242"/>
      <c r="R214" s="242"/>
      <c r="S214" s="242"/>
      <c r="T214" s="243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44" t="s">
        <v>175</v>
      </c>
      <c r="AU214" s="244" t="s">
        <v>85</v>
      </c>
      <c r="AV214" s="14" t="s">
        <v>85</v>
      </c>
      <c r="AW214" s="14" t="s">
        <v>37</v>
      </c>
      <c r="AX214" s="14" t="s">
        <v>83</v>
      </c>
      <c r="AY214" s="244" t="s">
        <v>159</v>
      </c>
    </row>
    <row r="215" spans="1:65" s="2" customFormat="1" ht="49.05" customHeight="1">
      <c r="A215" s="39"/>
      <c r="B215" s="40"/>
      <c r="C215" s="257" t="s">
        <v>350</v>
      </c>
      <c r="D215" s="257" t="s">
        <v>255</v>
      </c>
      <c r="E215" s="258" t="s">
        <v>267</v>
      </c>
      <c r="F215" s="259" t="s">
        <v>268</v>
      </c>
      <c r="G215" s="260" t="s">
        <v>165</v>
      </c>
      <c r="H215" s="261">
        <v>68.784</v>
      </c>
      <c r="I215" s="262"/>
      <c r="J215" s="263">
        <f>ROUND(I215*H215,2)</f>
        <v>0</v>
      </c>
      <c r="K215" s="259" t="s">
        <v>166</v>
      </c>
      <c r="L215" s="264"/>
      <c r="M215" s="265" t="s">
        <v>19</v>
      </c>
      <c r="N215" s="266" t="s">
        <v>46</v>
      </c>
      <c r="O215" s="85"/>
      <c r="P215" s="214">
        <f>O215*H215</f>
        <v>0</v>
      </c>
      <c r="Q215" s="214">
        <v>0.0054</v>
      </c>
      <c r="R215" s="214">
        <f>Q215*H215</f>
        <v>0.37143360000000003</v>
      </c>
      <c r="S215" s="214">
        <v>0</v>
      </c>
      <c r="T215" s="215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16" t="s">
        <v>259</v>
      </c>
      <c r="AT215" s="216" t="s">
        <v>255</v>
      </c>
      <c r="AU215" s="216" t="s">
        <v>85</v>
      </c>
      <c r="AY215" s="18" t="s">
        <v>159</v>
      </c>
      <c r="BE215" s="217">
        <f>IF(N215="základní",J215,0)</f>
        <v>0</v>
      </c>
      <c r="BF215" s="217">
        <f>IF(N215="snížená",J215,0)</f>
        <v>0</v>
      </c>
      <c r="BG215" s="217">
        <f>IF(N215="zákl. přenesená",J215,0)</f>
        <v>0</v>
      </c>
      <c r="BH215" s="217">
        <f>IF(N215="sníž. přenesená",J215,0)</f>
        <v>0</v>
      </c>
      <c r="BI215" s="217">
        <f>IF(N215="nulová",J215,0)</f>
        <v>0</v>
      </c>
      <c r="BJ215" s="18" t="s">
        <v>83</v>
      </c>
      <c r="BK215" s="217">
        <f>ROUND(I215*H215,2)</f>
        <v>0</v>
      </c>
      <c r="BL215" s="18" t="s">
        <v>238</v>
      </c>
      <c r="BM215" s="216" t="s">
        <v>351</v>
      </c>
    </row>
    <row r="216" spans="1:51" s="14" customFormat="1" ht="12">
      <c r="A216" s="14"/>
      <c r="B216" s="234"/>
      <c r="C216" s="235"/>
      <c r="D216" s="225" t="s">
        <v>175</v>
      </c>
      <c r="E216" s="235"/>
      <c r="F216" s="237" t="s">
        <v>352</v>
      </c>
      <c r="G216" s="235"/>
      <c r="H216" s="238">
        <v>68.784</v>
      </c>
      <c r="I216" s="239"/>
      <c r="J216" s="235"/>
      <c r="K216" s="235"/>
      <c r="L216" s="240"/>
      <c r="M216" s="241"/>
      <c r="N216" s="242"/>
      <c r="O216" s="242"/>
      <c r="P216" s="242"/>
      <c r="Q216" s="242"/>
      <c r="R216" s="242"/>
      <c r="S216" s="242"/>
      <c r="T216" s="243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44" t="s">
        <v>175</v>
      </c>
      <c r="AU216" s="244" t="s">
        <v>85</v>
      </c>
      <c r="AV216" s="14" t="s">
        <v>85</v>
      </c>
      <c r="AW216" s="14" t="s">
        <v>4</v>
      </c>
      <c r="AX216" s="14" t="s">
        <v>83</v>
      </c>
      <c r="AY216" s="244" t="s">
        <v>159</v>
      </c>
    </row>
    <row r="217" spans="1:65" s="2" customFormat="1" ht="44.25" customHeight="1">
      <c r="A217" s="39"/>
      <c r="B217" s="40"/>
      <c r="C217" s="205" t="s">
        <v>353</v>
      </c>
      <c r="D217" s="205" t="s">
        <v>162</v>
      </c>
      <c r="E217" s="206" t="s">
        <v>354</v>
      </c>
      <c r="F217" s="207" t="s">
        <v>355</v>
      </c>
      <c r="G217" s="208" t="s">
        <v>165</v>
      </c>
      <c r="H217" s="209">
        <v>103.701</v>
      </c>
      <c r="I217" s="210"/>
      <c r="J217" s="211">
        <f>ROUND(I217*H217,2)</f>
        <v>0</v>
      </c>
      <c r="K217" s="207" t="s">
        <v>166</v>
      </c>
      <c r="L217" s="45"/>
      <c r="M217" s="212" t="s">
        <v>19</v>
      </c>
      <c r="N217" s="213" t="s">
        <v>46</v>
      </c>
      <c r="O217" s="85"/>
      <c r="P217" s="214">
        <f>O217*H217</f>
        <v>0</v>
      </c>
      <c r="Q217" s="214">
        <v>0</v>
      </c>
      <c r="R217" s="214">
        <f>Q217*H217</f>
        <v>0</v>
      </c>
      <c r="S217" s="214">
        <v>0</v>
      </c>
      <c r="T217" s="215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16" t="s">
        <v>238</v>
      </c>
      <c r="AT217" s="216" t="s">
        <v>162</v>
      </c>
      <c r="AU217" s="216" t="s">
        <v>85</v>
      </c>
      <c r="AY217" s="18" t="s">
        <v>159</v>
      </c>
      <c r="BE217" s="217">
        <f>IF(N217="základní",J217,0)</f>
        <v>0</v>
      </c>
      <c r="BF217" s="217">
        <f>IF(N217="snížená",J217,0)</f>
        <v>0</v>
      </c>
      <c r="BG217" s="217">
        <f>IF(N217="zákl. přenesená",J217,0)</f>
        <v>0</v>
      </c>
      <c r="BH217" s="217">
        <f>IF(N217="sníž. přenesená",J217,0)</f>
        <v>0</v>
      </c>
      <c r="BI217" s="217">
        <f>IF(N217="nulová",J217,0)</f>
        <v>0</v>
      </c>
      <c r="BJ217" s="18" t="s">
        <v>83</v>
      </c>
      <c r="BK217" s="217">
        <f>ROUND(I217*H217,2)</f>
        <v>0</v>
      </c>
      <c r="BL217" s="18" t="s">
        <v>238</v>
      </c>
      <c r="BM217" s="216" t="s">
        <v>356</v>
      </c>
    </row>
    <row r="218" spans="1:47" s="2" customFormat="1" ht="12">
      <c r="A218" s="39"/>
      <c r="B218" s="40"/>
      <c r="C218" s="41"/>
      <c r="D218" s="218" t="s">
        <v>169</v>
      </c>
      <c r="E218" s="41"/>
      <c r="F218" s="219" t="s">
        <v>357</v>
      </c>
      <c r="G218" s="41"/>
      <c r="H218" s="41"/>
      <c r="I218" s="220"/>
      <c r="J218" s="41"/>
      <c r="K218" s="41"/>
      <c r="L218" s="45"/>
      <c r="M218" s="221"/>
      <c r="N218" s="222"/>
      <c r="O218" s="85"/>
      <c r="P218" s="85"/>
      <c r="Q218" s="85"/>
      <c r="R218" s="85"/>
      <c r="S218" s="85"/>
      <c r="T218" s="86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T218" s="18" t="s">
        <v>169</v>
      </c>
      <c r="AU218" s="18" t="s">
        <v>85</v>
      </c>
    </row>
    <row r="219" spans="1:51" s="13" customFormat="1" ht="12">
      <c r="A219" s="13"/>
      <c r="B219" s="223"/>
      <c r="C219" s="224"/>
      <c r="D219" s="225" t="s">
        <v>175</v>
      </c>
      <c r="E219" s="226" t="s">
        <v>19</v>
      </c>
      <c r="F219" s="227" t="s">
        <v>358</v>
      </c>
      <c r="G219" s="224"/>
      <c r="H219" s="226" t="s">
        <v>19</v>
      </c>
      <c r="I219" s="228"/>
      <c r="J219" s="224"/>
      <c r="K219" s="224"/>
      <c r="L219" s="229"/>
      <c r="M219" s="230"/>
      <c r="N219" s="231"/>
      <c r="O219" s="231"/>
      <c r="P219" s="231"/>
      <c r="Q219" s="231"/>
      <c r="R219" s="231"/>
      <c r="S219" s="231"/>
      <c r="T219" s="232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33" t="s">
        <v>175</v>
      </c>
      <c r="AU219" s="233" t="s">
        <v>85</v>
      </c>
      <c r="AV219" s="13" t="s">
        <v>83</v>
      </c>
      <c r="AW219" s="13" t="s">
        <v>37</v>
      </c>
      <c r="AX219" s="13" t="s">
        <v>75</v>
      </c>
      <c r="AY219" s="233" t="s">
        <v>159</v>
      </c>
    </row>
    <row r="220" spans="1:51" s="13" customFormat="1" ht="12">
      <c r="A220" s="13"/>
      <c r="B220" s="223"/>
      <c r="C220" s="224"/>
      <c r="D220" s="225" t="s">
        <v>175</v>
      </c>
      <c r="E220" s="226" t="s">
        <v>19</v>
      </c>
      <c r="F220" s="227" t="s">
        <v>359</v>
      </c>
      <c r="G220" s="224"/>
      <c r="H220" s="226" t="s">
        <v>19</v>
      </c>
      <c r="I220" s="228"/>
      <c r="J220" s="224"/>
      <c r="K220" s="224"/>
      <c r="L220" s="229"/>
      <c r="M220" s="230"/>
      <c r="N220" s="231"/>
      <c r="O220" s="231"/>
      <c r="P220" s="231"/>
      <c r="Q220" s="231"/>
      <c r="R220" s="231"/>
      <c r="S220" s="231"/>
      <c r="T220" s="232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33" t="s">
        <v>175</v>
      </c>
      <c r="AU220" s="233" t="s">
        <v>85</v>
      </c>
      <c r="AV220" s="13" t="s">
        <v>83</v>
      </c>
      <c r="AW220" s="13" t="s">
        <v>37</v>
      </c>
      <c r="AX220" s="13" t="s">
        <v>75</v>
      </c>
      <c r="AY220" s="233" t="s">
        <v>159</v>
      </c>
    </row>
    <row r="221" spans="1:51" s="13" customFormat="1" ht="12">
      <c r="A221" s="13"/>
      <c r="B221" s="223"/>
      <c r="C221" s="224"/>
      <c r="D221" s="225" t="s">
        <v>175</v>
      </c>
      <c r="E221" s="226" t="s">
        <v>19</v>
      </c>
      <c r="F221" s="227" t="s">
        <v>360</v>
      </c>
      <c r="G221" s="224"/>
      <c r="H221" s="226" t="s">
        <v>19</v>
      </c>
      <c r="I221" s="228"/>
      <c r="J221" s="224"/>
      <c r="K221" s="224"/>
      <c r="L221" s="229"/>
      <c r="M221" s="230"/>
      <c r="N221" s="231"/>
      <c r="O221" s="231"/>
      <c r="P221" s="231"/>
      <c r="Q221" s="231"/>
      <c r="R221" s="231"/>
      <c r="S221" s="231"/>
      <c r="T221" s="232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33" t="s">
        <v>175</v>
      </c>
      <c r="AU221" s="233" t="s">
        <v>85</v>
      </c>
      <c r="AV221" s="13" t="s">
        <v>83</v>
      </c>
      <c r="AW221" s="13" t="s">
        <v>37</v>
      </c>
      <c r="AX221" s="13" t="s">
        <v>75</v>
      </c>
      <c r="AY221" s="233" t="s">
        <v>159</v>
      </c>
    </row>
    <row r="222" spans="1:51" s="13" customFormat="1" ht="12">
      <c r="A222" s="13"/>
      <c r="B222" s="223"/>
      <c r="C222" s="224"/>
      <c r="D222" s="225" t="s">
        <v>175</v>
      </c>
      <c r="E222" s="226" t="s">
        <v>19</v>
      </c>
      <c r="F222" s="227" t="s">
        <v>341</v>
      </c>
      <c r="G222" s="224"/>
      <c r="H222" s="226" t="s">
        <v>19</v>
      </c>
      <c r="I222" s="228"/>
      <c r="J222" s="224"/>
      <c r="K222" s="224"/>
      <c r="L222" s="229"/>
      <c r="M222" s="230"/>
      <c r="N222" s="231"/>
      <c r="O222" s="231"/>
      <c r="P222" s="231"/>
      <c r="Q222" s="231"/>
      <c r="R222" s="231"/>
      <c r="S222" s="231"/>
      <c r="T222" s="232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33" t="s">
        <v>175</v>
      </c>
      <c r="AU222" s="233" t="s">
        <v>85</v>
      </c>
      <c r="AV222" s="13" t="s">
        <v>83</v>
      </c>
      <c r="AW222" s="13" t="s">
        <v>37</v>
      </c>
      <c r="AX222" s="13" t="s">
        <v>75</v>
      </c>
      <c r="AY222" s="233" t="s">
        <v>159</v>
      </c>
    </row>
    <row r="223" spans="1:51" s="14" customFormat="1" ht="12">
      <c r="A223" s="14"/>
      <c r="B223" s="234"/>
      <c r="C223" s="235"/>
      <c r="D223" s="225" t="s">
        <v>175</v>
      </c>
      <c r="E223" s="236" t="s">
        <v>19</v>
      </c>
      <c r="F223" s="237" t="s">
        <v>361</v>
      </c>
      <c r="G223" s="235"/>
      <c r="H223" s="238">
        <v>92.405</v>
      </c>
      <c r="I223" s="239"/>
      <c r="J223" s="235"/>
      <c r="K223" s="235"/>
      <c r="L223" s="240"/>
      <c r="M223" s="241"/>
      <c r="N223" s="242"/>
      <c r="O223" s="242"/>
      <c r="P223" s="242"/>
      <c r="Q223" s="242"/>
      <c r="R223" s="242"/>
      <c r="S223" s="242"/>
      <c r="T223" s="243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44" t="s">
        <v>175</v>
      </c>
      <c r="AU223" s="244" t="s">
        <v>85</v>
      </c>
      <c r="AV223" s="14" t="s">
        <v>85</v>
      </c>
      <c r="AW223" s="14" t="s">
        <v>37</v>
      </c>
      <c r="AX223" s="14" t="s">
        <v>75</v>
      </c>
      <c r="AY223" s="244" t="s">
        <v>159</v>
      </c>
    </row>
    <row r="224" spans="1:51" s="13" customFormat="1" ht="12">
      <c r="A224" s="13"/>
      <c r="B224" s="223"/>
      <c r="C224" s="224"/>
      <c r="D224" s="225" t="s">
        <v>175</v>
      </c>
      <c r="E224" s="226" t="s">
        <v>19</v>
      </c>
      <c r="F224" s="227" t="s">
        <v>362</v>
      </c>
      <c r="G224" s="224"/>
      <c r="H224" s="226" t="s">
        <v>19</v>
      </c>
      <c r="I224" s="228"/>
      <c r="J224" s="224"/>
      <c r="K224" s="224"/>
      <c r="L224" s="229"/>
      <c r="M224" s="230"/>
      <c r="N224" s="231"/>
      <c r="O224" s="231"/>
      <c r="P224" s="231"/>
      <c r="Q224" s="231"/>
      <c r="R224" s="231"/>
      <c r="S224" s="231"/>
      <c r="T224" s="232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33" t="s">
        <v>175</v>
      </c>
      <c r="AU224" s="233" t="s">
        <v>85</v>
      </c>
      <c r="AV224" s="13" t="s">
        <v>83</v>
      </c>
      <c r="AW224" s="13" t="s">
        <v>37</v>
      </c>
      <c r="AX224" s="13" t="s">
        <v>75</v>
      </c>
      <c r="AY224" s="233" t="s">
        <v>159</v>
      </c>
    </row>
    <row r="225" spans="1:51" s="13" customFormat="1" ht="12">
      <c r="A225" s="13"/>
      <c r="B225" s="223"/>
      <c r="C225" s="224"/>
      <c r="D225" s="225" t="s">
        <v>175</v>
      </c>
      <c r="E225" s="226" t="s">
        <v>19</v>
      </c>
      <c r="F225" s="227" t="s">
        <v>360</v>
      </c>
      <c r="G225" s="224"/>
      <c r="H225" s="226" t="s">
        <v>19</v>
      </c>
      <c r="I225" s="228"/>
      <c r="J225" s="224"/>
      <c r="K225" s="224"/>
      <c r="L225" s="229"/>
      <c r="M225" s="230"/>
      <c r="N225" s="231"/>
      <c r="O225" s="231"/>
      <c r="P225" s="231"/>
      <c r="Q225" s="231"/>
      <c r="R225" s="231"/>
      <c r="S225" s="231"/>
      <c r="T225" s="232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33" t="s">
        <v>175</v>
      </c>
      <c r="AU225" s="233" t="s">
        <v>85</v>
      </c>
      <c r="AV225" s="13" t="s">
        <v>83</v>
      </c>
      <c r="AW225" s="13" t="s">
        <v>37</v>
      </c>
      <c r="AX225" s="13" t="s">
        <v>75</v>
      </c>
      <c r="AY225" s="233" t="s">
        <v>159</v>
      </c>
    </row>
    <row r="226" spans="1:51" s="13" customFormat="1" ht="12">
      <c r="A226" s="13"/>
      <c r="B226" s="223"/>
      <c r="C226" s="224"/>
      <c r="D226" s="225" t="s">
        <v>175</v>
      </c>
      <c r="E226" s="226" t="s">
        <v>19</v>
      </c>
      <c r="F226" s="227" t="s">
        <v>341</v>
      </c>
      <c r="G226" s="224"/>
      <c r="H226" s="226" t="s">
        <v>19</v>
      </c>
      <c r="I226" s="228"/>
      <c r="J226" s="224"/>
      <c r="K226" s="224"/>
      <c r="L226" s="229"/>
      <c r="M226" s="230"/>
      <c r="N226" s="231"/>
      <c r="O226" s="231"/>
      <c r="P226" s="231"/>
      <c r="Q226" s="231"/>
      <c r="R226" s="231"/>
      <c r="S226" s="231"/>
      <c r="T226" s="232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3" t="s">
        <v>175</v>
      </c>
      <c r="AU226" s="233" t="s">
        <v>85</v>
      </c>
      <c r="AV226" s="13" t="s">
        <v>83</v>
      </c>
      <c r="AW226" s="13" t="s">
        <v>37</v>
      </c>
      <c r="AX226" s="13" t="s">
        <v>75</v>
      </c>
      <c r="AY226" s="233" t="s">
        <v>159</v>
      </c>
    </row>
    <row r="227" spans="1:51" s="14" customFormat="1" ht="12">
      <c r="A227" s="14"/>
      <c r="B227" s="234"/>
      <c r="C227" s="235"/>
      <c r="D227" s="225" t="s">
        <v>175</v>
      </c>
      <c r="E227" s="236" t="s">
        <v>19</v>
      </c>
      <c r="F227" s="237" t="s">
        <v>363</v>
      </c>
      <c r="G227" s="235"/>
      <c r="H227" s="238">
        <v>9.196</v>
      </c>
      <c r="I227" s="239"/>
      <c r="J227" s="235"/>
      <c r="K227" s="235"/>
      <c r="L227" s="240"/>
      <c r="M227" s="241"/>
      <c r="N227" s="242"/>
      <c r="O227" s="242"/>
      <c r="P227" s="242"/>
      <c r="Q227" s="242"/>
      <c r="R227" s="242"/>
      <c r="S227" s="242"/>
      <c r="T227" s="243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44" t="s">
        <v>175</v>
      </c>
      <c r="AU227" s="244" t="s">
        <v>85</v>
      </c>
      <c r="AV227" s="14" t="s">
        <v>85</v>
      </c>
      <c r="AW227" s="14" t="s">
        <v>37</v>
      </c>
      <c r="AX227" s="14" t="s">
        <v>75</v>
      </c>
      <c r="AY227" s="244" t="s">
        <v>159</v>
      </c>
    </row>
    <row r="228" spans="1:51" s="13" customFormat="1" ht="12">
      <c r="A228" s="13"/>
      <c r="B228" s="223"/>
      <c r="C228" s="224"/>
      <c r="D228" s="225" t="s">
        <v>175</v>
      </c>
      <c r="E228" s="226" t="s">
        <v>19</v>
      </c>
      <c r="F228" s="227" t="s">
        <v>364</v>
      </c>
      <c r="G228" s="224"/>
      <c r="H228" s="226" t="s">
        <v>19</v>
      </c>
      <c r="I228" s="228"/>
      <c r="J228" s="224"/>
      <c r="K228" s="224"/>
      <c r="L228" s="229"/>
      <c r="M228" s="230"/>
      <c r="N228" s="231"/>
      <c r="O228" s="231"/>
      <c r="P228" s="231"/>
      <c r="Q228" s="231"/>
      <c r="R228" s="231"/>
      <c r="S228" s="231"/>
      <c r="T228" s="232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33" t="s">
        <v>175</v>
      </c>
      <c r="AU228" s="233" t="s">
        <v>85</v>
      </c>
      <c r="AV228" s="13" t="s">
        <v>83</v>
      </c>
      <c r="AW228" s="13" t="s">
        <v>37</v>
      </c>
      <c r="AX228" s="13" t="s">
        <v>75</v>
      </c>
      <c r="AY228" s="233" t="s">
        <v>159</v>
      </c>
    </row>
    <row r="229" spans="1:51" s="13" customFormat="1" ht="12">
      <c r="A229" s="13"/>
      <c r="B229" s="223"/>
      <c r="C229" s="224"/>
      <c r="D229" s="225" t="s">
        <v>175</v>
      </c>
      <c r="E229" s="226" t="s">
        <v>19</v>
      </c>
      <c r="F229" s="227" t="s">
        <v>365</v>
      </c>
      <c r="G229" s="224"/>
      <c r="H229" s="226" t="s">
        <v>19</v>
      </c>
      <c r="I229" s="228"/>
      <c r="J229" s="224"/>
      <c r="K229" s="224"/>
      <c r="L229" s="229"/>
      <c r="M229" s="230"/>
      <c r="N229" s="231"/>
      <c r="O229" s="231"/>
      <c r="P229" s="231"/>
      <c r="Q229" s="231"/>
      <c r="R229" s="231"/>
      <c r="S229" s="231"/>
      <c r="T229" s="232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33" t="s">
        <v>175</v>
      </c>
      <c r="AU229" s="233" t="s">
        <v>85</v>
      </c>
      <c r="AV229" s="13" t="s">
        <v>83</v>
      </c>
      <c r="AW229" s="13" t="s">
        <v>37</v>
      </c>
      <c r="AX229" s="13" t="s">
        <v>75</v>
      </c>
      <c r="AY229" s="233" t="s">
        <v>159</v>
      </c>
    </row>
    <row r="230" spans="1:51" s="13" customFormat="1" ht="12">
      <c r="A230" s="13"/>
      <c r="B230" s="223"/>
      <c r="C230" s="224"/>
      <c r="D230" s="225" t="s">
        <v>175</v>
      </c>
      <c r="E230" s="226" t="s">
        <v>19</v>
      </c>
      <c r="F230" s="227" t="s">
        <v>341</v>
      </c>
      <c r="G230" s="224"/>
      <c r="H230" s="226" t="s">
        <v>19</v>
      </c>
      <c r="I230" s="228"/>
      <c r="J230" s="224"/>
      <c r="K230" s="224"/>
      <c r="L230" s="229"/>
      <c r="M230" s="230"/>
      <c r="N230" s="231"/>
      <c r="O230" s="231"/>
      <c r="P230" s="231"/>
      <c r="Q230" s="231"/>
      <c r="R230" s="231"/>
      <c r="S230" s="231"/>
      <c r="T230" s="232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33" t="s">
        <v>175</v>
      </c>
      <c r="AU230" s="233" t="s">
        <v>85</v>
      </c>
      <c r="AV230" s="13" t="s">
        <v>83</v>
      </c>
      <c r="AW230" s="13" t="s">
        <v>37</v>
      </c>
      <c r="AX230" s="13" t="s">
        <v>75</v>
      </c>
      <c r="AY230" s="233" t="s">
        <v>159</v>
      </c>
    </row>
    <row r="231" spans="1:51" s="13" customFormat="1" ht="12">
      <c r="A231" s="13"/>
      <c r="B231" s="223"/>
      <c r="C231" s="224"/>
      <c r="D231" s="225" t="s">
        <v>175</v>
      </c>
      <c r="E231" s="226" t="s">
        <v>19</v>
      </c>
      <c r="F231" s="227" t="s">
        <v>366</v>
      </c>
      <c r="G231" s="224"/>
      <c r="H231" s="226" t="s">
        <v>19</v>
      </c>
      <c r="I231" s="228"/>
      <c r="J231" s="224"/>
      <c r="K231" s="224"/>
      <c r="L231" s="229"/>
      <c r="M231" s="230"/>
      <c r="N231" s="231"/>
      <c r="O231" s="231"/>
      <c r="P231" s="231"/>
      <c r="Q231" s="231"/>
      <c r="R231" s="231"/>
      <c r="S231" s="231"/>
      <c r="T231" s="232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33" t="s">
        <v>175</v>
      </c>
      <c r="AU231" s="233" t="s">
        <v>85</v>
      </c>
      <c r="AV231" s="13" t="s">
        <v>83</v>
      </c>
      <c r="AW231" s="13" t="s">
        <v>37</v>
      </c>
      <c r="AX231" s="13" t="s">
        <v>75</v>
      </c>
      <c r="AY231" s="233" t="s">
        <v>159</v>
      </c>
    </row>
    <row r="232" spans="1:51" s="14" customFormat="1" ht="12">
      <c r="A232" s="14"/>
      <c r="B232" s="234"/>
      <c r="C232" s="235"/>
      <c r="D232" s="225" t="s">
        <v>175</v>
      </c>
      <c r="E232" s="236" t="s">
        <v>19</v>
      </c>
      <c r="F232" s="237" t="s">
        <v>367</v>
      </c>
      <c r="G232" s="235"/>
      <c r="H232" s="238">
        <v>2.1</v>
      </c>
      <c r="I232" s="239"/>
      <c r="J232" s="235"/>
      <c r="K232" s="235"/>
      <c r="L232" s="240"/>
      <c r="M232" s="241"/>
      <c r="N232" s="242"/>
      <c r="O232" s="242"/>
      <c r="P232" s="242"/>
      <c r="Q232" s="242"/>
      <c r="R232" s="242"/>
      <c r="S232" s="242"/>
      <c r="T232" s="243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44" t="s">
        <v>175</v>
      </c>
      <c r="AU232" s="244" t="s">
        <v>85</v>
      </c>
      <c r="AV232" s="14" t="s">
        <v>85</v>
      </c>
      <c r="AW232" s="14" t="s">
        <v>37</v>
      </c>
      <c r="AX232" s="14" t="s">
        <v>75</v>
      </c>
      <c r="AY232" s="244" t="s">
        <v>159</v>
      </c>
    </row>
    <row r="233" spans="1:51" s="15" customFormat="1" ht="12">
      <c r="A233" s="15"/>
      <c r="B233" s="245"/>
      <c r="C233" s="246"/>
      <c r="D233" s="225" t="s">
        <v>175</v>
      </c>
      <c r="E233" s="247" t="s">
        <v>19</v>
      </c>
      <c r="F233" s="248" t="s">
        <v>179</v>
      </c>
      <c r="G233" s="246"/>
      <c r="H233" s="249">
        <v>103.701</v>
      </c>
      <c r="I233" s="250"/>
      <c r="J233" s="246"/>
      <c r="K233" s="246"/>
      <c r="L233" s="251"/>
      <c r="M233" s="252"/>
      <c r="N233" s="253"/>
      <c r="O233" s="253"/>
      <c r="P233" s="253"/>
      <c r="Q233" s="253"/>
      <c r="R233" s="253"/>
      <c r="S233" s="253"/>
      <c r="T233" s="254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T233" s="255" t="s">
        <v>175</v>
      </c>
      <c r="AU233" s="255" t="s">
        <v>85</v>
      </c>
      <c r="AV233" s="15" t="s">
        <v>167</v>
      </c>
      <c r="AW233" s="15" t="s">
        <v>37</v>
      </c>
      <c r="AX233" s="15" t="s">
        <v>83</v>
      </c>
      <c r="AY233" s="255" t="s">
        <v>159</v>
      </c>
    </row>
    <row r="234" spans="1:65" s="2" customFormat="1" ht="16.5" customHeight="1">
      <c r="A234" s="39"/>
      <c r="B234" s="40"/>
      <c r="C234" s="257" t="s">
        <v>368</v>
      </c>
      <c r="D234" s="257" t="s">
        <v>255</v>
      </c>
      <c r="E234" s="258" t="s">
        <v>256</v>
      </c>
      <c r="F234" s="259" t="s">
        <v>257</v>
      </c>
      <c r="G234" s="260" t="s">
        <v>258</v>
      </c>
      <c r="H234" s="261">
        <v>36.295</v>
      </c>
      <c r="I234" s="262"/>
      <c r="J234" s="263">
        <f>ROUND(I234*H234,2)</f>
        <v>0</v>
      </c>
      <c r="K234" s="259" t="s">
        <v>166</v>
      </c>
      <c r="L234" s="264"/>
      <c r="M234" s="265" t="s">
        <v>19</v>
      </c>
      <c r="N234" s="266" t="s">
        <v>46</v>
      </c>
      <c r="O234" s="85"/>
      <c r="P234" s="214">
        <f>O234*H234</f>
        <v>0</v>
      </c>
      <c r="Q234" s="214">
        <v>0.001</v>
      </c>
      <c r="R234" s="214">
        <f>Q234*H234</f>
        <v>0.036295</v>
      </c>
      <c r="S234" s="214">
        <v>0</v>
      </c>
      <c r="T234" s="215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16" t="s">
        <v>259</v>
      </c>
      <c r="AT234" s="216" t="s">
        <v>255</v>
      </c>
      <c r="AU234" s="216" t="s">
        <v>85</v>
      </c>
      <c r="AY234" s="18" t="s">
        <v>159</v>
      </c>
      <c r="BE234" s="217">
        <f>IF(N234="základní",J234,0)</f>
        <v>0</v>
      </c>
      <c r="BF234" s="217">
        <f>IF(N234="snížená",J234,0)</f>
        <v>0</v>
      </c>
      <c r="BG234" s="217">
        <f>IF(N234="zákl. přenesená",J234,0)</f>
        <v>0</v>
      </c>
      <c r="BH234" s="217">
        <f>IF(N234="sníž. přenesená",J234,0)</f>
        <v>0</v>
      </c>
      <c r="BI234" s="217">
        <f>IF(N234="nulová",J234,0)</f>
        <v>0</v>
      </c>
      <c r="BJ234" s="18" t="s">
        <v>83</v>
      </c>
      <c r="BK234" s="217">
        <f>ROUND(I234*H234,2)</f>
        <v>0</v>
      </c>
      <c r="BL234" s="18" t="s">
        <v>238</v>
      </c>
      <c r="BM234" s="216" t="s">
        <v>369</v>
      </c>
    </row>
    <row r="235" spans="1:51" s="14" customFormat="1" ht="12">
      <c r="A235" s="14"/>
      <c r="B235" s="234"/>
      <c r="C235" s="235"/>
      <c r="D235" s="225" t="s">
        <v>175</v>
      </c>
      <c r="E235" s="235"/>
      <c r="F235" s="237" t="s">
        <v>370</v>
      </c>
      <c r="G235" s="235"/>
      <c r="H235" s="238">
        <v>36.295</v>
      </c>
      <c r="I235" s="239"/>
      <c r="J235" s="235"/>
      <c r="K235" s="235"/>
      <c r="L235" s="240"/>
      <c r="M235" s="241"/>
      <c r="N235" s="242"/>
      <c r="O235" s="242"/>
      <c r="P235" s="242"/>
      <c r="Q235" s="242"/>
      <c r="R235" s="242"/>
      <c r="S235" s="242"/>
      <c r="T235" s="243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44" t="s">
        <v>175</v>
      </c>
      <c r="AU235" s="244" t="s">
        <v>85</v>
      </c>
      <c r="AV235" s="14" t="s">
        <v>85</v>
      </c>
      <c r="AW235" s="14" t="s">
        <v>4</v>
      </c>
      <c r="AX235" s="14" t="s">
        <v>83</v>
      </c>
      <c r="AY235" s="244" t="s">
        <v>159</v>
      </c>
    </row>
    <row r="236" spans="1:65" s="2" customFormat="1" ht="37.8" customHeight="1">
      <c r="A236" s="39"/>
      <c r="B236" s="40"/>
      <c r="C236" s="205" t="s">
        <v>371</v>
      </c>
      <c r="D236" s="205" t="s">
        <v>162</v>
      </c>
      <c r="E236" s="206" t="s">
        <v>372</v>
      </c>
      <c r="F236" s="207" t="s">
        <v>373</v>
      </c>
      <c r="G236" s="208" t="s">
        <v>165</v>
      </c>
      <c r="H236" s="209">
        <v>103.701</v>
      </c>
      <c r="I236" s="210"/>
      <c r="J236" s="211">
        <f>ROUND(I236*H236,2)</f>
        <v>0</v>
      </c>
      <c r="K236" s="207" t="s">
        <v>166</v>
      </c>
      <c r="L236" s="45"/>
      <c r="M236" s="212" t="s">
        <v>19</v>
      </c>
      <c r="N236" s="213" t="s">
        <v>46</v>
      </c>
      <c r="O236" s="85"/>
      <c r="P236" s="214">
        <f>O236*H236</f>
        <v>0</v>
      </c>
      <c r="Q236" s="214">
        <v>0.00094</v>
      </c>
      <c r="R236" s="214">
        <f>Q236*H236</f>
        <v>0.09747893999999999</v>
      </c>
      <c r="S236" s="214">
        <v>0</v>
      </c>
      <c r="T236" s="215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16" t="s">
        <v>238</v>
      </c>
      <c r="AT236" s="216" t="s">
        <v>162</v>
      </c>
      <c r="AU236" s="216" t="s">
        <v>85</v>
      </c>
      <c r="AY236" s="18" t="s">
        <v>159</v>
      </c>
      <c r="BE236" s="217">
        <f>IF(N236="základní",J236,0)</f>
        <v>0</v>
      </c>
      <c r="BF236" s="217">
        <f>IF(N236="snížená",J236,0)</f>
        <v>0</v>
      </c>
      <c r="BG236" s="217">
        <f>IF(N236="zákl. přenesená",J236,0)</f>
        <v>0</v>
      </c>
      <c r="BH236" s="217">
        <f>IF(N236="sníž. přenesená",J236,0)</f>
        <v>0</v>
      </c>
      <c r="BI236" s="217">
        <f>IF(N236="nulová",J236,0)</f>
        <v>0</v>
      </c>
      <c r="BJ236" s="18" t="s">
        <v>83</v>
      </c>
      <c r="BK236" s="217">
        <f>ROUND(I236*H236,2)</f>
        <v>0</v>
      </c>
      <c r="BL236" s="18" t="s">
        <v>238</v>
      </c>
      <c r="BM236" s="216" t="s">
        <v>374</v>
      </c>
    </row>
    <row r="237" spans="1:47" s="2" customFormat="1" ht="12">
      <c r="A237" s="39"/>
      <c r="B237" s="40"/>
      <c r="C237" s="41"/>
      <c r="D237" s="218" t="s">
        <v>169</v>
      </c>
      <c r="E237" s="41"/>
      <c r="F237" s="219" t="s">
        <v>375</v>
      </c>
      <c r="G237" s="41"/>
      <c r="H237" s="41"/>
      <c r="I237" s="220"/>
      <c r="J237" s="41"/>
      <c r="K237" s="41"/>
      <c r="L237" s="45"/>
      <c r="M237" s="221"/>
      <c r="N237" s="222"/>
      <c r="O237" s="85"/>
      <c r="P237" s="85"/>
      <c r="Q237" s="85"/>
      <c r="R237" s="85"/>
      <c r="S237" s="85"/>
      <c r="T237" s="86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T237" s="18" t="s">
        <v>169</v>
      </c>
      <c r="AU237" s="18" t="s">
        <v>85</v>
      </c>
    </row>
    <row r="238" spans="1:51" s="13" customFormat="1" ht="12">
      <c r="A238" s="13"/>
      <c r="B238" s="223"/>
      <c r="C238" s="224"/>
      <c r="D238" s="225" t="s">
        <v>175</v>
      </c>
      <c r="E238" s="226" t="s">
        <v>19</v>
      </c>
      <c r="F238" s="227" t="s">
        <v>358</v>
      </c>
      <c r="G238" s="224"/>
      <c r="H238" s="226" t="s">
        <v>19</v>
      </c>
      <c r="I238" s="228"/>
      <c r="J238" s="224"/>
      <c r="K238" s="224"/>
      <c r="L238" s="229"/>
      <c r="M238" s="230"/>
      <c r="N238" s="231"/>
      <c r="O238" s="231"/>
      <c r="P238" s="231"/>
      <c r="Q238" s="231"/>
      <c r="R238" s="231"/>
      <c r="S238" s="231"/>
      <c r="T238" s="232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33" t="s">
        <v>175</v>
      </c>
      <c r="AU238" s="233" t="s">
        <v>85</v>
      </c>
      <c r="AV238" s="13" t="s">
        <v>83</v>
      </c>
      <c r="AW238" s="13" t="s">
        <v>37</v>
      </c>
      <c r="AX238" s="13" t="s">
        <v>75</v>
      </c>
      <c r="AY238" s="233" t="s">
        <v>159</v>
      </c>
    </row>
    <row r="239" spans="1:51" s="13" customFormat="1" ht="12">
      <c r="A239" s="13"/>
      <c r="B239" s="223"/>
      <c r="C239" s="224"/>
      <c r="D239" s="225" t="s">
        <v>175</v>
      </c>
      <c r="E239" s="226" t="s">
        <v>19</v>
      </c>
      <c r="F239" s="227" t="s">
        <v>359</v>
      </c>
      <c r="G239" s="224"/>
      <c r="H239" s="226" t="s">
        <v>19</v>
      </c>
      <c r="I239" s="228"/>
      <c r="J239" s="224"/>
      <c r="K239" s="224"/>
      <c r="L239" s="229"/>
      <c r="M239" s="230"/>
      <c r="N239" s="231"/>
      <c r="O239" s="231"/>
      <c r="P239" s="231"/>
      <c r="Q239" s="231"/>
      <c r="R239" s="231"/>
      <c r="S239" s="231"/>
      <c r="T239" s="232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33" t="s">
        <v>175</v>
      </c>
      <c r="AU239" s="233" t="s">
        <v>85</v>
      </c>
      <c r="AV239" s="13" t="s">
        <v>83</v>
      </c>
      <c r="AW239" s="13" t="s">
        <v>37</v>
      </c>
      <c r="AX239" s="13" t="s">
        <v>75</v>
      </c>
      <c r="AY239" s="233" t="s">
        <v>159</v>
      </c>
    </row>
    <row r="240" spans="1:51" s="13" customFormat="1" ht="12">
      <c r="A240" s="13"/>
      <c r="B240" s="223"/>
      <c r="C240" s="224"/>
      <c r="D240" s="225" t="s">
        <v>175</v>
      </c>
      <c r="E240" s="226" t="s">
        <v>19</v>
      </c>
      <c r="F240" s="227" t="s">
        <v>360</v>
      </c>
      <c r="G240" s="224"/>
      <c r="H240" s="226" t="s">
        <v>19</v>
      </c>
      <c r="I240" s="228"/>
      <c r="J240" s="224"/>
      <c r="K240" s="224"/>
      <c r="L240" s="229"/>
      <c r="M240" s="230"/>
      <c r="N240" s="231"/>
      <c r="O240" s="231"/>
      <c r="P240" s="231"/>
      <c r="Q240" s="231"/>
      <c r="R240" s="231"/>
      <c r="S240" s="231"/>
      <c r="T240" s="232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33" t="s">
        <v>175</v>
      </c>
      <c r="AU240" s="233" t="s">
        <v>85</v>
      </c>
      <c r="AV240" s="13" t="s">
        <v>83</v>
      </c>
      <c r="AW240" s="13" t="s">
        <v>37</v>
      </c>
      <c r="AX240" s="13" t="s">
        <v>75</v>
      </c>
      <c r="AY240" s="233" t="s">
        <v>159</v>
      </c>
    </row>
    <row r="241" spans="1:51" s="13" customFormat="1" ht="12">
      <c r="A241" s="13"/>
      <c r="B241" s="223"/>
      <c r="C241" s="224"/>
      <c r="D241" s="225" t="s">
        <v>175</v>
      </c>
      <c r="E241" s="226" t="s">
        <v>19</v>
      </c>
      <c r="F241" s="227" t="s">
        <v>341</v>
      </c>
      <c r="G241" s="224"/>
      <c r="H241" s="226" t="s">
        <v>19</v>
      </c>
      <c r="I241" s="228"/>
      <c r="J241" s="224"/>
      <c r="K241" s="224"/>
      <c r="L241" s="229"/>
      <c r="M241" s="230"/>
      <c r="N241" s="231"/>
      <c r="O241" s="231"/>
      <c r="P241" s="231"/>
      <c r="Q241" s="231"/>
      <c r="R241" s="231"/>
      <c r="S241" s="231"/>
      <c r="T241" s="232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33" t="s">
        <v>175</v>
      </c>
      <c r="AU241" s="233" t="s">
        <v>85</v>
      </c>
      <c r="AV241" s="13" t="s">
        <v>83</v>
      </c>
      <c r="AW241" s="13" t="s">
        <v>37</v>
      </c>
      <c r="AX241" s="13" t="s">
        <v>75</v>
      </c>
      <c r="AY241" s="233" t="s">
        <v>159</v>
      </c>
    </row>
    <row r="242" spans="1:51" s="14" customFormat="1" ht="12">
      <c r="A242" s="14"/>
      <c r="B242" s="234"/>
      <c r="C242" s="235"/>
      <c r="D242" s="225" t="s">
        <v>175</v>
      </c>
      <c r="E242" s="236" t="s">
        <v>19</v>
      </c>
      <c r="F242" s="237" t="s">
        <v>361</v>
      </c>
      <c r="G242" s="235"/>
      <c r="H242" s="238">
        <v>92.405</v>
      </c>
      <c r="I242" s="239"/>
      <c r="J242" s="235"/>
      <c r="K242" s="235"/>
      <c r="L242" s="240"/>
      <c r="M242" s="241"/>
      <c r="N242" s="242"/>
      <c r="O242" s="242"/>
      <c r="P242" s="242"/>
      <c r="Q242" s="242"/>
      <c r="R242" s="242"/>
      <c r="S242" s="242"/>
      <c r="T242" s="243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44" t="s">
        <v>175</v>
      </c>
      <c r="AU242" s="244" t="s">
        <v>85</v>
      </c>
      <c r="AV242" s="14" t="s">
        <v>85</v>
      </c>
      <c r="AW242" s="14" t="s">
        <v>37</v>
      </c>
      <c r="AX242" s="14" t="s">
        <v>75</v>
      </c>
      <c r="AY242" s="244" t="s">
        <v>159</v>
      </c>
    </row>
    <row r="243" spans="1:51" s="13" customFormat="1" ht="12">
      <c r="A243" s="13"/>
      <c r="B243" s="223"/>
      <c r="C243" s="224"/>
      <c r="D243" s="225" t="s">
        <v>175</v>
      </c>
      <c r="E243" s="226" t="s">
        <v>19</v>
      </c>
      <c r="F243" s="227" t="s">
        <v>362</v>
      </c>
      <c r="G243" s="224"/>
      <c r="H243" s="226" t="s">
        <v>19</v>
      </c>
      <c r="I243" s="228"/>
      <c r="J243" s="224"/>
      <c r="K243" s="224"/>
      <c r="L243" s="229"/>
      <c r="M243" s="230"/>
      <c r="N243" s="231"/>
      <c r="O243" s="231"/>
      <c r="P243" s="231"/>
      <c r="Q243" s="231"/>
      <c r="R243" s="231"/>
      <c r="S243" s="231"/>
      <c r="T243" s="232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33" t="s">
        <v>175</v>
      </c>
      <c r="AU243" s="233" t="s">
        <v>85</v>
      </c>
      <c r="AV243" s="13" t="s">
        <v>83</v>
      </c>
      <c r="AW243" s="13" t="s">
        <v>37</v>
      </c>
      <c r="AX243" s="13" t="s">
        <v>75</v>
      </c>
      <c r="AY243" s="233" t="s">
        <v>159</v>
      </c>
    </row>
    <row r="244" spans="1:51" s="13" customFormat="1" ht="12">
      <c r="A244" s="13"/>
      <c r="B244" s="223"/>
      <c r="C244" s="224"/>
      <c r="D244" s="225" t="s">
        <v>175</v>
      </c>
      <c r="E244" s="226" t="s">
        <v>19</v>
      </c>
      <c r="F244" s="227" t="s">
        <v>360</v>
      </c>
      <c r="G244" s="224"/>
      <c r="H244" s="226" t="s">
        <v>19</v>
      </c>
      <c r="I244" s="228"/>
      <c r="J244" s="224"/>
      <c r="K244" s="224"/>
      <c r="L244" s="229"/>
      <c r="M244" s="230"/>
      <c r="N244" s="231"/>
      <c r="O244" s="231"/>
      <c r="P244" s="231"/>
      <c r="Q244" s="231"/>
      <c r="R244" s="231"/>
      <c r="S244" s="231"/>
      <c r="T244" s="232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33" t="s">
        <v>175</v>
      </c>
      <c r="AU244" s="233" t="s">
        <v>85</v>
      </c>
      <c r="AV244" s="13" t="s">
        <v>83</v>
      </c>
      <c r="AW244" s="13" t="s">
        <v>37</v>
      </c>
      <c r="AX244" s="13" t="s">
        <v>75</v>
      </c>
      <c r="AY244" s="233" t="s">
        <v>159</v>
      </c>
    </row>
    <row r="245" spans="1:51" s="13" customFormat="1" ht="12">
      <c r="A245" s="13"/>
      <c r="B245" s="223"/>
      <c r="C245" s="224"/>
      <c r="D245" s="225" t="s">
        <v>175</v>
      </c>
      <c r="E245" s="226" t="s">
        <v>19</v>
      </c>
      <c r="F245" s="227" t="s">
        <v>341</v>
      </c>
      <c r="G245" s="224"/>
      <c r="H245" s="226" t="s">
        <v>19</v>
      </c>
      <c r="I245" s="228"/>
      <c r="J245" s="224"/>
      <c r="K245" s="224"/>
      <c r="L245" s="229"/>
      <c r="M245" s="230"/>
      <c r="N245" s="231"/>
      <c r="O245" s="231"/>
      <c r="P245" s="231"/>
      <c r="Q245" s="231"/>
      <c r="R245" s="231"/>
      <c r="S245" s="231"/>
      <c r="T245" s="232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33" t="s">
        <v>175</v>
      </c>
      <c r="AU245" s="233" t="s">
        <v>85</v>
      </c>
      <c r="AV245" s="13" t="s">
        <v>83</v>
      </c>
      <c r="AW245" s="13" t="s">
        <v>37</v>
      </c>
      <c r="AX245" s="13" t="s">
        <v>75</v>
      </c>
      <c r="AY245" s="233" t="s">
        <v>159</v>
      </c>
    </row>
    <row r="246" spans="1:51" s="14" customFormat="1" ht="12">
      <c r="A246" s="14"/>
      <c r="B246" s="234"/>
      <c r="C246" s="235"/>
      <c r="D246" s="225" t="s">
        <v>175</v>
      </c>
      <c r="E246" s="236" t="s">
        <v>19</v>
      </c>
      <c r="F246" s="237" t="s">
        <v>363</v>
      </c>
      <c r="G246" s="235"/>
      <c r="H246" s="238">
        <v>9.196</v>
      </c>
      <c r="I246" s="239"/>
      <c r="J246" s="235"/>
      <c r="K246" s="235"/>
      <c r="L246" s="240"/>
      <c r="M246" s="241"/>
      <c r="N246" s="242"/>
      <c r="O246" s="242"/>
      <c r="P246" s="242"/>
      <c r="Q246" s="242"/>
      <c r="R246" s="242"/>
      <c r="S246" s="242"/>
      <c r="T246" s="243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44" t="s">
        <v>175</v>
      </c>
      <c r="AU246" s="244" t="s">
        <v>85</v>
      </c>
      <c r="AV246" s="14" t="s">
        <v>85</v>
      </c>
      <c r="AW246" s="14" t="s">
        <v>37</v>
      </c>
      <c r="AX246" s="14" t="s">
        <v>75</v>
      </c>
      <c r="AY246" s="244" t="s">
        <v>159</v>
      </c>
    </row>
    <row r="247" spans="1:51" s="13" customFormat="1" ht="12">
      <c r="A247" s="13"/>
      <c r="B247" s="223"/>
      <c r="C247" s="224"/>
      <c r="D247" s="225" t="s">
        <v>175</v>
      </c>
      <c r="E247" s="226" t="s">
        <v>19</v>
      </c>
      <c r="F247" s="227" t="s">
        <v>364</v>
      </c>
      <c r="G247" s="224"/>
      <c r="H247" s="226" t="s">
        <v>19</v>
      </c>
      <c r="I247" s="228"/>
      <c r="J247" s="224"/>
      <c r="K247" s="224"/>
      <c r="L247" s="229"/>
      <c r="M247" s="230"/>
      <c r="N247" s="231"/>
      <c r="O247" s="231"/>
      <c r="P247" s="231"/>
      <c r="Q247" s="231"/>
      <c r="R247" s="231"/>
      <c r="S247" s="231"/>
      <c r="T247" s="232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33" t="s">
        <v>175</v>
      </c>
      <c r="AU247" s="233" t="s">
        <v>85</v>
      </c>
      <c r="AV247" s="13" t="s">
        <v>83</v>
      </c>
      <c r="AW247" s="13" t="s">
        <v>37</v>
      </c>
      <c r="AX247" s="13" t="s">
        <v>75</v>
      </c>
      <c r="AY247" s="233" t="s">
        <v>159</v>
      </c>
    </row>
    <row r="248" spans="1:51" s="13" customFormat="1" ht="12">
      <c r="A248" s="13"/>
      <c r="B248" s="223"/>
      <c r="C248" s="224"/>
      <c r="D248" s="225" t="s">
        <v>175</v>
      </c>
      <c r="E248" s="226" t="s">
        <v>19</v>
      </c>
      <c r="F248" s="227" t="s">
        <v>365</v>
      </c>
      <c r="G248" s="224"/>
      <c r="H248" s="226" t="s">
        <v>19</v>
      </c>
      <c r="I248" s="228"/>
      <c r="J248" s="224"/>
      <c r="K248" s="224"/>
      <c r="L248" s="229"/>
      <c r="M248" s="230"/>
      <c r="N248" s="231"/>
      <c r="O248" s="231"/>
      <c r="P248" s="231"/>
      <c r="Q248" s="231"/>
      <c r="R248" s="231"/>
      <c r="S248" s="231"/>
      <c r="T248" s="232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33" t="s">
        <v>175</v>
      </c>
      <c r="AU248" s="233" t="s">
        <v>85</v>
      </c>
      <c r="AV248" s="13" t="s">
        <v>83</v>
      </c>
      <c r="AW248" s="13" t="s">
        <v>37</v>
      </c>
      <c r="AX248" s="13" t="s">
        <v>75</v>
      </c>
      <c r="AY248" s="233" t="s">
        <v>159</v>
      </c>
    </row>
    <row r="249" spans="1:51" s="13" customFormat="1" ht="12">
      <c r="A249" s="13"/>
      <c r="B249" s="223"/>
      <c r="C249" s="224"/>
      <c r="D249" s="225" t="s">
        <v>175</v>
      </c>
      <c r="E249" s="226" t="s">
        <v>19</v>
      </c>
      <c r="F249" s="227" t="s">
        <v>341</v>
      </c>
      <c r="G249" s="224"/>
      <c r="H249" s="226" t="s">
        <v>19</v>
      </c>
      <c r="I249" s="228"/>
      <c r="J249" s="224"/>
      <c r="K249" s="224"/>
      <c r="L249" s="229"/>
      <c r="M249" s="230"/>
      <c r="N249" s="231"/>
      <c r="O249" s="231"/>
      <c r="P249" s="231"/>
      <c r="Q249" s="231"/>
      <c r="R249" s="231"/>
      <c r="S249" s="231"/>
      <c r="T249" s="232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33" t="s">
        <v>175</v>
      </c>
      <c r="AU249" s="233" t="s">
        <v>85</v>
      </c>
      <c r="AV249" s="13" t="s">
        <v>83</v>
      </c>
      <c r="AW249" s="13" t="s">
        <v>37</v>
      </c>
      <c r="AX249" s="13" t="s">
        <v>75</v>
      </c>
      <c r="AY249" s="233" t="s">
        <v>159</v>
      </c>
    </row>
    <row r="250" spans="1:51" s="13" customFormat="1" ht="12">
      <c r="A250" s="13"/>
      <c r="B250" s="223"/>
      <c r="C250" s="224"/>
      <c r="D250" s="225" t="s">
        <v>175</v>
      </c>
      <c r="E250" s="226" t="s">
        <v>19</v>
      </c>
      <c r="F250" s="227" t="s">
        <v>366</v>
      </c>
      <c r="G250" s="224"/>
      <c r="H250" s="226" t="s">
        <v>19</v>
      </c>
      <c r="I250" s="228"/>
      <c r="J250" s="224"/>
      <c r="K250" s="224"/>
      <c r="L250" s="229"/>
      <c r="M250" s="230"/>
      <c r="N250" s="231"/>
      <c r="O250" s="231"/>
      <c r="P250" s="231"/>
      <c r="Q250" s="231"/>
      <c r="R250" s="231"/>
      <c r="S250" s="231"/>
      <c r="T250" s="232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33" t="s">
        <v>175</v>
      </c>
      <c r="AU250" s="233" t="s">
        <v>85</v>
      </c>
      <c r="AV250" s="13" t="s">
        <v>83</v>
      </c>
      <c r="AW250" s="13" t="s">
        <v>37</v>
      </c>
      <c r="AX250" s="13" t="s">
        <v>75</v>
      </c>
      <c r="AY250" s="233" t="s">
        <v>159</v>
      </c>
    </row>
    <row r="251" spans="1:51" s="14" customFormat="1" ht="12">
      <c r="A251" s="14"/>
      <c r="B251" s="234"/>
      <c r="C251" s="235"/>
      <c r="D251" s="225" t="s">
        <v>175</v>
      </c>
      <c r="E251" s="236" t="s">
        <v>19</v>
      </c>
      <c r="F251" s="237" t="s">
        <v>367</v>
      </c>
      <c r="G251" s="235"/>
      <c r="H251" s="238">
        <v>2.1</v>
      </c>
      <c r="I251" s="239"/>
      <c r="J251" s="235"/>
      <c r="K251" s="235"/>
      <c r="L251" s="240"/>
      <c r="M251" s="241"/>
      <c r="N251" s="242"/>
      <c r="O251" s="242"/>
      <c r="P251" s="242"/>
      <c r="Q251" s="242"/>
      <c r="R251" s="242"/>
      <c r="S251" s="242"/>
      <c r="T251" s="243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44" t="s">
        <v>175</v>
      </c>
      <c r="AU251" s="244" t="s">
        <v>85</v>
      </c>
      <c r="AV251" s="14" t="s">
        <v>85</v>
      </c>
      <c r="AW251" s="14" t="s">
        <v>37</v>
      </c>
      <c r="AX251" s="14" t="s">
        <v>75</v>
      </c>
      <c r="AY251" s="244" t="s">
        <v>159</v>
      </c>
    </row>
    <row r="252" spans="1:51" s="15" customFormat="1" ht="12">
      <c r="A252" s="15"/>
      <c r="B252" s="245"/>
      <c r="C252" s="246"/>
      <c r="D252" s="225" t="s">
        <v>175</v>
      </c>
      <c r="E252" s="247" t="s">
        <v>19</v>
      </c>
      <c r="F252" s="248" t="s">
        <v>179</v>
      </c>
      <c r="G252" s="246"/>
      <c r="H252" s="249">
        <v>103.701</v>
      </c>
      <c r="I252" s="250"/>
      <c r="J252" s="246"/>
      <c r="K252" s="246"/>
      <c r="L252" s="251"/>
      <c r="M252" s="252"/>
      <c r="N252" s="253"/>
      <c r="O252" s="253"/>
      <c r="P252" s="253"/>
      <c r="Q252" s="253"/>
      <c r="R252" s="253"/>
      <c r="S252" s="253"/>
      <c r="T252" s="254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T252" s="255" t="s">
        <v>175</v>
      </c>
      <c r="AU252" s="255" t="s">
        <v>85</v>
      </c>
      <c r="AV252" s="15" t="s">
        <v>167</v>
      </c>
      <c r="AW252" s="15" t="s">
        <v>37</v>
      </c>
      <c r="AX252" s="15" t="s">
        <v>83</v>
      </c>
      <c r="AY252" s="255" t="s">
        <v>159</v>
      </c>
    </row>
    <row r="253" spans="1:65" s="2" customFormat="1" ht="49.05" customHeight="1">
      <c r="A253" s="39"/>
      <c r="B253" s="40"/>
      <c r="C253" s="257" t="s">
        <v>376</v>
      </c>
      <c r="D253" s="257" t="s">
        <v>255</v>
      </c>
      <c r="E253" s="258" t="s">
        <v>267</v>
      </c>
      <c r="F253" s="259" t="s">
        <v>268</v>
      </c>
      <c r="G253" s="260" t="s">
        <v>165</v>
      </c>
      <c r="H253" s="261">
        <v>124.441</v>
      </c>
      <c r="I253" s="262"/>
      <c r="J253" s="263">
        <f>ROUND(I253*H253,2)</f>
        <v>0</v>
      </c>
      <c r="K253" s="259" t="s">
        <v>166</v>
      </c>
      <c r="L253" s="264"/>
      <c r="M253" s="265" t="s">
        <v>19</v>
      </c>
      <c r="N253" s="266" t="s">
        <v>46</v>
      </c>
      <c r="O253" s="85"/>
      <c r="P253" s="214">
        <f>O253*H253</f>
        <v>0</v>
      </c>
      <c r="Q253" s="214">
        <v>0.0054</v>
      </c>
      <c r="R253" s="214">
        <f>Q253*H253</f>
        <v>0.6719814000000001</v>
      </c>
      <c r="S253" s="214">
        <v>0</v>
      </c>
      <c r="T253" s="215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16" t="s">
        <v>259</v>
      </c>
      <c r="AT253" s="216" t="s">
        <v>255</v>
      </c>
      <c r="AU253" s="216" t="s">
        <v>85</v>
      </c>
      <c r="AY253" s="18" t="s">
        <v>159</v>
      </c>
      <c r="BE253" s="217">
        <f>IF(N253="základní",J253,0)</f>
        <v>0</v>
      </c>
      <c r="BF253" s="217">
        <f>IF(N253="snížená",J253,0)</f>
        <v>0</v>
      </c>
      <c r="BG253" s="217">
        <f>IF(N253="zákl. přenesená",J253,0)</f>
        <v>0</v>
      </c>
      <c r="BH253" s="217">
        <f>IF(N253="sníž. přenesená",J253,0)</f>
        <v>0</v>
      </c>
      <c r="BI253" s="217">
        <f>IF(N253="nulová",J253,0)</f>
        <v>0</v>
      </c>
      <c r="BJ253" s="18" t="s">
        <v>83</v>
      </c>
      <c r="BK253" s="217">
        <f>ROUND(I253*H253,2)</f>
        <v>0</v>
      </c>
      <c r="BL253" s="18" t="s">
        <v>238</v>
      </c>
      <c r="BM253" s="216" t="s">
        <v>377</v>
      </c>
    </row>
    <row r="254" spans="1:51" s="14" customFormat="1" ht="12">
      <c r="A254" s="14"/>
      <c r="B254" s="234"/>
      <c r="C254" s="235"/>
      <c r="D254" s="225" t="s">
        <v>175</v>
      </c>
      <c r="E254" s="235"/>
      <c r="F254" s="237" t="s">
        <v>378</v>
      </c>
      <c r="G254" s="235"/>
      <c r="H254" s="238">
        <v>124.441</v>
      </c>
      <c r="I254" s="239"/>
      <c r="J254" s="235"/>
      <c r="K254" s="235"/>
      <c r="L254" s="240"/>
      <c r="M254" s="241"/>
      <c r="N254" s="242"/>
      <c r="O254" s="242"/>
      <c r="P254" s="242"/>
      <c r="Q254" s="242"/>
      <c r="R254" s="242"/>
      <c r="S254" s="242"/>
      <c r="T254" s="243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44" t="s">
        <v>175</v>
      </c>
      <c r="AU254" s="244" t="s">
        <v>85</v>
      </c>
      <c r="AV254" s="14" t="s">
        <v>85</v>
      </c>
      <c r="AW254" s="14" t="s">
        <v>4</v>
      </c>
      <c r="AX254" s="14" t="s">
        <v>83</v>
      </c>
      <c r="AY254" s="244" t="s">
        <v>159</v>
      </c>
    </row>
    <row r="255" spans="1:65" s="2" customFormat="1" ht="49.05" customHeight="1">
      <c r="A255" s="39"/>
      <c r="B255" s="40"/>
      <c r="C255" s="205" t="s">
        <v>379</v>
      </c>
      <c r="D255" s="205" t="s">
        <v>162</v>
      </c>
      <c r="E255" s="206" t="s">
        <v>380</v>
      </c>
      <c r="F255" s="207" t="s">
        <v>381</v>
      </c>
      <c r="G255" s="208" t="s">
        <v>165</v>
      </c>
      <c r="H255" s="209">
        <v>120.008</v>
      </c>
      <c r="I255" s="210"/>
      <c r="J255" s="211">
        <f>ROUND(I255*H255,2)</f>
        <v>0</v>
      </c>
      <c r="K255" s="207" t="s">
        <v>166</v>
      </c>
      <c r="L255" s="45"/>
      <c r="M255" s="212" t="s">
        <v>19</v>
      </c>
      <c r="N255" s="213" t="s">
        <v>46</v>
      </c>
      <c r="O255" s="85"/>
      <c r="P255" s="214">
        <f>O255*H255</f>
        <v>0</v>
      </c>
      <c r="Q255" s="214">
        <v>0</v>
      </c>
      <c r="R255" s="214">
        <f>Q255*H255</f>
        <v>0</v>
      </c>
      <c r="S255" s="214">
        <v>0</v>
      </c>
      <c r="T255" s="215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16" t="s">
        <v>238</v>
      </c>
      <c r="AT255" s="216" t="s">
        <v>162</v>
      </c>
      <c r="AU255" s="216" t="s">
        <v>85</v>
      </c>
      <c r="AY255" s="18" t="s">
        <v>159</v>
      </c>
      <c r="BE255" s="217">
        <f>IF(N255="základní",J255,0)</f>
        <v>0</v>
      </c>
      <c r="BF255" s="217">
        <f>IF(N255="snížená",J255,0)</f>
        <v>0</v>
      </c>
      <c r="BG255" s="217">
        <f>IF(N255="zákl. přenesená",J255,0)</f>
        <v>0</v>
      </c>
      <c r="BH255" s="217">
        <f>IF(N255="sníž. přenesená",J255,0)</f>
        <v>0</v>
      </c>
      <c r="BI255" s="217">
        <f>IF(N255="nulová",J255,0)</f>
        <v>0</v>
      </c>
      <c r="BJ255" s="18" t="s">
        <v>83</v>
      </c>
      <c r="BK255" s="217">
        <f>ROUND(I255*H255,2)</f>
        <v>0</v>
      </c>
      <c r="BL255" s="18" t="s">
        <v>238</v>
      </c>
      <c r="BM255" s="216" t="s">
        <v>382</v>
      </c>
    </row>
    <row r="256" spans="1:47" s="2" customFormat="1" ht="12">
      <c r="A256" s="39"/>
      <c r="B256" s="40"/>
      <c r="C256" s="41"/>
      <c r="D256" s="218" t="s">
        <v>169</v>
      </c>
      <c r="E256" s="41"/>
      <c r="F256" s="219" t="s">
        <v>383</v>
      </c>
      <c r="G256" s="41"/>
      <c r="H256" s="41"/>
      <c r="I256" s="220"/>
      <c r="J256" s="41"/>
      <c r="K256" s="41"/>
      <c r="L256" s="45"/>
      <c r="M256" s="221"/>
      <c r="N256" s="222"/>
      <c r="O256" s="85"/>
      <c r="P256" s="85"/>
      <c r="Q256" s="85"/>
      <c r="R256" s="85"/>
      <c r="S256" s="85"/>
      <c r="T256" s="86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T256" s="18" t="s">
        <v>169</v>
      </c>
      <c r="AU256" s="18" t="s">
        <v>85</v>
      </c>
    </row>
    <row r="257" spans="1:51" s="13" customFormat="1" ht="12">
      <c r="A257" s="13"/>
      <c r="B257" s="223"/>
      <c r="C257" s="224"/>
      <c r="D257" s="225" t="s">
        <v>175</v>
      </c>
      <c r="E257" s="226" t="s">
        <v>19</v>
      </c>
      <c r="F257" s="227" t="s">
        <v>358</v>
      </c>
      <c r="G257" s="224"/>
      <c r="H257" s="226" t="s">
        <v>19</v>
      </c>
      <c r="I257" s="228"/>
      <c r="J257" s="224"/>
      <c r="K257" s="224"/>
      <c r="L257" s="229"/>
      <c r="M257" s="230"/>
      <c r="N257" s="231"/>
      <c r="O257" s="231"/>
      <c r="P257" s="231"/>
      <c r="Q257" s="231"/>
      <c r="R257" s="231"/>
      <c r="S257" s="231"/>
      <c r="T257" s="232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33" t="s">
        <v>175</v>
      </c>
      <c r="AU257" s="233" t="s">
        <v>85</v>
      </c>
      <c r="AV257" s="13" t="s">
        <v>83</v>
      </c>
      <c r="AW257" s="13" t="s">
        <v>37</v>
      </c>
      <c r="AX257" s="13" t="s">
        <v>75</v>
      </c>
      <c r="AY257" s="233" t="s">
        <v>159</v>
      </c>
    </row>
    <row r="258" spans="1:51" s="13" customFormat="1" ht="12">
      <c r="A258" s="13"/>
      <c r="B258" s="223"/>
      <c r="C258" s="224"/>
      <c r="D258" s="225" t="s">
        <v>175</v>
      </c>
      <c r="E258" s="226" t="s">
        <v>19</v>
      </c>
      <c r="F258" s="227" t="s">
        <v>359</v>
      </c>
      <c r="G258" s="224"/>
      <c r="H258" s="226" t="s">
        <v>19</v>
      </c>
      <c r="I258" s="228"/>
      <c r="J258" s="224"/>
      <c r="K258" s="224"/>
      <c r="L258" s="229"/>
      <c r="M258" s="230"/>
      <c r="N258" s="231"/>
      <c r="O258" s="231"/>
      <c r="P258" s="231"/>
      <c r="Q258" s="231"/>
      <c r="R258" s="231"/>
      <c r="S258" s="231"/>
      <c r="T258" s="232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33" t="s">
        <v>175</v>
      </c>
      <c r="AU258" s="233" t="s">
        <v>85</v>
      </c>
      <c r="AV258" s="13" t="s">
        <v>83</v>
      </c>
      <c r="AW258" s="13" t="s">
        <v>37</v>
      </c>
      <c r="AX258" s="13" t="s">
        <v>75</v>
      </c>
      <c r="AY258" s="233" t="s">
        <v>159</v>
      </c>
    </row>
    <row r="259" spans="1:51" s="13" customFormat="1" ht="12">
      <c r="A259" s="13"/>
      <c r="B259" s="223"/>
      <c r="C259" s="224"/>
      <c r="D259" s="225" t="s">
        <v>175</v>
      </c>
      <c r="E259" s="226" t="s">
        <v>19</v>
      </c>
      <c r="F259" s="227" t="s">
        <v>384</v>
      </c>
      <c r="G259" s="224"/>
      <c r="H259" s="226" t="s">
        <v>19</v>
      </c>
      <c r="I259" s="228"/>
      <c r="J259" s="224"/>
      <c r="K259" s="224"/>
      <c r="L259" s="229"/>
      <c r="M259" s="230"/>
      <c r="N259" s="231"/>
      <c r="O259" s="231"/>
      <c r="P259" s="231"/>
      <c r="Q259" s="231"/>
      <c r="R259" s="231"/>
      <c r="S259" s="231"/>
      <c r="T259" s="232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33" t="s">
        <v>175</v>
      </c>
      <c r="AU259" s="233" t="s">
        <v>85</v>
      </c>
      <c r="AV259" s="13" t="s">
        <v>83</v>
      </c>
      <c r="AW259" s="13" t="s">
        <v>37</v>
      </c>
      <c r="AX259" s="13" t="s">
        <v>75</v>
      </c>
      <c r="AY259" s="233" t="s">
        <v>159</v>
      </c>
    </row>
    <row r="260" spans="1:51" s="13" customFormat="1" ht="12">
      <c r="A260" s="13"/>
      <c r="B260" s="223"/>
      <c r="C260" s="224"/>
      <c r="D260" s="225" t="s">
        <v>175</v>
      </c>
      <c r="E260" s="226" t="s">
        <v>19</v>
      </c>
      <c r="F260" s="227" t="s">
        <v>341</v>
      </c>
      <c r="G260" s="224"/>
      <c r="H260" s="226" t="s">
        <v>19</v>
      </c>
      <c r="I260" s="228"/>
      <c r="J260" s="224"/>
      <c r="K260" s="224"/>
      <c r="L260" s="229"/>
      <c r="M260" s="230"/>
      <c r="N260" s="231"/>
      <c r="O260" s="231"/>
      <c r="P260" s="231"/>
      <c r="Q260" s="231"/>
      <c r="R260" s="231"/>
      <c r="S260" s="231"/>
      <c r="T260" s="232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33" t="s">
        <v>175</v>
      </c>
      <c r="AU260" s="233" t="s">
        <v>85</v>
      </c>
      <c r="AV260" s="13" t="s">
        <v>83</v>
      </c>
      <c r="AW260" s="13" t="s">
        <v>37</v>
      </c>
      <c r="AX260" s="13" t="s">
        <v>75</v>
      </c>
      <c r="AY260" s="233" t="s">
        <v>159</v>
      </c>
    </row>
    <row r="261" spans="1:51" s="14" customFormat="1" ht="12">
      <c r="A261" s="14"/>
      <c r="B261" s="234"/>
      <c r="C261" s="235"/>
      <c r="D261" s="225" t="s">
        <v>175</v>
      </c>
      <c r="E261" s="236" t="s">
        <v>19</v>
      </c>
      <c r="F261" s="237" t="s">
        <v>385</v>
      </c>
      <c r="G261" s="235"/>
      <c r="H261" s="238">
        <v>108.712</v>
      </c>
      <c r="I261" s="239"/>
      <c r="J261" s="235"/>
      <c r="K261" s="235"/>
      <c r="L261" s="240"/>
      <c r="M261" s="241"/>
      <c r="N261" s="242"/>
      <c r="O261" s="242"/>
      <c r="P261" s="242"/>
      <c r="Q261" s="242"/>
      <c r="R261" s="242"/>
      <c r="S261" s="242"/>
      <c r="T261" s="243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44" t="s">
        <v>175</v>
      </c>
      <c r="AU261" s="244" t="s">
        <v>85</v>
      </c>
      <c r="AV261" s="14" t="s">
        <v>85</v>
      </c>
      <c r="AW261" s="14" t="s">
        <v>37</v>
      </c>
      <c r="AX261" s="14" t="s">
        <v>75</v>
      </c>
      <c r="AY261" s="244" t="s">
        <v>159</v>
      </c>
    </row>
    <row r="262" spans="1:51" s="13" customFormat="1" ht="12">
      <c r="A262" s="13"/>
      <c r="B262" s="223"/>
      <c r="C262" s="224"/>
      <c r="D262" s="225" t="s">
        <v>175</v>
      </c>
      <c r="E262" s="226" t="s">
        <v>19</v>
      </c>
      <c r="F262" s="227" t="s">
        <v>362</v>
      </c>
      <c r="G262" s="224"/>
      <c r="H262" s="226" t="s">
        <v>19</v>
      </c>
      <c r="I262" s="228"/>
      <c r="J262" s="224"/>
      <c r="K262" s="224"/>
      <c r="L262" s="229"/>
      <c r="M262" s="230"/>
      <c r="N262" s="231"/>
      <c r="O262" s="231"/>
      <c r="P262" s="231"/>
      <c r="Q262" s="231"/>
      <c r="R262" s="231"/>
      <c r="S262" s="231"/>
      <c r="T262" s="232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33" t="s">
        <v>175</v>
      </c>
      <c r="AU262" s="233" t="s">
        <v>85</v>
      </c>
      <c r="AV262" s="13" t="s">
        <v>83</v>
      </c>
      <c r="AW262" s="13" t="s">
        <v>37</v>
      </c>
      <c r="AX262" s="13" t="s">
        <v>75</v>
      </c>
      <c r="AY262" s="233" t="s">
        <v>159</v>
      </c>
    </row>
    <row r="263" spans="1:51" s="13" customFormat="1" ht="12">
      <c r="A263" s="13"/>
      <c r="B263" s="223"/>
      <c r="C263" s="224"/>
      <c r="D263" s="225" t="s">
        <v>175</v>
      </c>
      <c r="E263" s="226" t="s">
        <v>19</v>
      </c>
      <c r="F263" s="227" t="s">
        <v>386</v>
      </c>
      <c r="G263" s="224"/>
      <c r="H263" s="226" t="s">
        <v>19</v>
      </c>
      <c r="I263" s="228"/>
      <c r="J263" s="224"/>
      <c r="K263" s="224"/>
      <c r="L263" s="229"/>
      <c r="M263" s="230"/>
      <c r="N263" s="231"/>
      <c r="O263" s="231"/>
      <c r="P263" s="231"/>
      <c r="Q263" s="231"/>
      <c r="R263" s="231"/>
      <c r="S263" s="231"/>
      <c r="T263" s="232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33" t="s">
        <v>175</v>
      </c>
      <c r="AU263" s="233" t="s">
        <v>85</v>
      </c>
      <c r="AV263" s="13" t="s">
        <v>83</v>
      </c>
      <c r="AW263" s="13" t="s">
        <v>37</v>
      </c>
      <c r="AX263" s="13" t="s">
        <v>75</v>
      </c>
      <c r="AY263" s="233" t="s">
        <v>159</v>
      </c>
    </row>
    <row r="264" spans="1:51" s="13" customFormat="1" ht="12">
      <c r="A264" s="13"/>
      <c r="B264" s="223"/>
      <c r="C264" s="224"/>
      <c r="D264" s="225" t="s">
        <v>175</v>
      </c>
      <c r="E264" s="226" t="s">
        <v>19</v>
      </c>
      <c r="F264" s="227" t="s">
        <v>341</v>
      </c>
      <c r="G264" s="224"/>
      <c r="H264" s="226" t="s">
        <v>19</v>
      </c>
      <c r="I264" s="228"/>
      <c r="J264" s="224"/>
      <c r="K264" s="224"/>
      <c r="L264" s="229"/>
      <c r="M264" s="230"/>
      <c r="N264" s="231"/>
      <c r="O264" s="231"/>
      <c r="P264" s="231"/>
      <c r="Q264" s="231"/>
      <c r="R264" s="231"/>
      <c r="S264" s="231"/>
      <c r="T264" s="232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33" t="s">
        <v>175</v>
      </c>
      <c r="AU264" s="233" t="s">
        <v>85</v>
      </c>
      <c r="AV264" s="13" t="s">
        <v>83</v>
      </c>
      <c r="AW264" s="13" t="s">
        <v>37</v>
      </c>
      <c r="AX264" s="13" t="s">
        <v>75</v>
      </c>
      <c r="AY264" s="233" t="s">
        <v>159</v>
      </c>
    </row>
    <row r="265" spans="1:51" s="14" customFormat="1" ht="12">
      <c r="A265" s="14"/>
      <c r="B265" s="234"/>
      <c r="C265" s="235"/>
      <c r="D265" s="225" t="s">
        <v>175</v>
      </c>
      <c r="E265" s="236" t="s">
        <v>19</v>
      </c>
      <c r="F265" s="237" t="s">
        <v>363</v>
      </c>
      <c r="G265" s="235"/>
      <c r="H265" s="238">
        <v>9.196</v>
      </c>
      <c r="I265" s="239"/>
      <c r="J265" s="235"/>
      <c r="K265" s="235"/>
      <c r="L265" s="240"/>
      <c r="M265" s="241"/>
      <c r="N265" s="242"/>
      <c r="O265" s="242"/>
      <c r="P265" s="242"/>
      <c r="Q265" s="242"/>
      <c r="R265" s="242"/>
      <c r="S265" s="242"/>
      <c r="T265" s="243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44" t="s">
        <v>175</v>
      </c>
      <c r="AU265" s="244" t="s">
        <v>85</v>
      </c>
      <c r="AV265" s="14" t="s">
        <v>85</v>
      </c>
      <c r="AW265" s="14" t="s">
        <v>37</v>
      </c>
      <c r="AX265" s="14" t="s">
        <v>75</v>
      </c>
      <c r="AY265" s="244" t="s">
        <v>159</v>
      </c>
    </row>
    <row r="266" spans="1:51" s="13" customFormat="1" ht="12">
      <c r="A266" s="13"/>
      <c r="B266" s="223"/>
      <c r="C266" s="224"/>
      <c r="D266" s="225" t="s">
        <v>175</v>
      </c>
      <c r="E266" s="226" t="s">
        <v>19</v>
      </c>
      <c r="F266" s="227" t="s">
        <v>364</v>
      </c>
      <c r="G266" s="224"/>
      <c r="H266" s="226" t="s">
        <v>19</v>
      </c>
      <c r="I266" s="228"/>
      <c r="J266" s="224"/>
      <c r="K266" s="224"/>
      <c r="L266" s="229"/>
      <c r="M266" s="230"/>
      <c r="N266" s="231"/>
      <c r="O266" s="231"/>
      <c r="P266" s="231"/>
      <c r="Q266" s="231"/>
      <c r="R266" s="231"/>
      <c r="S266" s="231"/>
      <c r="T266" s="232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33" t="s">
        <v>175</v>
      </c>
      <c r="AU266" s="233" t="s">
        <v>85</v>
      </c>
      <c r="AV266" s="13" t="s">
        <v>83</v>
      </c>
      <c r="AW266" s="13" t="s">
        <v>37</v>
      </c>
      <c r="AX266" s="13" t="s">
        <v>75</v>
      </c>
      <c r="AY266" s="233" t="s">
        <v>159</v>
      </c>
    </row>
    <row r="267" spans="1:51" s="13" customFormat="1" ht="12">
      <c r="A267" s="13"/>
      <c r="B267" s="223"/>
      <c r="C267" s="224"/>
      <c r="D267" s="225" t="s">
        <v>175</v>
      </c>
      <c r="E267" s="226" t="s">
        <v>19</v>
      </c>
      <c r="F267" s="227" t="s">
        <v>365</v>
      </c>
      <c r="G267" s="224"/>
      <c r="H267" s="226" t="s">
        <v>19</v>
      </c>
      <c r="I267" s="228"/>
      <c r="J267" s="224"/>
      <c r="K267" s="224"/>
      <c r="L267" s="229"/>
      <c r="M267" s="230"/>
      <c r="N267" s="231"/>
      <c r="O267" s="231"/>
      <c r="P267" s="231"/>
      <c r="Q267" s="231"/>
      <c r="R267" s="231"/>
      <c r="S267" s="231"/>
      <c r="T267" s="232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33" t="s">
        <v>175</v>
      </c>
      <c r="AU267" s="233" t="s">
        <v>85</v>
      </c>
      <c r="AV267" s="13" t="s">
        <v>83</v>
      </c>
      <c r="AW267" s="13" t="s">
        <v>37</v>
      </c>
      <c r="AX267" s="13" t="s">
        <v>75</v>
      </c>
      <c r="AY267" s="233" t="s">
        <v>159</v>
      </c>
    </row>
    <row r="268" spans="1:51" s="13" customFormat="1" ht="12">
      <c r="A268" s="13"/>
      <c r="B268" s="223"/>
      <c r="C268" s="224"/>
      <c r="D268" s="225" t="s">
        <v>175</v>
      </c>
      <c r="E268" s="226" t="s">
        <v>19</v>
      </c>
      <c r="F268" s="227" t="s">
        <v>341</v>
      </c>
      <c r="G268" s="224"/>
      <c r="H268" s="226" t="s">
        <v>19</v>
      </c>
      <c r="I268" s="228"/>
      <c r="J268" s="224"/>
      <c r="K268" s="224"/>
      <c r="L268" s="229"/>
      <c r="M268" s="230"/>
      <c r="N268" s="231"/>
      <c r="O268" s="231"/>
      <c r="P268" s="231"/>
      <c r="Q268" s="231"/>
      <c r="R268" s="231"/>
      <c r="S268" s="231"/>
      <c r="T268" s="232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33" t="s">
        <v>175</v>
      </c>
      <c r="AU268" s="233" t="s">
        <v>85</v>
      </c>
      <c r="AV268" s="13" t="s">
        <v>83</v>
      </c>
      <c r="AW268" s="13" t="s">
        <v>37</v>
      </c>
      <c r="AX268" s="13" t="s">
        <v>75</v>
      </c>
      <c r="AY268" s="233" t="s">
        <v>159</v>
      </c>
    </row>
    <row r="269" spans="1:51" s="13" customFormat="1" ht="12">
      <c r="A269" s="13"/>
      <c r="B269" s="223"/>
      <c r="C269" s="224"/>
      <c r="D269" s="225" t="s">
        <v>175</v>
      </c>
      <c r="E269" s="226" t="s">
        <v>19</v>
      </c>
      <c r="F269" s="227" t="s">
        <v>366</v>
      </c>
      <c r="G269" s="224"/>
      <c r="H269" s="226" t="s">
        <v>19</v>
      </c>
      <c r="I269" s="228"/>
      <c r="J269" s="224"/>
      <c r="K269" s="224"/>
      <c r="L269" s="229"/>
      <c r="M269" s="230"/>
      <c r="N269" s="231"/>
      <c r="O269" s="231"/>
      <c r="P269" s="231"/>
      <c r="Q269" s="231"/>
      <c r="R269" s="231"/>
      <c r="S269" s="231"/>
      <c r="T269" s="232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33" t="s">
        <v>175</v>
      </c>
      <c r="AU269" s="233" t="s">
        <v>85</v>
      </c>
      <c r="AV269" s="13" t="s">
        <v>83</v>
      </c>
      <c r="AW269" s="13" t="s">
        <v>37</v>
      </c>
      <c r="AX269" s="13" t="s">
        <v>75</v>
      </c>
      <c r="AY269" s="233" t="s">
        <v>159</v>
      </c>
    </row>
    <row r="270" spans="1:51" s="14" customFormat="1" ht="12">
      <c r="A270" s="14"/>
      <c r="B270" s="234"/>
      <c r="C270" s="235"/>
      <c r="D270" s="225" t="s">
        <v>175</v>
      </c>
      <c r="E270" s="236" t="s">
        <v>19</v>
      </c>
      <c r="F270" s="237" t="s">
        <v>367</v>
      </c>
      <c r="G270" s="235"/>
      <c r="H270" s="238">
        <v>2.1</v>
      </c>
      <c r="I270" s="239"/>
      <c r="J270" s="235"/>
      <c r="K270" s="235"/>
      <c r="L270" s="240"/>
      <c r="M270" s="241"/>
      <c r="N270" s="242"/>
      <c r="O270" s="242"/>
      <c r="P270" s="242"/>
      <c r="Q270" s="242"/>
      <c r="R270" s="242"/>
      <c r="S270" s="242"/>
      <c r="T270" s="243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44" t="s">
        <v>175</v>
      </c>
      <c r="AU270" s="244" t="s">
        <v>85</v>
      </c>
      <c r="AV270" s="14" t="s">
        <v>85</v>
      </c>
      <c r="AW270" s="14" t="s">
        <v>37</v>
      </c>
      <c r="AX270" s="14" t="s">
        <v>75</v>
      </c>
      <c r="AY270" s="244" t="s">
        <v>159</v>
      </c>
    </row>
    <row r="271" spans="1:51" s="15" customFormat="1" ht="12">
      <c r="A271" s="15"/>
      <c r="B271" s="245"/>
      <c r="C271" s="246"/>
      <c r="D271" s="225" t="s">
        <v>175</v>
      </c>
      <c r="E271" s="247" t="s">
        <v>19</v>
      </c>
      <c r="F271" s="248" t="s">
        <v>179</v>
      </c>
      <c r="G271" s="246"/>
      <c r="H271" s="249">
        <v>120.008</v>
      </c>
      <c r="I271" s="250"/>
      <c r="J271" s="246"/>
      <c r="K271" s="246"/>
      <c r="L271" s="251"/>
      <c r="M271" s="252"/>
      <c r="N271" s="253"/>
      <c r="O271" s="253"/>
      <c r="P271" s="253"/>
      <c r="Q271" s="253"/>
      <c r="R271" s="253"/>
      <c r="S271" s="253"/>
      <c r="T271" s="254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T271" s="255" t="s">
        <v>175</v>
      </c>
      <c r="AU271" s="255" t="s">
        <v>85</v>
      </c>
      <c r="AV271" s="15" t="s">
        <v>167</v>
      </c>
      <c r="AW271" s="15" t="s">
        <v>37</v>
      </c>
      <c r="AX271" s="15" t="s">
        <v>83</v>
      </c>
      <c r="AY271" s="255" t="s">
        <v>159</v>
      </c>
    </row>
    <row r="272" spans="1:65" s="2" customFormat="1" ht="49.05" customHeight="1">
      <c r="A272" s="39"/>
      <c r="B272" s="40"/>
      <c r="C272" s="257" t="s">
        <v>387</v>
      </c>
      <c r="D272" s="257" t="s">
        <v>255</v>
      </c>
      <c r="E272" s="258" t="s">
        <v>276</v>
      </c>
      <c r="F272" s="259" t="s">
        <v>277</v>
      </c>
      <c r="G272" s="260" t="s">
        <v>165</v>
      </c>
      <c r="H272" s="261">
        <v>144.01</v>
      </c>
      <c r="I272" s="262"/>
      <c r="J272" s="263">
        <f>ROUND(I272*H272,2)</f>
        <v>0</v>
      </c>
      <c r="K272" s="259" t="s">
        <v>166</v>
      </c>
      <c r="L272" s="264"/>
      <c r="M272" s="265" t="s">
        <v>19</v>
      </c>
      <c r="N272" s="266" t="s">
        <v>46</v>
      </c>
      <c r="O272" s="85"/>
      <c r="P272" s="214">
        <f>O272*H272</f>
        <v>0</v>
      </c>
      <c r="Q272" s="214">
        <v>0.004</v>
      </c>
      <c r="R272" s="214">
        <f>Q272*H272</f>
        <v>0.57604</v>
      </c>
      <c r="S272" s="214">
        <v>0</v>
      </c>
      <c r="T272" s="215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16" t="s">
        <v>259</v>
      </c>
      <c r="AT272" s="216" t="s">
        <v>255</v>
      </c>
      <c r="AU272" s="216" t="s">
        <v>85</v>
      </c>
      <c r="AY272" s="18" t="s">
        <v>159</v>
      </c>
      <c r="BE272" s="217">
        <f>IF(N272="základní",J272,0)</f>
        <v>0</v>
      </c>
      <c r="BF272" s="217">
        <f>IF(N272="snížená",J272,0)</f>
        <v>0</v>
      </c>
      <c r="BG272" s="217">
        <f>IF(N272="zákl. přenesená",J272,0)</f>
        <v>0</v>
      </c>
      <c r="BH272" s="217">
        <f>IF(N272="sníž. přenesená",J272,0)</f>
        <v>0</v>
      </c>
      <c r="BI272" s="217">
        <f>IF(N272="nulová",J272,0)</f>
        <v>0</v>
      </c>
      <c r="BJ272" s="18" t="s">
        <v>83</v>
      </c>
      <c r="BK272" s="217">
        <f>ROUND(I272*H272,2)</f>
        <v>0</v>
      </c>
      <c r="BL272" s="18" t="s">
        <v>238</v>
      </c>
      <c r="BM272" s="216" t="s">
        <v>388</v>
      </c>
    </row>
    <row r="273" spans="1:51" s="14" customFormat="1" ht="12">
      <c r="A273" s="14"/>
      <c r="B273" s="234"/>
      <c r="C273" s="235"/>
      <c r="D273" s="225" t="s">
        <v>175</v>
      </c>
      <c r="E273" s="235"/>
      <c r="F273" s="237" t="s">
        <v>389</v>
      </c>
      <c r="G273" s="235"/>
      <c r="H273" s="238">
        <v>144.01</v>
      </c>
      <c r="I273" s="239"/>
      <c r="J273" s="235"/>
      <c r="K273" s="235"/>
      <c r="L273" s="240"/>
      <c r="M273" s="241"/>
      <c r="N273" s="242"/>
      <c r="O273" s="242"/>
      <c r="P273" s="242"/>
      <c r="Q273" s="242"/>
      <c r="R273" s="242"/>
      <c r="S273" s="242"/>
      <c r="T273" s="243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44" t="s">
        <v>175</v>
      </c>
      <c r="AU273" s="244" t="s">
        <v>85</v>
      </c>
      <c r="AV273" s="14" t="s">
        <v>85</v>
      </c>
      <c r="AW273" s="14" t="s">
        <v>4</v>
      </c>
      <c r="AX273" s="14" t="s">
        <v>83</v>
      </c>
      <c r="AY273" s="244" t="s">
        <v>159</v>
      </c>
    </row>
    <row r="274" spans="1:65" s="2" customFormat="1" ht="37.8" customHeight="1">
      <c r="A274" s="39"/>
      <c r="B274" s="40"/>
      <c r="C274" s="205" t="s">
        <v>390</v>
      </c>
      <c r="D274" s="205" t="s">
        <v>162</v>
      </c>
      <c r="E274" s="206" t="s">
        <v>372</v>
      </c>
      <c r="F274" s="207" t="s">
        <v>373</v>
      </c>
      <c r="G274" s="208" t="s">
        <v>165</v>
      </c>
      <c r="H274" s="209">
        <v>120.008</v>
      </c>
      <c r="I274" s="210"/>
      <c r="J274" s="211">
        <f>ROUND(I274*H274,2)</f>
        <v>0</v>
      </c>
      <c r="K274" s="207" t="s">
        <v>166</v>
      </c>
      <c r="L274" s="45"/>
      <c r="M274" s="212" t="s">
        <v>19</v>
      </c>
      <c r="N274" s="213" t="s">
        <v>46</v>
      </c>
      <c r="O274" s="85"/>
      <c r="P274" s="214">
        <f>O274*H274</f>
        <v>0</v>
      </c>
      <c r="Q274" s="214">
        <v>0.00094</v>
      </c>
      <c r="R274" s="214">
        <f>Q274*H274</f>
        <v>0.11280752</v>
      </c>
      <c r="S274" s="214">
        <v>0</v>
      </c>
      <c r="T274" s="215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16" t="s">
        <v>238</v>
      </c>
      <c r="AT274" s="216" t="s">
        <v>162</v>
      </c>
      <c r="AU274" s="216" t="s">
        <v>85</v>
      </c>
      <c r="AY274" s="18" t="s">
        <v>159</v>
      </c>
      <c r="BE274" s="217">
        <f>IF(N274="základní",J274,0)</f>
        <v>0</v>
      </c>
      <c r="BF274" s="217">
        <f>IF(N274="snížená",J274,0)</f>
        <v>0</v>
      </c>
      <c r="BG274" s="217">
        <f>IF(N274="zákl. přenesená",J274,0)</f>
        <v>0</v>
      </c>
      <c r="BH274" s="217">
        <f>IF(N274="sníž. přenesená",J274,0)</f>
        <v>0</v>
      </c>
      <c r="BI274" s="217">
        <f>IF(N274="nulová",J274,0)</f>
        <v>0</v>
      </c>
      <c r="BJ274" s="18" t="s">
        <v>83</v>
      </c>
      <c r="BK274" s="217">
        <f>ROUND(I274*H274,2)</f>
        <v>0</v>
      </c>
      <c r="BL274" s="18" t="s">
        <v>238</v>
      </c>
      <c r="BM274" s="216" t="s">
        <v>391</v>
      </c>
    </row>
    <row r="275" spans="1:47" s="2" customFormat="1" ht="12">
      <c r="A275" s="39"/>
      <c r="B275" s="40"/>
      <c r="C275" s="41"/>
      <c r="D275" s="218" t="s">
        <v>169</v>
      </c>
      <c r="E275" s="41"/>
      <c r="F275" s="219" t="s">
        <v>375</v>
      </c>
      <c r="G275" s="41"/>
      <c r="H275" s="41"/>
      <c r="I275" s="220"/>
      <c r="J275" s="41"/>
      <c r="K275" s="41"/>
      <c r="L275" s="45"/>
      <c r="M275" s="221"/>
      <c r="N275" s="222"/>
      <c r="O275" s="85"/>
      <c r="P275" s="85"/>
      <c r="Q275" s="85"/>
      <c r="R275" s="85"/>
      <c r="S275" s="85"/>
      <c r="T275" s="86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T275" s="18" t="s">
        <v>169</v>
      </c>
      <c r="AU275" s="18" t="s">
        <v>85</v>
      </c>
    </row>
    <row r="276" spans="1:51" s="13" customFormat="1" ht="12">
      <c r="A276" s="13"/>
      <c r="B276" s="223"/>
      <c r="C276" s="224"/>
      <c r="D276" s="225" t="s">
        <v>175</v>
      </c>
      <c r="E276" s="226" t="s">
        <v>19</v>
      </c>
      <c r="F276" s="227" t="s">
        <v>358</v>
      </c>
      <c r="G276" s="224"/>
      <c r="H276" s="226" t="s">
        <v>19</v>
      </c>
      <c r="I276" s="228"/>
      <c r="J276" s="224"/>
      <c r="K276" s="224"/>
      <c r="L276" s="229"/>
      <c r="M276" s="230"/>
      <c r="N276" s="231"/>
      <c r="O276" s="231"/>
      <c r="P276" s="231"/>
      <c r="Q276" s="231"/>
      <c r="R276" s="231"/>
      <c r="S276" s="231"/>
      <c r="T276" s="232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33" t="s">
        <v>175</v>
      </c>
      <c r="AU276" s="233" t="s">
        <v>85</v>
      </c>
      <c r="AV276" s="13" t="s">
        <v>83</v>
      </c>
      <c r="AW276" s="13" t="s">
        <v>37</v>
      </c>
      <c r="AX276" s="13" t="s">
        <v>75</v>
      </c>
      <c r="AY276" s="233" t="s">
        <v>159</v>
      </c>
    </row>
    <row r="277" spans="1:51" s="13" customFormat="1" ht="12">
      <c r="A277" s="13"/>
      <c r="B277" s="223"/>
      <c r="C277" s="224"/>
      <c r="D277" s="225" t="s">
        <v>175</v>
      </c>
      <c r="E277" s="226" t="s">
        <v>19</v>
      </c>
      <c r="F277" s="227" t="s">
        <v>359</v>
      </c>
      <c r="G277" s="224"/>
      <c r="H277" s="226" t="s">
        <v>19</v>
      </c>
      <c r="I277" s="228"/>
      <c r="J277" s="224"/>
      <c r="K277" s="224"/>
      <c r="L277" s="229"/>
      <c r="M277" s="230"/>
      <c r="N277" s="231"/>
      <c r="O277" s="231"/>
      <c r="P277" s="231"/>
      <c r="Q277" s="231"/>
      <c r="R277" s="231"/>
      <c r="S277" s="231"/>
      <c r="T277" s="232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33" t="s">
        <v>175</v>
      </c>
      <c r="AU277" s="233" t="s">
        <v>85</v>
      </c>
      <c r="AV277" s="13" t="s">
        <v>83</v>
      </c>
      <c r="AW277" s="13" t="s">
        <v>37</v>
      </c>
      <c r="AX277" s="13" t="s">
        <v>75</v>
      </c>
      <c r="AY277" s="233" t="s">
        <v>159</v>
      </c>
    </row>
    <row r="278" spans="1:51" s="13" customFormat="1" ht="12">
      <c r="A278" s="13"/>
      <c r="B278" s="223"/>
      <c r="C278" s="224"/>
      <c r="D278" s="225" t="s">
        <v>175</v>
      </c>
      <c r="E278" s="226" t="s">
        <v>19</v>
      </c>
      <c r="F278" s="227" t="s">
        <v>384</v>
      </c>
      <c r="G278" s="224"/>
      <c r="H278" s="226" t="s">
        <v>19</v>
      </c>
      <c r="I278" s="228"/>
      <c r="J278" s="224"/>
      <c r="K278" s="224"/>
      <c r="L278" s="229"/>
      <c r="M278" s="230"/>
      <c r="N278" s="231"/>
      <c r="O278" s="231"/>
      <c r="P278" s="231"/>
      <c r="Q278" s="231"/>
      <c r="R278" s="231"/>
      <c r="S278" s="231"/>
      <c r="T278" s="232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33" t="s">
        <v>175</v>
      </c>
      <c r="AU278" s="233" t="s">
        <v>85</v>
      </c>
      <c r="AV278" s="13" t="s">
        <v>83</v>
      </c>
      <c r="AW278" s="13" t="s">
        <v>37</v>
      </c>
      <c r="AX278" s="13" t="s">
        <v>75</v>
      </c>
      <c r="AY278" s="233" t="s">
        <v>159</v>
      </c>
    </row>
    <row r="279" spans="1:51" s="13" customFormat="1" ht="12">
      <c r="A279" s="13"/>
      <c r="B279" s="223"/>
      <c r="C279" s="224"/>
      <c r="D279" s="225" t="s">
        <v>175</v>
      </c>
      <c r="E279" s="226" t="s">
        <v>19</v>
      </c>
      <c r="F279" s="227" t="s">
        <v>341</v>
      </c>
      <c r="G279" s="224"/>
      <c r="H279" s="226" t="s">
        <v>19</v>
      </c>
      <c r="I279" s="228"/>
      <c r="J279" s="224"/>
      <c r="K279" s="224"/>
      <c r="L279" s="229"/>
      <c r="M279" s="230"/>
      <c r="N279" s="231"/>
      <c r="O279" s="231"/>
      <c r="P279" s="231"/>
      <c r="Q279" s="231"/>
      <c r="R279" s="231"/>
      <c r="S279" s="231"/>
      <c r="T279" s="232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33" t="s">
        <v>175</v>
      </c>
      <c r="AU279" s="233" t="s">
        <v>85</v>
      </c>
      <c r="AV279" s="13" t="s">
        <v>83</v>
      </c>
      <c r="AW279" s="13" t="s">
        <v>37</v>
      </c>
      <c r="AX279" s="13" t="s">
        <v>75</v>
      </c>
      <c r="AY279" s="233" t="s">
        <v>159</v>
      </c>
    </row>
    <row r="280" spans="1:51" s="14" customFormat="1" ht="12">
      <c r="A280" s="14"/>
      <c r="B280" s="234"/>
      <c r="C280" s="235"/>
      <c r="D280" s="225" t="s">
        <v>175</v>
      </c>
      <c r="E280" s="236" t="s">
        <v>19</v>
      </c>
      <c r="F280" s="237" t="s">
        <v>385</v>
      </c>
      <c r="G280" s="235"/>
      <c r="H280" s="238">
        <v>108.712</v>
      </c>
      <c r="I280" s="239"/>
      <c r="J280" s="235"/>
      <c r="K280" s="235"/>
      <c r="L280" s="240"/>
      <c r="M280" s="241"/>
      <c r="N280" s="242"/>
      <c r="O280" s="242"/>
      <c r="P280" s="242"/>
      <c r="Q280" s="242"/>
      <c r="R280" s="242"/>
      <c r="S280" s="242"/>
      <c r="T280" s="243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44" t="s">
        <v>175</v>
      </c>
      <c r="AU280" s="244" t="s">
        <v>85</v>
      </c>
      <c r="AV280" s="14" t="s">
        <v>85</v>
      </c>
      <c r="AW280" s="14" t="s">
        <v>37</v>
      </c>
      <c r="AX280" s="14" t="s">
        <v>75</v>
      </c>
      <c r="AY280" s="244" t="s">
        <v>159</v>
      </c>
    </row>
    <row r="281" spans="1:51" s="13" customFormat="1" ht="12">
      <c r="A281" s="13"/>
      <c r="B281" s="223"/>
      <c r="C281" s="224"/>
      <c r="D281" s="225" t="s">
        <v>175</v>
      </c>
      <c r="E281" s="226" t="s">
        <v>19</v>
      </c>
      <c r="F281" s="227" t="s">
        <v>362</v>
      </c>
      <c r="G281" s="224"/>
      <c r="H281" s="226" t="s">
        <v>19</v>
      </c>
      <c r="I281" s="228"/>
      <c r="J281" s="224"/>
      <c r="K281" s="224"/>
      <c r="L281" s="229"/>
      <c r="M281" s="230"/>
      <c r="N281" s="231"/>
      <c r="O281" s="231"/>
      <c r="P281" s="231"/>
      <c r="Q281" s="231"/>
      <c r="R281" s="231"/>
      <c r="S281" s="231"/>
      <c r="T281" s="232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33" t="s">
        <v>175</v>
      </c>
      <c r="AU281" s="233" t="s">
        <v>85</v>
      </c>
      <c r="AV281" s="13" t="s">
        <v>83</v>
      </c>
      <c r="AW281" s="13" t="s">
        <v>37</v>
      </c>
      <c r="AX281" s="13" t="s">
        <v>75</v>
      </c>
      <c r="AY281" s="233" t="s">
        <v>159</v>
      </c>
    </row>
    <row r="282" spans="1:51" s="13" customFormat="1" ht="12">
      <c r="A282" s="13"/>
      <c r="B282" s="223"/>
      <c r="C282" s="224"/>
      <c r="D282" s="225" t="s">
        <v>175</v>
      </c>
      <c r="E282" s="226" t="s">
        <v>19</v>
      </c>
      <c r="F282" s="227" t="s">
        <v>386</v>
      </c>
      <c r="G282" s="224"/>
      <c r="H282" s="226" t="s">
        <v>19</v>
      </c>
      <c r="I282" s="228"/>
      <c r="J282" s="224"/>
      <c r="K282" s="224"/>
      <c r="L282" s="229"/>
      <c r="M282" s="230"/>
      <c r="N282" s="231"/>
      <c r="O282" s="231"/>
      <c r="P282" s="231"/>
      <c r="Q282" s="231"/>
      <c r="R282" s="231"/>
      <c r="S282" s="231"/>
      <c r="T282" s="232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33" t="s">
        <v>175</v>
      </c>
      <c r="AU282" s="233" t="s">
        <v>85</v>
      </c>
      <c r="AV282" s="13" t="s">
        <v>83</v>
      </c>
      <c r="AW282" s="13" t="s">
        <v>37</v>
      </c>
      <c r="AX282" s="13" t="s">
        <v>75</v>
      </c>
      <c r="AY282" s="233" t="s">
        <v>159</v>
      </c>
    </row>
    <row r="283" spans="1:51" s="13" customFormat="1" ht="12">
      <c r="A283" s="13"/>
      <c r="B283" s="223"/>
      <c r="C283" s="224"/>
      <c r="D283" s="225" t="s">
        <v>175</v>
      </c>
      <c r="E283" s="226" t="s">
        <v>19</v>
      </c>
      <c r="F283" s="227" t="s">
        <v>341</v>
      </c>
      <c r="G283" s="224"/>
      <c r="H283" s="226" t="s">
        <v>19</v>
      </c>
      <c r="I283" s="228"/>
      <c r="J283" s="224"/>
      <c r="K283" s="224"/>
      <c r="L283" s="229"/>
      <c r="M283" s="230"/>
      <c r="N283" s="231"/>
      <c r="O283" s="231"/>
      <c r="P283" s="231"/>
      <c r="Q283" s="231"/>
      <c r="R283" s="231"/>
      <c r="S283" s="231"/>
      <c r="T283" s="232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33" t="s">
        <v>175</v>
      </c>
      <c r="AU283" s="233" t="s">
        <v>85</v>
      </c>
      <c r="AV283" s="13" t="s">
        <v>83</v>
      </c>
      <c r="AW283" s="13" t="s">
        <v>37</v>
      </c>
      <c r="AX283" s="13" t="s">
        <v>75</v>
      </c>
      <c r="AY283" s="233" t="s">
        <v>159</v>
      </c>
    </row>
    <row r="284" spans="1:51" s="14" customFormat="1" ht="12">
      <c r="A284" s="14"/>
      <c r="B284" s="234"/>
      <c r="C284" s="235"/>
      <c r="D284" s="225" t="s">
        <v>175</v>
      </c>
      <c r="E284" s="236" t="s">
        <v>19</v>
      </c>
      <c r="F284" s="237" t="s">
        <v>363</v>
      </c>
      <c r="G284" s="235"/>
      <c r="H284" s="238">
        <v>9.196</v>
      </c>
      <c r="I284" s="239"/>
      <c r="J284" s="235"/>
      <c r="K284" s="235"/>
      <c r="L284" s="240"/>
      <c r="M284" s="241"/>
      <c r="N284" s="242"/>
      <c r="O284" s="242"/>
      <c r="P284" s="242"/>
      <c r="Q284" s="242"/>
      <c r="R284" s="242"/>
      <c r="S284" s="242"/>
      <c r="T284" s="243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44" t="s">
        <v>175</v>
      </c>
      <c r="AU284" s="244" t="s">
        <v>85</v>
      </c>
      <c r="AV284" s="14" t="s">
        <v>85</v>
      </c>
      <c r="AW284" s="14" t="s">
        <v>37</v>
      </c>
      <c r="AX284" s="14" t="s">
        <v>75</v>
      </c>
      <c r="AY284" s="244" t="s">
        <v>159</v>
      </c>
    </row>
    <row r="285" spans="1:51" s="13" customFormat="1" ht="12">
      <c r="A285" s="13"/>
      <c r="B285" s="223"/>
      <c r="C285" s="224"/>
      <c r="D285" s="225" t="s">
        <v>175</v>
      </c>
      <c r="E285" s="226" t="s">
        <v>19</v>
      </c>
      <c r="F285" s="227" t="s">
        <v>364</v>
      </c>
      <c r="G285" s="224"/>
      <c r="H285" s="226" t="s">
        <v>19</v>
      </c>
      <c r="I285" s="228"/>
      <c r="J285" s="224"/>
      <c r="K285" s="224"/>
      <c r="L285" s="229"/>
      <c r="M285" s="230"/>
      <c r="N285" s="231"/>
      <c r="O285" s="231"/>
      <c r="P285" s="231"/>
      <c r="Q285" s="231"/>
      <c r="R285" s="231"/>
      <c r="S285" s="231"/>
      <c r="T285" s="232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33" t="s">
        <v>175</v>
      </c>
      <c r="AU285" s="233" t="s">
        <v>85</v>
      </c>
      <c r="AV285" s="13" t="s">
        <v>83</v>
      </c>
      <c r="AW285" s="13" t="s">
        <v>37</v>
      </c>
      <c r="AX285" s="13" t="s">
        <v>75</v>
      </c>
      <c r="AY285" s="233" t="s">
        <v>159</v>
      </c>
    </row>
    <row r="286" spans="1:51" s="13" customFormat="1" ht="12">
      <c r="A286" s="13"/>
      <c r="B286" s="223"/>
      <c r="C286" s="224"/>
      <c r="D286" s="225" t="s">
        <v>175</v>
      </c>
      <c r="E286" s="226" t="s">
        <v>19</v>
      </c>
      <c r="F286" s="227" t="s">
        <v>365</v>
      </c>
      <c r="G286" s="224"/>
      <c r="H286" s="226" t="s">
        <v>19</v>
      </c>
      <c r="I286" s="228"/>
      <c r="J286" s="224"/>
      <c r="K286" s="224"/>
      <c r="L286" s="229"/>
      <c r="M286" s="230"/>
      <c r="N286" s="231"/>
      <c r="O286" s="231"/>
      <c r="P286" s="231"/>
      <c r="Q286" s="231"/>
      <c r="R286" s="231"/>
      <c r="S286" s="231"/>
      <c r="T286" s="232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33" t="s">
        <v>175</v>
      </c>
      <c r="AU286" s="233" t="s">
        <v>85</v>
      </c>
      <c r="AV286" s="13" t="s">
        <v>83</v>
      </c>
      <c r="AW286" s="13" t="s">
        <v>37</v>
      </c>
      <c r="AX286" s="13" t="s">
        <v>75</v>
      </c>
      <c r="AY286" s="233" t="s">
        <v>159</v>
      </c>
    </row>
    <row r="287" spans="1:51" s="13" customFormat="1" ht="12">
      <c r="A287" s="13"/>
      <c r="B287" s="223"/>
      <c r="C287" s="224"/>
      <c r="D287" s="225" t="s">
        <v>175</v>
      </c>
      <c r="E287" s="226" t="s">
        <v>19</v>
      </c>
      <c r="F287" s="227" t="s">
        <v>341</v>
      </c>
      <c r="G287" s="224"/>
      <c r="H287" s="226" t="s">
        <v>19</v>
      </c>
      <c r="I287" s="228"/>
      <c r="J287" s="224"/>
      <c r="K287" s="224"/>
      <c r="L287" s="229"/>
      <c r="M287" s="230"/>
      <c r="N287" s="231"/>
      <c r="O287" s="231"/>
      <c r="P287" s="231"/>
      <c r="Q287" s="231"/>
      <c r="R287" s="231"/>
      <c r="S287" s="231"/>
      <c r="T287" s="232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33" t="s">
        <v>175</v>
      </c>
      <c r="AU287" s="233" t="s">
        <v>85</v>
      </c>
      <c r="AV287" s="13" t="s">
        <v>83</v>
      </c>
      <c r="AW287" s="13" t="s">
        <v>37</v>
      </c>
      <c r="AX287" s="13" t="s">
        <v>75</v>
      </c>
      <c r="AY287" s="233" t="s">
        <v>159</v>
      </c>
    </row>
    <row r="288" spans="1:51" s="13" customFormat="1" ht="12">
      <c r="A288" s="13"/>
      <c r="B288" s="223"/>
      <c r="C288" s="224"/>
      <c r="D288" s="225" t="s">
        <v>175</v>
      </c>
      <c r="E288" s="226" t="s">
        <v>19</v>
      </c>
      <c r="F288" s="227" t="s">
        <v>366</v>
      </c>
      <c r="G288" s="224"/>
      <c r="H288" s="226" t="s">
        <v>19</v>
      </c>
      <c r="I288" s="228"/>
      <c r="J288" s="224"/>
      <c r="K288" s="224"/>
      <c r="L288" s="229"/>
      <c r="M288" s="230"/>
      <c r="N288" s="231"/>
      <c r="O288" s="231"/>
      <c r="P288" s="231"/>
      <c r="Q288" s="231"/>
      <c r="R288" s="231"/>
      <c r="S288" s="231"/>
      <c r="T288" s="232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33" t="s">
        <v>175</v>
      </c>
      <c r="AU288" s="233" t="s">
        <v>85</v>
      </c>
      <c r="AV288" s="13" t="s">
        <v>83</v>
      </c>
      <c r="AW288" s="13" t="s">
        <v>37</v>
      </c>
      <c r="AX288" s="13" t="s">
        <v>75</v>
      </c>
      <c r="AY288" s="233" t="s">
        <v>159</v>
      </c>
    </row>
    <row r="289" spans="1:51" s="14" customFormat="1" ht="12">
      <c r="A289" s="14"/>
      <c r="B289" s="234"/>
      <c r="C289" s="235"/>
      <c r="D289" s="225" t="s">
        <v>175</v>
      </c>
      <c r="E289" s="236" t="s">
        <v>19</v>
      </c>
      <c r="F289" s="237" t="s">
        <v>367</v>
      </c>
      <c r="G289" s="235"/>
      <c r="H289" s="238">
        <v>2.1</v>
      </c>
      <c r="I289" s="239"/>
      <c r="J289" s="235"/>
      <c r="K289" s="235"/>
      <c r="L289" s="240"/>
      <c r="M289" s="241"/>
      <c r="N289" s="242"/>
      <c r="O289" s="242"/>
      <c r="P289" s="242"/>
      <c r="Q289" s="242"/>
      <c r="R289" s="242"/>
      <c r="S289" s="242"/>
      <c r="T289" s="243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44" t="s">
        <v>175</v>
      </c>
      <c r="AU289" s="244" t="s">
        <v>85</v>
      </c>
      <c r="AV289" s="14" t="s">
        <v>85</v>
      </c>
      <c r="AW289" s="14" t="s">
        <v>37</v>
      </c>
      <c r="AX289" s="14" t="s">
        <v>75</v>
      </c>
      <c r="AY289" s="244" t="s">
        <v>159</v>
      </c>
    </row>
    <row r="290" spans="1:51" s="15" customFormat="1" ht="12">
      <c r="A290" s="15"/>
      <c r="B290" s="245"/>
      <c r="C290" s="246"/>
      <c r="D290" s="225" t="s">
        <v>175</v>
      </c>
      <c r="E290" s="247" t="s">
        <v>19</v>
      </c>
      <c r="F290" s="248" t="s">
        <v>179</v>
      </c>
      <c r="G290" s="246"/>
      <c r="H290" s="249">
        <v>120.008</v>
      </c>
      <c r="I290" s="250"/>
      <c r="J290" s="246"/>
      <c r="K290" s="246"/>
      <c r="L290" s="251"/>
      <c r="M290" s="252"/>
      <c r="N290" s="253"/>
      <c r="O290" s="253"/>
      <c r="P290" s="253"/>
      <c r="Q290" s="253"/>
      <c r="R290" s="253"/>
      <c r="S290" s="253"/>
      <c r="T290" s="254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T290" s="255" t="s">
        <v>175</v>
      </c>
      <c r="AU290" s="255" t="s">
        <v>85</v>
      </c>
      <c r="AV290" s="15" t="s">
        <v>167</v>
      </c>
      <c r="AW290" s="15" t="s">
        <v>37</v>
      </c>
      <c r="AX290" s="15" t="s">
        <v>83</v>
      </c>
      <c r="AY290" s="255" t="s">
        <v>159</v>
      </c>
    </row>
    <row r="291" spans="1:65" s="2" customFormat="1" ht="55.5" customHeight="1">
      <c r="A291" s="39"/>
      <c r="B291" s="40"/>
      <c r="C291" s="257" t="s">
        <v>392</v>
      </c>
      <c r="D291" s="257" t="s">
        <v>255</v>
      </c>
      <c r="E291" s="258" t="s">
        <v>282</v>
      </c>
      <c r="F291" s="259" t="s">
        <v>283</v>
      </c>
      <c r="G291" s="260" t="s">
        <v>165</v>
      </c>
      <c r="H291" s="261">
        <v>144.01</v>
      </c>
      <c r="I291" s="262"/>
      <c r="J291" s="263">
        <f>ROUND(I291*H291,2)</f>
        <v>0</v>
      </c>
      <c r="K291" s="259" t="s">
        <v>166</v>
      </c>
      <c r="L291" s="264"/>
      <c r="M291" s="265" t="s">
        <v>19</v>
      </c>
      <c r="N291" s="266" t="s">
        <v>46</v>
      </c>
      <c r="O291" s="85"/>
      <c r="P291" s="214">
        <f>O291*H291</f>
        <v>0</v>
      </c>
      <c r="Q291" s="214">
        <v>0.00554</v>
      </c>
      <c r="R291" s="214">
        <f>Q291*H291</f>
        <v>0.7978154</v>
      </c>
      <c r="S291" s="214">
        <v>0</v>
      </c>
      <c r="T291" s="215">
        <f>S291*H291</f>
        <v>0</v>
      </c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R291" s="216" t="s">
        <v>259</v>
      </c>
      <c r="AT291" s="216" t="s">
        <v>255</v>
      </c>
      <c r="AU291" s="216" t="s">
        <v>85</v>
      </c>
      <c r="AY291" s="18" t="s">
        <v>159</v>
      </c>
      <c r="BE291" s="217">
        <f>IF(N291="základní",J291,0)</f>
        <v>0</v>
      </c>
      <c r="BF291" s="217">
        <f>IF(N291="snížená",J291,0)</f>
        <v>0</v>
      </c>
      <c r="BG291" s="217">
        <f>IF(N291="zákl. přenesená",J291,0)</f>
        <v>0</v>
      </c>
      <c r="BH291" s="217">
        <f>IF(N291="sníž. přenesená",J291,0)</f>
        <v>0</v>
      </c>
      <c r="BI291" s="217">
        <f>IF(N291="nulová",J291,0)</f>
        <v>0</v>
      </c>
      <c r="BJ291" s="18" t="s">
        <v>83</v>
      </c>
      <c r="BK291" s="217">
        <f>ROUND(I291*H291,2)</f>
        <v>0</v>
      </c>
      <c r="BL291" s="18" t="s">
        <v>238</v>
      </c>
      <c r="BM291" s="216" t="s">
        <v>393</v>
      </c>
    </row>
    <row r="292" spans="1:51" s="14" customFormat="1" ht="12">
      <c r="A292" s="14"/>
      <c r="B292" s="234"/>
      <c r="C292" s="235"/>
      <c r="D292" s="225" t="s">
        <v>175</v>
      </c>
      <c r="E292" s="235"/>
      <c r="F292" s="237" t="s">
        <v>389</v>
      </c>
      <c r="G292" s="235"/>
      <c r="H292" s="238">
        <v>144.01</v>
      </c>
      <c r="I292" s="239"/>
      <c r="J292" s="235"/>
      <c r="K292" s="235"/>
      <c r="L292" s="240"/>
      <c r="M292" s="241"/>
      <c r="N292" s="242"/>
      <c r="O292" s="242"/>
      <c r="P292" s="242"/>
      <c r="Q292" s="242"/>
      <c r="R292" s="242"/>
      <c r="S292" s="242"/>
      <c r="T292" s="243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44" t="s">
        <v>175</v>
      </c>
      <c r="AU292" s="244" t="s">
        <v>85</v>
      </c>
      <c r="AV292" s="14" t="s">
        <v>85</v>
      </c>
      <c r="AW292" s="14" t="s">
        <v>4</v>
      </c>
      <c r="AX292" s="14" t="s">
        <v>83</v>
      </c>
      <c r="AY292" s="244" t="s">
        <v>159</v>
      </c>
    </row>
    <row r="293" spans="1:65" s="2" customFormat="1" ht="49.05" customHeight="1">
      <c r="A293" s="39"/>
      <c r="B293" s="40"/>
      <c r="C293" s="205" t="s">
        <v>394</v>
      </c>
      <c r="D293" s="205" t="s">
        <v>162</v>
      </c>
      <c r="E293" s="206" t="s">
        <v>395</v>
      </c>
      <c r="F293" s="207" t="s">
        <v>396</v>
      </c>
      <c r="G293" s="208" t="s">
        <v>191</v>
      </c>
      <c r="H293" s="209">
        <v>16.967</v>
      </c>
      <c r="I293" s="210"/>
      <c r="J293" s="211">
        <f>ROUND(I293*H293,2)</f>
        <v>0</v>
      </c>
      <c r="K293" s="207" t="s">
        <v>166</v>
      </c>
      <c r="L293" s="45"/>
      <c r="M293" s="212" t="s">
        <v>19</v>
      </c>
      <c r="N293" s="213" t="s">
        <v>46</v>
      </c>
      <c r="O293" s="85"/>
      <c r="P293" s="214">
        <f>O293*H293</f>
        <v>0</v>
      </c>
      <c r="Q293" s="214">
        <v>0</v>
      </c>
      <c r="R293" s="214">
        <f>Q293*H293</f>
        <v>0</v>
      </c>
      <c r="S293" s="214">
        <v>0</v>
      </c>
      <c r="T293" s="215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16" t="s">
        <v>238</v>
      </c>
      <c r="AT293" s="216" t="s">
        <v>162</v>
      </c>
      <c r="AU293" s="216" t="s">
        <v>85</v>
      </c>
      <c r="AY293" s="18" t="s">
        <v>159</v>
      </c>
      <c r="BE293" s="217">
        <f>IF(N293="základní",J293,0)</f>
        <v>0</v>
      </c>
      <c r="BF293" s="217">
        <f>IF(N293="snížená",J293,0)</f>
        <v>0</v>
      </c>
      <c r="BG293" s="217">
        <f>IF(N293="zákl. přenesená",J293,0)</f>
        <v>0</v>
      </c>
      <c r="BH293" s="217">
        <f>IF(N293="sníž. přenesená",J293,0)</f>
        <v>0</v>
      </c>
      <c r="BI293" s="217">
        <f>IF(N293="nulová",J293,0)</f>
        <v>0</v>
      </c>
      <c r="BJ293" s="18" t="s">
        <v>83</v>
      </c>
      <c r="BK293" s="217">
        <f>ROUND(I293*H293,2)</f>
        <v>0</v>
      </c>
      <c r="BL293" s="18" t="s">
        <v>238</v>
      </c>
      <c r="BM293" s="216" t="s">
        <v>397</v>
      </c>
    </row>
    <row r="294" spans="1:47" s="2" customFormat="1" ht="12">
      <c r="A294" s="39"/>
      <c r="B294" s="40"/>
      <c r="C294" s="41"/>
      <c r="D294" s="218" t="s">
        <v>169</v>
      </c>
      <c r="E294" s="41"/>
      <c r="F294" s="219" t="s">
        <v>398</v>
      </c>
      <c r="G294" s="41"/>
      <c r="H294" s="41"/>
      <c r="I294" s="220"/>
      <c r="J294" s="41"/>
      <c r="K294" s="41"/>
      <c r="L294" s="45"/>
      <c r="M294" s="221"/>
      <c r="N294" s="222"/>
      <c r="O294" s="85"/>
      <c r="P294" s="85"/>
      <c r="Q294" s="85"/>
      <c r="R294" s="85"/>
      <c r="S294" s="85"/>
      <c r="T294" s="86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T294" s="18" t="s">
        <v>169</v>
      </c>
      <c r="AU294" s="18" t="s">
        <v>85</v>
      </c>
    </row>
    <row r="295" spans="1:63" s="12" customFormat="1" ht="22.8" customHeight="1">
      <c r="A295" s="12"/>
      <c r="B295" s="189"/>
      <c r="C295" s="190"/>
      <c r="D295" s="191" t="s">
        <v>74</v>
      </c>
      <c r="E295" s="203" t="s">
        <v>399</v>
      </c>
      <c r="F295" s="203" t="s">
        <v>400</v>
      </c>
      <c r="G295" s="190"/>
      <c r="H295" s="190"/>
      <c r="I295" s="193"/>
      <c r="J295" s="204">
        <f>BK295</f>
        <v>0</v>
      </c>
      <c r="K295" s="190"/>
      <c r="L295" s="195"/>
      <c r="M295" s="196"/>
      <c r="N295" s="197"/>
      <c r="O295" s="197"/>
      <c r="P295" s="198">
        <f>SUM(P296:P382)</f>
        <v>0</v>
      </c>
      <c r="Q295" s="197"/>
      <c r="R295" s="198">
        <f>SUM(R296:R382)</f>
        <v>3.607697</v>
      </c>
      <c r="S295" s="197"/>
      <c r="T295" s="199">
        <f>SUM(T296:T382)</f>
        <v>0.08577125000000001</v>
      </c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R295" s="200" t="s">
        <v>85</v>
      </c>
      <c r="AT295" s="201" t="s">
        <v>74</v>
      </c>
      <c r="AU295" s="201" t="s">
        <v>83</v>
      </c>
      <c r="AY295" s="200" t="s">
        <v>159</v>
      </c>
      <c r="BK295" s="202">
        <f>SUM(BK296:BK382)</f>
        <v>0</v>
      </c>
    </row>
    <row r="296" spans="1:65" s="2" customFormat="1" ht="44.25" customHeight="1">
      <c r="A296" s="39"/>
      <c r="B296" s="40"/>
      <c r="C296" s="205" t="s">
        <v>401</v>
      </c>
      <c r="D296" s="205" t="s">
        <v>162</v>
      </c>
      <c r="E296" s="206" t="s">
        <v>402</v>
      </c>
      <c r="F296" s="207" t="s">
        <v>403</v>
      </c>
      <c r="G296" s="208" t="s">
        <v>165</v>
      </c>
      <c r="H296" s="209">
        <v>662.863</v>
      </c>
      <c r="I296" s="210"/>
      <c r="J296" s="211">
        <f>ROUND(I296*H296,2)</f>
        <v>0</v>
      </c>
      <c r="K296" s="207" t="s">
        <v>166</v>
      </c>
      <c r="L296" s="45"/>
      <c r="M296" s="212" t="s">
        <v>19</v>
      </c>
      <c r="N296" s="213" t="s">
        <v>46</v>
      </c>
      <c r="O296" s="85"/>
      <c r="P296" s="214">
        <f>O296*H296</f>
        <v>0</v>
      </c>
      <c r="Q296" s="214">
        <v>0.00012</v>
      </c>
      <c r="R296" s="214">
        <f>Q296*H296</f>
        <v>0.07954356000000001</v>
      </c>
      <c r="S296" s="214">
        <v>0</v>
      </c>
      <c r="T296" s="215">
        <f>S296*H296</f>
        <v>0</v>
      </c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R296" s="216" t="s">
        <v>238</v>
      </c>
      <c r="AT296" s="216" t="s">
        <v>162</v>
      </c>
      <c r="AU296" s="216" t="s">
        <v>85</v>
      </c>
      <c r="AY296" s="18" t="s">
        <v>159</v>
      </c>
      <c r="BE296" s="217">
        <f>IF(N296="základní",J296,0)</f>
        <v>0</v>
      </c>
      <c r="BF296" s="217">
        <f>IF(N296="snížená",J296,0)</f>
        <v>0</v>
      </c>
      <c r="BG296" s="217">
        <f>IF(N296="zákl. přenesená",J296,0)</f>
        <v>0</v>
      </c>
      <c r="BH296" s="217">
        <f>IF(N296="sníž. přenesená",J296,0)</f>
        <v>0</v>
      </c>
      <c r="BI296" s="217">
        <f>IF(N296="nulová",J296,0)</f>
        <v>0</v>
      </c>
      <c r="BJ296" s="18" t="s">
        <v>83</v>
      </c>
      <c r="BK296" s="217">
        <f>ROUND(I296*H296,2)</f>
        <v>0</v>
      </c>
      <c r="BL296" s="18" t="s">
        <v>238</v>
      </c>
      <c r="BM296" s="216" t="s">
        <v>404</v>
      </c>
    </row>
    <row r="297" spans="1:47" s="2" customFormat="1" ht="12">
      <c r="A297" s="39"/>
      <c r="B297" s="40"/>
      <c r="C297" s="41"/>
      <c r="D297" s="218" t="s">
        <v>169</v>
      </c>
      <c r="E297" s="41"/>
      <c r="F297" s="219" t="s">
        <v>405</v>
      </c>
      <c r="G297" s="41"/>
      <c r="H297" s="41"/>
      <c r="I297" s="220"/>
      <c r="J297" s="41"/>
      <c r="K297" s="41"/>
      <c r="L297" s="45"/>
      <c r="M297" s="221"/>
      <c r="N297" s="222"/>
      <c r="O297" s="85"/>
      <c r="P297" s="85"/>
      <c r="Q297" s="85"/>
      <c r="R297" s="85"/>
      <c r="S297" s="85"/>
      <c r="T297" s="86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T297" s="18" t="s">
        <v>169</v>
      </c>
      <c r="AU297" s="18" t="s">
        <v>85</v>
      </c>
    </row>
    <row r="298" spans="1:51" s="13" customFormat="1" ht="12">
      <c r="A298" s="13"/>
      <c r="B298" s="223"/>
      <c r="C298" s="224"/>
      <c r="D298" s="225" t="s">
        <v>175</v>
      </c>
      <c r="E298" s="226" t="s">
        <v>19</v>
      </c>
      <c r="F298" s="227" t="s">
        <v>250</v>
      </c>
      <c r="G298" s="224"/>
      <c r="H298" s="226" t="s">
        <v>19</v>
      </c>
      <c r="I298" s="228"/>
      <c r="J298" s="224"/>
      <c r="K298" s="224"/>
      <c r="L298" s="229"/>
      <c r="M298" s="230"/>
      <c r="N298" s="231"/>
      <c r="O298" s="231"/>
      <c r="P298" s="231"/>
      <c r="Q298" s="231"/>
      <c r="R298" s="231"/>
      <c r="S298" s="231"/>
      <c r="T298" s="232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33" t="s">
        <v>175</v>
      </c>
      <c r="AU298" s="233" t="s">
        <v>85</v>
      </c>
      <c r="AV298" s="13" t="s">
        <v>83</v>
      </c>
      <c r="AW298" s="13" t="s">
        <v>37</v>
      </c>
      <c r="AX298" s="13" t="s">
        <v>75</v>
      </c>
      <c r="AY298" s="233" t="s">
        <v>159</v>
      </c>
    </row>
    <row r="299" spans="1:51" s="13" customFormat="1" ht="12">
      <c r="A299" s="13"/>
      <c r="B299" s="223"/>
      <c r="C299" s="224"/>
      <c r="D299" s="225" t="s">
        <v>175</v>
      </c>
      <c r="E299" s="226" t="s">
        <v>19</v>
      </c>
      <c r="F299" s="227" t="s">
        <v>251</v>
      </c>
      <c r="G299" s="224"/>
      <c r="H299" s="226" t="s">
        <v>19</v>
      </c>
      <c r="I299" s="228"/>
      <c r="J299" s="224"/>
      <c r="K299" s="224"/>
      <c r="L299" s="229"/>
      <c r="M299" s="230"/>
      <c r="N299" s="231"/>
      <c r="O299" s="231"/>
      <c r="P299" s="231"/>
      <c r="Q299" s="231"/>
      <c r="R299" s="231"/>
      <c r="S299" s="231"/>
      <c r="T299" s="232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33" t="s">
        <v>175</v>
      </c>
      <c r="AU299" s="233" t="s">
        <v>85</v>
      </c>
      <c r="AV299" s="13" t="s">
        <v>83</v>
      </c>
      <c r="AW299" s="13" t="s">
        <v>37</v>
      </c>
      <c r="AX299" s="13" t="s">
        <v>75</v>
      </c>
      <c r="AY299" s="233" t="s">
        <v>159</v>
      </c>
    </row>
    <row r="300" spans="1:51" s="14" customFormat="1" ht="12">
      <c r="A300" s="14"/>
      <c r="B300" s="234"/>
      <c r="C300" s="235"/>
      <c r="D300" s="225" t="s">
        <v>175</v>
      </c>
      <c r="E300" s="236" t="s">
        <v>19</v>
      </c>
      <c r="F300" s="237" t="s">
        <v>252</v>
      </c>
      <c r="G300" s="235"/>
      <c r="H300" s="238">
        <v>641.327</v>
      </c>
      <c r="I300" s="239"/>
      <c r="J300" s="235"/>
      <c r="K300" s="235"/>
      <c r="L300" s="240"/>
      <c r="M300" s="241"/>
      <c r="N300" s="242"/>
      <c r="O300" s="242"/>
      <c r="P300" s="242"/>
      <c r="Q300" s="242"/>
      <c r="R300" s="242"/>
      <c r="S300" s="242"/>
      <c r="T300" s="243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44" t="s">
        <v>175</v>
      </c>
      <c r="AU300" s="244" t="s">
        <v>85</v>
      </c>
      <c r="AV300" s="14" t="s">
        <v>85</v>
      </c>
      <c r="AW300" s="14" t="s">
        <v>37</v>
      </c>
      <c r="AX300" s="14" t="s">
        <v>75</v>
      </c>
      <c r="AY300" s="244" t="s">
        <v>159</v>
      </c>
    </row>
    <row r="301" spans="1:51" s="14" customFormat="1" ht="12">
      <c r="A301" s="14"/>
      <c r="B301" s="234"/>
      <c r="C301" s="235"/>
      <c r="D301" s="225" t="s">
        <v>175</v>
      </c>
      <c r="E301" s="236" t="s">
        <v>19</v>
      </c>
      <c r="F301" s="237" t="s">
        <v>253</v>
      </c>
      <c r="G301" s="235"/>
      <c r="H301" s="238">
        <v>63.691</v>
      </c>
      <c r="I301" s="239"/>
      <c r="J301" s="235"/>
      <c r="K301" s="235"/>
      <c r="L301" s="240"/>
      <c r="M301" s="241"/>
      <c r="N301" s="242"/>
      <c r="O301" s="242"/>
      <c r="P301" s="242"/>
      <c r="Q301" s="242"/>
      <c r="R301" s="242"/>
      <c r="S301" s="242"/>
      <c r="T301" s="243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44" t="s">
        <v>175</v>
      </c>
      <c r="AU301" s="244" t="s">
        <v>85</v>
      </c>
      <c r="AV301" s="14" t="s">
        <v>85</v>
      </c>
      <c r="AW301" s="14" t="s">
        <v>37</v>
      </c>
      <c r="AX301" s="14" t="s">
        <v>75</v>
      </c>
      <c r="AY301" s="244" t="s">
        <v>159</v>
      </c>
    </row>
    <row r="302" spans="1:51" s="13" customFormat="1" ht="12">
      <c r="A302" s="13"/>
      <c r="B302" s="223"/>
      <c r="C302" s="224"/>
      <c r="D302" s="225" t="s">
        <v>175</v>
      </c>
      <c r="E302" s="226" t="s">
        <v>19</v>
      </c>
      <c r="F302" s="227" t="s">
        <v>406</v>
      </c>
      <c r="G302" s="224"/>
      <c r="H302" s="226" t="s">
        <v>19</v>
      </c>
      <c r="I302" s="228"/>
      <c r="J302" s="224"/>
      <c r="K302" s="224"/>
      <c r="L302" s="229"/>
      <c r="M302" s="230"/>
      <c r="N302" s="231"/>
      <c r="O302" s="231"/>
      <c r="P302" s="231"/>
      <c r="Q302" s="231"/>
      <c r="R302" s="231"/>
      <c r="S302" s="231"/>
      <c r="T302" s="232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33" t="s">
        <v>175</v>
      </c>
      <c r="AU302" s="233" t="s">
        <v>85</v>
      </c>
      <c r="AV302" s="13" t="s">
        <v>83</v>
      </c>
      <c r="AW302" s="13" t="s">
        <v>37</v>
      </c>
      <c r="AX302" s="13" t="s">
        <v>75</v>
      </c>
      <c r="AY302" s="233" t="s">
        <v>159</v>
      </c>
    </row>
    <row r="303" spans="1:51" s="14" customFormat="1" ht="12">
      <c r="A303" s="14"/>
      <c r="B303" s="234"/>
      <c r="C303" s="235"/>
      <c r="D303" s="225" t="s">
        <v>175</v>
      </c>
      <c r="E303" s="236" t="s">
        <v>19</v>
      </c>
      <c r="F303" s="237" t="s">
        <v>407</v>
      </c>
      <c r="G303" s="235"/>
      <c r="H303" s="238">
        <v>-42.155</v>
      </c>
      <c r="I303" s="239"/>
      <c r="J303" s="235"/>
      <c r="K303" s="235"/>
      <c r="L303" s="240"/>
      <c r="M303" s="241"/>
      <c r="N303" s="242"/>
      <c r="O303" s="242"/>
      <c r="P303" s="242"/>
      <c r="Q303" s="242"/>
      <c r="R303" s="242"/>
      <c r="S303" s="242"/>
      <c r="T303" s="243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44" t="s">
        <v>175</v>
      </c>
      <c r="AU303" s="244" t="s">
        <v>85</v>
      </c>
      <c r="AV303" s="14" t="s">
        <v>85</v>
      </c>
      <c r="AW303" s="14" t="s">
        <v>37</v>
      </c>
      <c r="AX303" s="14" t="s">
        <v>75</v>
      </c>
      <c r="AY303" s="244" t="s">
        <v>159</v>
      </c>
    </row>
    <row r="304" spans="1:51" s="15" customFormat="1" ht="12">
      <c r="A304" s="15"/>
      <c r="B304" s="245"/>
      <c r="C304" s="246"/>
      <c r="D304" s="225" t="s">
        <v>175</v>
      </c>
      <c r="E304" s="247" t="s">
        <v>19</v>
      </c>
      <c r="F304" s="248" t="s">
        <v>179</v>
      </c>
      <c r="G304" s="246"/>
      <c r="H304" s="249">
        <v>662.863</v>
      </c>
      <c r="I304" s="250"/>
      <c r="J304" s="246"/>
      <c r="K304" s="246"/>
      <c r="L304" s="251"/>
      <c r="M304" s="252"/>
      <c r="N304" s="253"/>
      <c r="O304" s="253"/>
      <c r="P304" s="253"/>
      <c r="Q304" s="253"/>
      <c r="R304" s="253"/>
      <c r="S304" s="253"/>
      <c r="T304" s="254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T304" s="255" t="s">
        <v>175</v>
      </c>
      <c r="AU304" s="255" t="s">
        <v>85</v>
      </c>
      <c r="AV304" s="15" t="s">
        <v>167</v>
      </c>
      <c r="AW304" s="15" t="s">
        <v>37</v>
      </c>
      <c r="AX304" s="15" t="s">
        <v>83</v>
      </c>
      <c r="AY304" s="255" t="s">
        <v>159</v>
      </c>
    </row>
    <row r="305" spans="1:65" s="2" customFormat="1" ht="24.15" customHeight="1">
      <c r="A305" s="39"/>
      <c r="B305" s="40"/>
      <c r="C305" s="257" t="s">
        <v>408</v>
      </c>
      <c r="D305" s="257" t="s">
        <v>255</v>
      </c>
      <c r="E305" s="258" t="s">
        <v>409</v>
      </c>
      <c r="F305" s="259" t="s">
        <v>410</v>
      </c>
      <c r="G305" s="260" t="s">
        <v>165</v>
      </c>
      <c r="H305" s="261">
        <v>696.006</v>
      </c>
      <c r="I305" s="262"/>
      <c r="J305" s="263">
        <f>ROUND(I305*H305,2)</f>
        <v>0</v>
      </c>
      <c r="K305" s="259" t="s">
        <v>166</v>
      </c>
      <c r="L305" s="264"/>
      <c r="M305" s="265" t="s">
        <v>19</v>
      </c>
      <c r="N305" s="266" t="s">
        <v>46</v>
      </c>
      <c r="O305" s="85"/>
      <c r="P305" s="214">
        <f>O305*H305</f>
        <v>0</v>
      </c>
      <c r="Q305" s="214">
        <v>0.0029</v>
      </c>
      <c r="R305" s="214">
        <f>Q305*H305</f>
        <v>2.0184173999999997</v>
      </c>
      <c r="S305" s="214">
        <v>0</v>
      </c>
      <c r="T305" s="215">
        <f>S305*H305</f>
        <v>0</v>
      </c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R305" s="216" t="s">
        <v>259</v>
      </c>
      <c r="AT305" s="216" t="s">
        <v>255</v>
      </c>
      <c r="AU305" s="216" t="s">
        <v>85</v>
      </c>
      <c r="AY305" s="18" t="s">
        <v>159</v>
      </c>
      <c r="BE305" s="217">
        <f>IF(N305="základní",J305,0)</f>
        <v>0</v>
      </c>
      <c r="BF305" s="217">
        <f>IF(N305="snížená",J305,0)</f>
        <v>0</v>
      </c>
      <c r="BG305" s="217">
        <f>IF(N305="zákl. přenesená",J305,0)</f>
        <v>0</v>
      </c>
      <c r="BH305" s="217">
        <f>IF(N305="sníž. přenesená",J305,0)</f>
        <v>0</v>
      </c>
      <c r="BI305" s="217">
        <f>IF(N305="nulová",J305,0)</f>
        <v>0</v>
      </c>
      <c r="BJ305" s="18" t="s">
        <v>83</v>
      </c>
      <c r="BK305" s="217">
        <f>ROUND(I305*H305,2)</f>
        <v>0</v>
      </c>
      <c r="BL305" s="18" t="s">
        <v>238</v>
      </c>
      <c r="BM305" s="216" t="s">
        <v>411</v>
      </c>
    </row>
    <row r="306" spans="1:51" s="14" customFormat="1" ht="12">
      <c r="A306" s="14"/>
      <c r="B306" s="234"/>
      <c r="C306" s="235"/>
      <c r="D306" s="225" t="s">
        <v>175</v>
      </c>
      <c r="E306" s="235"/>
      <c r="F306" s="237" t="s">
        <v>412</v>
      </c>
      <c r="G306" s="235"/>
      <c r="H306" s="238">
        <v>696.006</v>
      </c>
      <c r="I306" s="239"/>
      <c r="J306" s="235"/>
      <c r="K306" s="235"/>
      <c r="L306" s="240"/>
      <c r="M306" s="241"/>
      <c r="N306" s="242"/>
      <c r="O306" s="242"/>
      <c r="P306" s="242"/>
      <c r="Q306" s="242"/>
      <c r="R306" s="242"/>
      <c r="S306" s="242"/>
      <c r="T306" s="243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44" t="s">
        <v>175</v>
      </c>
      <c r="AU306" s="244" t="s">
        <v>85</v>
      </c>
      <c r="AV306" s="14" t="s">
        <v>85</v>
      </c>
      <c r="AW306" s="14" t="s">
        <v>4</v>
      </c>
      <c r="AX306" s="14" t="s">
        <v>83</v>
      </c>
      <c r="AY306" s="244" t="s">
        <v>159</v>
      </c>
    </row>
    <row r="307" spans="1:65" s="2" customFormat="1" ht="37.8" customHeight="1">
      <c r="A307" s="39"/>
      <c r="B307" s="40"/>
      <c r="C307" s="205" t="s">
        <v>413</v>
      </c>
      <c r="D307" s="205" t="s">
        <v>162</v>
      </c>
      <c r="E307" s="206" t="s">
        <v>414</v>
      </c>
      <c r="F307" s="207" t="s">
        <v>415</v>
      </c>
      <c r="G307" s="208" t="s">
        <v>165</v>
      </c>
      <c r="H307" s="209">
        <v>662.863</v>
      </c>
      <c r="I307" s="210"/>
      <c r="J307" s="211">
        <f>ROUND(I307*H307,2)</f>
        <v>0</v>
      </c>
      <c r="K307" s="207" t="s">
        <v>166</v>
      </c>
      <c r="L307" s="45"/>
      <c r="M307" s="212" t="s">
        <v>19</v>
      </c>
      <c r="N307" s="213" t="s">
        <v>46</v>
      </c>
      <c r="O307" s="85"/>
      <c r="P307" s="214">
        <f>O307*H307</f>
        <v>0</v>
      </c>
      <c r="Q307" s="214">
        <v>0</v>
      </c>
      <c r="R307" s="214">
        <f>Q307*H307</f>
        <v>0</v>
      </c>
      <c r="S307" s="214">
        <v>0</v>
      </c>
      <c r="T307" s="215">
        <f>S307*H307</f>
        <v>0</v>
      </c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R307" s="216" t="s">
        <v>238</v>
      </c>
      <c r="AT307" s="216" t="s">
        <v>162</v>
      </c>
      <c r="AU307" s="216" t="s">
        <v>85</v>
      </c>
      <c r="AY307" s="18" t="s">
        <v>159</v>
      </c>
      <c r="BE307" s="217">
        <f>IF(N307="základní",J307,0)</f>
        <v>0</v>
      </c>
      <c r="BF307" s="217">
        <f>IF(N307="snížená",J307,0)</f>
        <v>0</v>
      </c>
      <c r="BG307" s="217">
        <f>IF(N307="zákl. přenesená",J307,0)</f>
        <v>0</v>
      </c>
      <c r="BH307" s="217">
        <f>IF(N307="sníž. přenesená",J307,0)</f>
        <v>0</v>
      </c>
      <c r="BI307" s="217">
        <f>IF(N307="nulová",J307,0)</f>
        <v>0</v>
      </c>
      <c r="BJ307" s="18" t="s">
        <v>83</v>
      </c>
      <c r="BK307" s="217">
        <f>ROUND(I307*H307,2)</f>
        <v>0</v>
      </c>
      <c r="BL307" s="18" t="s">
        <v>238</v>
      </c>
      <c r="BM307" s="216" t="s">
        <v>416</v>
      </c>
    </row>
    <row r="308" spans="1:47" s="2" customFormat="1" ht="12">
      <c r="A308" s="39"/>
      <c r="B308" s="40"/>
      <c r="C308" s="41"/>
      <c r="D308" s="218" t="s">
        <v>169</v>
      </c>
      <c r="E308" s="41"/>
      <c r="F308" s="219" t="s">
        <v>417</v>
      </c>
      <c r="G308" s="41"/>
      <c r="H308" s="41"/>
      <c r="I308" s="220"/>
      <c r="J308" s="41"/>
      <c r="K308" s="41"/>
      <c r="L308" s="45"/>
      <c r="M308" s="221"/>
      <c r="N308" s="222"/>
      <c r="O308" s="85"/>
      <c r="P308" s="85"/>
      <c r="Q308" s="85"/>
      <c r="R308" s="85"/>
      <c r="S308" s="85"/>
      <c r="T308" s="86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T308" s="18" t="s">
        <v>169</v>
      </c>
      <c r="AU308" s="18" t="s">
        <v>85</v>
      </c>
    </row>
    <row r="309" spans="1:65" s="2" customFormat="1" ht="24.15" customHeight="1">
      <c r="A309" s="39"/>
      <c r="B309" s="40"/>
      <c r="C309" s="257" t="s">
        <v>418</v>
      </c>
      <c r="D309" s="257" t="s">
        <v>255</v>
      </c>
      <c r="E309" s="258" t="s">
        <v>419</v>
      </c>
      <c r="F309" s="259" t="s">
        <v>420</v>
      </c>
      <c r="G309" s="260" t="s">
        <v>165</v>
      </c>
      <c r="H309" s="261">
        <v>696.006</v>
      </c>
      <c r="I309" s="262"/>
      <c r="J309" s="263">
        <f>ROUND(I309*H309,2)</f>
        <v>0</v>
      </c>
      <c r="K309" s="259" t="s">
        <v>166</v>
      </c>
      <c r="L309" s="264"/>
      <c r="M309" s="265" t="s">
        <v>19</v>
      </c>
      <c r="N309" s="266" t="s">
        <v>46</v>
      </c>
      <c r="O309" s="85"/>
      <c r="P309" s="214">
        <f>O309*H309</f>
        <v>0</v>
      </c>
      <c r="Q309" s="214">
        <v>0.0012</v>
      </c>
      <c r="R309" s="214">
        <f>Q309*H309</f>
        <v>0.8352071999999999</v>
      </c>
      <c r="S309" s="214">
        <v>0</v>
      </c>
      <c r="T309" s="215">
        <f>S309*H309</f>
        <v>0</v>
      </c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R309" s="216" t="s">
        <v>259</v>
      </c>
      <c r="AT309" s="216" t="s">
        <v>255</v>
      </c>
      <c r="AU309" s="216" t="s">
        <v>85</v>
      </c>
      <c r="AY309" s="18" t="s">
        <v>159</v>
      </c>
      <c r="BE309" s="217">
        <f>IF(N309="základní",J309,0)</f>
        <v>0</v>
      </c>
      <c r="BF309" s="217">
        <f>IF(N309="snížená",J309,0)</f>
        <v>0</v>
      </c>
      <c r="BG309" s="217">
        <f>IF(N309="zákl. přenesená",J309,0)</f>
        <v>0</v>
      </c>
      <c r="BH309" s="217">
        <f>IF(N309="sníž. přenesená",J309,0)</f>
        <v>0</v>
      </c>
      <c r="BI309" s="217">
        <f>IF(N309="nulová",J309,0)</f>
        <v>0</v>
      </c>
      <c r="BJ309" s="18" t="s">
        <v>83</v>
      </c>
      <c r="BK309" s="217">
        <f>ROUND(I309*H309,2)</f>
        <v>0</v>
      </c>
      <c r="BL309" s="18" t="s">
        <v>238</v>
      </c>
      <c r="BM309" s="216" t="s">
        <v>421</v>
      </c>
    </row>
    <row r="310" spans="1:51" s="14" customFormat="1" ht="12">
      <c r="A310" s="14"/>
      <c r="B310" s="234"/>
      <c r="C310" s="235"/>
      <c r="D310" s="225" t="s">
        <v>175</v>
      </c>
      <c r="E310" s="235"/>
      <c r="F310" s="237" t="s">
        <v>412</v>
      </c>
      <c r="G310" s="235"/>
      <c r="H310" s="238">
        <v>696.006</v>
      </c>
      <c r="I310" s="239"/>
      <c r="J310" s="235"/>
      <c r="K310" s="235"/>
      <c r="L310" s="240"/>
      <c r="M310" s="241"/>
      <c r="N310" s="242"/>
      <c r="O310" s="242"/>
      <c r="P310" s="242"/>
      <c r="Q310" s="242"/>
      <c r="R310" s="242"/>
      <c r="S310" s="242"/>
      <c r="T310" s="243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44" t="s">
        <v>175</v>
      </c>
      <c r="AU310" s="244" t="s">
        <v>85</v>
      </c>
      <c r="AV310" s="14" t="s">
        <v>85</v>
      </c>
      <c r="AW310" s="14" t="s">
        <v>4</v>
      </c>
      <c r="AX310" s="14" t="s">
        <v>83</v>
      </c>
      <c r="AY310" s="244" t="s">
        <v>159</v>
      </c>
    </row>
    <row r="311" spans="1:65" s="2" customFormat="1" ht="49.05" customHeight="1">
      <c r="A311" s="39"/>
      <c r="B311" s="40"/>
      <c r="C311" s="205" t="s">
        <v>422</v>
      </c>
      <c r="D311" s="205" t="s">
        <v>162</v>
      </c>
      <c r="E311" s="206" t="s">
        <v>423</v>
      </c>
      <c r="F311" s="207" t="s">
        <v>424</v>
      </c>
      <c r="G311" s="208" t="s">
        <v>165</v>
      </c>
      <c r="H311" s="209">
        <v>662.863</v>
      </c>
      <c r="I311" s="210"/>
      <c r="J311" s="211">
        <f>ROUND(I311*H311,2)</f>
        <v>0</v>
      </c>
      <c r="K311" s="207" t="s">
        <v>166</v>
      </c>
      <c r="L311" s="45"/>
      <c r="M311" s="212" t="s">
        <v>19</v>
      </c>
      <c r="N311" s="213" t="s">
        <v>46</v>
      </c>
      <c r="O311" s="85"/>
      <c r="P311" s="214">
        <f>O311*H311</f>
        <v>0</v>
      </c>
      <c r="Q311" s="214">
        <v>9E-05</v>
      </c>
      <c r="R311" s="214">
        <f>Q311*H311</f>
        <v>0.05965767000000001</v>
      </c>
      <c r="S311" s="214">
        <v>0</v>
      </c>
      <c r="T311" s="215">
        <f>S311*H311</f>
        <v>0</v>
      </c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R311" s="216" t="s">
        <v>238</v>
      </c>
      <c r="AT311" s="216" t="s">
        <v>162</v>
      </c>
      <c r="AU311" s="216" t="s">
        <v>85</v>
      </c>
      <c r="AY311" s="18" t="s">
        <v>159</v>
      </c>
      <c r="BE311" s="217">
        <f>IF(N311="základní",J311,0)</f>
        <v>0</v>
      </c>
      <c r="BF311" s="217">
        <f>IF(N311="snížená",J311,0)</f>
        <v>0</v>
      </c>
      <c r="BG311" s="217">
        <f>IF(N311="zákl. přenesená",J311,0)</f>
        <v>0</v>
      </c>
      <c r="BH311" s="217">
        <f>IF(N311="sníž. přenesená",J311,0)</f>
        <v>0</v>
      </c>
      <c r="BI311" s="217">
        <f>IF(N311="nulová",J311,0)</f>
        <v>0</v>
      </c>
      <c r="BJ311" s="18" t="s">
        <v>83</v>
      </c>
      <c r="BK311" s="217">
        <f>ROUND(I311*H311,2)</f>
        <v>0</v>
      </c>
      <c r="BL311" s="18" t="s">
        <v>238</v>
      </c>
      <c r="BM311" s="216" t="s">
        <v>425</v>
      </c>
    </row>
    <row r="312" spans="1:47" s="2" customFormat="1" ht="12">
      <c r="A312" s="39"/>
      <c r="B312" s="40"/>
      <c r="C312" s="41"/>
      <c r="D312" s="218" t="s">
        <v>169</v>
      </c>
      <c r="E312" s="41"/>
      <c r="F312" s="219" t="s">
        <v>426</v>
      </c>
      <c r="G312" s="41"/>
      <c r="H312" s="41"/>
      <c r="I312" s="220"/>
      <c r="J312" s="41"/>
      <c r="K312" s="41"/>
      <c r="L312" s="45"/>
      <c r="M312" s="221"/>
      <c r="N312" s="222"/>
      <c r="O312" s="85"/>
      <c r="P312" s="85"/>
      <c r="Q312" s="85"/>
      <c r="R312" s="85"/>
      <c r="S312" s="85"/>
      <c r="T312" s="86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T312" s="18" t="s">
        <v>169</v>
      </c>
      <c r="AU312" s="18" t="s">
        <v>85</v>
      </c>
    </row>
    <row r="313" spans="1:47" s="2" customFormat="1" ht="12">
      <c r="A313" s="39"/>
      <c r="B313" s="40"/>
      <c r="C313" s="41"/>
      <c r="D313" s="225" t="s">
        <v>203</v>
      </c>
      <c r="E313" s="41"/>
      <c r="F313" s="256" t="s">
        <v>427</v>
      </c>
      <c r="G313" s="41"/>
      <c r="H313" s="41"/>
      <c r="I313" s="220"/>
      <c r="J313" s="41"/>
      <c r="K313" s="41"/>
      <c r="L313" s="45"/>
      <c r="M313" s="221"/>
      <c r="N313" s="222"/>
      <c r="O313" s="85"/>
      <c r="P313" s="85"/>
      <c r="Q313" s="85"/>
      <c r="R313" s="85"/>
      <c r="S313" s="85"/>
      <c r="T313" s="86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T313" s="18" t="s">
        <v>203</v>
      </c>
      <c r="AU313" s="18" t="s">
        <v>85</v>
      </c>
    </row>
    <row r="314" spans="1:65" s="2" customFormat="1" ht="37.8" customHeight="1">
      <c r="A314" s="39"/>
      <c r="B314" s="40"/>
      <c r="C314" s="205" t="s">
        <v>428</v>
      </c>
      <c r="D314" s="205" t="s">
        <v>162</v>
      </c>
      <c r="E314" s="206" t="s">
        <v>429</v>
      </c>
      <c r="F314" s="207" t="s">
        <v>430</v>
      </c>
      <c r="G314" s="208" t="s">
        <v>165</v>
      </c>
      <c r="H314" s="209">
        <v>42.155</v>
      </c>
      <c r="I314" s="210"/>
      <c r="J314" s="211">
        <f>ROUND(I314*H314,2)</f>
        <v>0</v>
      </c>
      <c r="K314" s="207" t="s">
        <v>166</v>
      </c>
      <c r="L314" s="45"/>
      <c r="M314" s="212" t="s">
        <v>19</v>
      </c>
      <c r="N314" s="213" t="s">
        <v>46</v>
      </c>
      <c r="O314" s="85"/>
      <c r="P314" s="214">
        <f>O314*H314</f>
        <v>0</v>
      </c>
      <c r="Q314" s="214">
        <v>0.00012</v>
      </c>
      <c r="R314" s="214">
        <f>Q314*H314</f>
        <v>0.0050586</v>
      </c>
      <c r="S314" s="214">
        <v>0</v>
      </c>
      <c r="T314" s="215">
        <f>S314*H314</f>
        <v>0</v>
      </c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R314" s="216" t="s">
        <v>238</v>
      </c>
      <c r="AT314" s="216" t="s">
        <v>162</v>
      </c>
      <c r="AU314" s="216" t="s">
        <v>85</v>
      </c>
      <c r="AY314" s="18" t="s">
        <v>159</v>
      </c>
      <c r="BE314" s="217">
        <f>IF(N314="základní",J314,0)</f>
        <v>0</v>
      </c>
      <c r="BF314" s="217">
        <f>IF(N314="snížená",J314,0)</f>
        <v>0</v>
      </c>
      <c r="BG314" s="217">
        <f>IF(N314="zákl. přenesená",J314,0)</f>
        <v>0</v>
      </c>
      <c r="BH314" s="217">
        <f>IF(N314="sníž. přenesená",J314,0)</f>
        <v>0</v>
      </c>
      <c r="BI314" s="217">
        <f>IF(N314="nulová",J314,0)</f>
        <v>0</v>
      </c>
      <c r="BJ314" s="18" t="s">
        <v>83</v>
      </c>
      <c r="BK314" s="217">
        <f>ROUND(I314*H314,2)</f>
        <v>0</v>
      </c>
      <c r="BL314" s="18" t="s">
        <v>238</v>
      </c>
      <c r="BM314" s="216" t="s">
        <v>431</v>
      </c>
    </row>
    <row r="315" spans="1:47" s="2" customFormat="1" ht="12">
      <c r="A315" s="39"/>
      <c r="B315" s="40"/>
      <c r="C315" s="41"/>
      <c r="D315" s="218" t="s">
        <v>169</v>
      </c>
      <c r="E315" s="41"/>
      <c r="F315" s="219" t="s">
        <v>432</v>
      </c>
      <c r="G315" s="41"/>
      <c r="H315" s="41"/>
      <c r="I315" s="220"/>
      <c r="J315" s="41"/>
      <c r="K315" s="41"/>
      <c r="L315" s="45"/>
      <c r="M315" s="221"/>
      <c r="N315" s="222"/>
      <c r="O315" s="85"/>
      <c r="P315" s="85"/>
      <c r="Q315" s="85"/>
      <c r="R315" s="85"/>
      <c r="S315" s="85"/>
      <c r="T315" s="86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T315" s="18" t="s">
        <v>169</v>
      </c>
      <c r="AU315" s="18" t="s">
        <v>85</v>
      </c>
    </row>
    <row r="316" spans="1:51" s="13" customFormat="1" ht="12">
      <c r="A316" s="13"/>
      <c r="B316" s="223"/>
      <c r="C316" s="224"/>
      <c r="D316" s="225" t="s">
        <v>175</v>
      </c>
      <c r="E316" s="226" t="s">
        <v>19</v>
      </c>
      <c r="F316" s="227" t="s">
        <v>433</v>
      </c>
      <c r="G316" s="224"/>
      <c r="H316" s="226" t="s">
        <v>19</v>
      </c>
      <c r="I316" s="228"/>
      <c r="J316" s="224"/>
      <c r="K316" s="224"/>
      <c r="L316" s="229"/>
      <c r="M316" s="230"/>
      <c r="N316" s="231"/>
      <c r="O316" s="231"/>
      <c r="P316" s="231"/>
      <c r="Q316" s="231"/>
      <c r="R316" s="231"/>
      <c r="S316" s="231"/>
      <c r="T316" s="232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33" t="s">
        <v>175</v>
      </c>
      <c r="AU316" s="233" t="s">
        <v>85</v>
      </c>
      <c r="AV316" s="13" t="s">
        <v>83</v>
      </c>
      <c r="AW316" s="13" t="s">
        <v>37</v>
      </c>
      <c r="AX316" s="13" t="s">
        <v>75</v>
      </c>
      <c r="AY316" s="233" t="s">
        <v>159</v>
      </c>
    </row>
    <row r="317" spans="1:51" s="14" customFormat="1" ht="12">
      <c r="A317" s="14"/>
      <c r="B317" s="234"/>
      <c r="C317" s="235"/>
      <c r="D317" s="225" t="s">
        <v>175</v>
      </c>
      <c r="E317" s="236" t="s">
        <v>19</v>
      </c>
      <c r="F317" s="237" t="s">
        <v>434</v>
      </c>
      <c r="G317" s="235"/>
      <c r="H317" s="238">
        <v>42.155</v>
      </c>
      <c r="I317" s="239"/>
      <c r="J317" s="235"/>
      <c r="K317" s="235"/>
      <c r="L317" s="240"/>
      <c r="M317" s="241"/>
      <c r="N317" s="242"/>
      <c r="O317" s="242"/>
      <c r="P317" s="242"/>
      <c r="Q317" s="242"/>
      <c r="R317" s="242"/>
      <c r="S317" s="242"/>
      <c r="T317" s="243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44" t="s">
        <v>175</v>
      </c>
      <c r="AU317" s="244" t="s">
        <v>85</v>
      </c>
      <c r="AV317" s="14" t="s">
        <v>85</v>
      </c>
      <c r="AW317" s="14" t="s">
        <v>37</v>
      </c>
      <c r="AX317" s="14" t="s">
        <v>83</v>
      </c>
      <c r="AY317" s="244" t="s">
        <v>159</v>
      </c>
    </row>
    <row r="318" spans="1:65" s="2" customFormat="1" ht="16.5" customHeight="1">
      <c r="A318" s="39"/>
      <c r="B318" s="40"/>
      <c r="C318" s="257" t="s">
        <v>435</v>
      </c>
      <c r="D318" s="257" t="s">
        <v>255</v>
      </c>
      <c r="E318" s="258" t="s">
        <v>436</v>
      </c>
      <c r="F318" s="259" t="s">
        <v>437</v>
      </c>
      <c r="G318" s="260" t="s">
        <v>438</v>
      </c>
      <c r="H318" s="261">
        <v>7.166</v>
      </c>
      <c r="I318" s="262"/>
      <c r="J318" s="263">
        <f>ROUND(I318*H318,2)</f>
        <v>0</v>
      </c>
      <c r="K318" s="259" t="s">
        <v>166</v>
      </c>
      <c r="L318" s="264"/>
      <c r="M318" s="265" t="s">
        <v>19</v>
      </c>
      <c r="N318" s="266" t="s">
        <v>46</v>
      </c>
      <c r="O318" s="85"/>
      <c r="P318" s="214">
        <f>O318*H318</f>
        <v>0</v>
      </c>
      <c r="Q318" s="214">
        <v>0.025</v>
      </c>
      <c r="R318" s="214">
        <f>Q318*H318</f>
        <v>0.17915000000000003</v>
      </c>
      <c r="S318" s="214">
        <v>0</v>
      </c>
      <c r="T318" s="215">
        <f>S318*H318</f>
        <v>0</v>
      </c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R318" s="216" t="s">
        <v>259</v>
      </c>
      <c r="AT318" s="216" t="s">
        <v>255</v>
      </c>
      <c r="AU318" s="216" t="s">
        <v>85</v>
      </c>
      <c r="AY318" s="18" t="s">
        <v>159</v>
      </c>
      <c r="BE318" s="217">
        <f>IF(N318="základní",J318,0)</f>
        <v>0</v>
      </c>
      <c r="BF318" s="217">
        <f>IF(N318="snížená",J318,0)</f>
        <v>0</v>
      </c>
      <c r="BG318" s="217">
        <f>IF(N318="zákl. přenesená",J318,0)</f>
        <v>0</v>
      </c>
      <c r="BH318" s="217">
        <f>IF(N318="sníž. přenesená",J318,0)</f>
        <v>0</v>
      </c>
      <c r="BI318" s="217">
        <f>IF(N318="nulová",J318,0)</f>
        <v>0</v>
      </c>
      <c r="BJ318" s="18" t="s">
        <v>83</v>
      </c>
      <c r="BK318" s="217">
        <f>ROUND(I318*H318,2)</f>
        <v>0</v>
      </c>
      <c r="BL318" s="18" t="s">
        <v>238</v>
      </c>
      <c r="BM318" s="216" t="s">
        <v>439</v>
      </c>
    </row>
    <row r="319" spans="1:51" s="14" customFormat="1" ht="12">
      <c r="A319" s="14"/>
      <c r="B319" s="234"/>
      <c r="C319" s="235"/>
      <c r="D319" s="225" t="s">
        <v>175</v>
      </c>
      <c r="E319" s="235"/>
      <c r="F319" s="237" t="s">
        <v>440</v>
      </c>
      <c r="G319" s="235"/>
      <c r="H319" s="238">
        <v>7.166</v>
      </c>
      <c r="I319" s="239"/>
      <c r="J319" s="235"/>
      <c r="K319" s="235"/>
      <c r="L319" s="240"/>
      <c r="M319" s="241"/>
      <c r="N319" s="242"/>
      <c r="O319" s="242"/>
      <c r="P319" s="242"/>
      <c r="Q319" s="242"/>
      <c r="R319" s="242"/>
      <c r="S319" s="242"/>
      <c r="T319" s="243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44" t="s">
        <v>175</v>
      </c>
      <c r="AU319" s="244" t="s">
        <v>85</v>
      </c>
      <c r="AV319" s="14" t="s">
        <v>85</v>
      </c>
      <c r="AW319" s="14" t="s">
        <v>4</v>
      </c>
      <c r="AX319" s="14" t="s">
        <v>83</v>
      </c>
      <c r="AY319" s="244" t="s">
        <v>159</v>
      </c>
    </row>
    <row r="320" spans="1:65" s="2" customFormat="1" ht="76.35" customHeight="1">
      <c r="A320" s="39"/>
      <c r="B320" s="40"/>
      <c r="C320" s="205" t="s">
        <v>441</v>
      </c>
      <c r="D320" s="205" t="s">
        <v>162</v>
      </c>
      <c r="E320" s="206" t="s">
        <v>442</v>
      </c>
      <c r="F320" s="207" t="s">
        <v>443</v>
      </c>
      <c r="G320" s="208" t="s">
        <v>165</v>
      </c>
      <c r="H320" s="209">
        <v>42.155</v>
      </c>
      <c r="I320" s="210"/>
      <c r="J320" s="211">
        <f>ROUND(I320*H320,2)</f>
        <v>0</v>
      </c>
      <c r="K320" s="207" t="s">
        <v>166</v>
      </c>
      <c r="L320" s="45"/>
      <c r="M320" s="212" t="s">
        <v>19</v>
      </c>
      <c r="N320" s="213" t="s">
        <v>46</v>
      </c>
      <c r="O320" s="85"/>
      <c r="P320" s="214">
        <f>O320*H320</f>
        <v>0</v>
      </c>
      <c r="Q320" s="214">
        <v>0.0002</v>
      </c>
      <c r="R320" s="214">
        <f>Q320*H320</f>
        <v>0.008431000000000001</v>
      </c>
      <c r="S320" s="214">
        <v>0</v>
      </c>
      <c r="T320" s="215">
        <f>S320*H320</f>
        <v>0</v>
      </c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R320" s="216" t="s">
        <v>238</v>
      </c>
      <c r="AT320" s="216" t="s">
        <v>162</v>
      </c>
      <c r="AU320" s="216" t="s">
        <v>85</v>
      </c>
      <c r="AY320" s="18" t="s">
        <v>159</v>
      </c>
      <c r="BE320" s="217">
        <f>IF(N320="základní",J320,0)</f>
        <v>0</v>
      </c>
      <c r="BF320" s="217">
        <f>IF(N320="snížená",J320,0)</f>
        <v>0</v>
      </c>
      <c r="BG320" s="217">
        <f>IF(N320="zákl. přenesená",J320,0)</f>
        <v>0</v>
      </c>
      <c r="BH320" s="217">
        <f>IF(N320="sníž. přenesená",J320,0)</f>
        <v>0</v>
      </c>
      <c r="BI320" s="217">
        <f>IF(N320="nulová",J320,0)</f>
        <v>0</v>
      </c>
      <c r="BJ320" s="18" t="s">
        <v>83</v>
      </c>
      <c r="BK320" s="217">
        <f>ROUND(I320*H320,2)</f>
        <v>0</v>
      </c>
      <c r="BL320" s="18" t="s">
        <v>238</v>
      </c>
      <c r="BM320" s="216" t="s">
        <v>444</v>
      </c>
    </row>
    <row r="321" spans="1:47" s="2" customFormat="1" ht="12">
      <c r="A321" s="39"/>
      <c r="B321" s="40"/>
      <c r="C321" s="41"/>
      <c r="D321" s="218" t="s">
        <v>169</v>
      </c>
      <c r="E321" s="41"/>
      <c r="F321" s="219" t="s">
        <v>445</v>
      </c>
      <c r="G321" s="41"/>
      <c r="H321" s="41"/>
      <c r="I321" s="220"/>
      <c r="J321" s="41"/>
      <c r="K321" s="41"/>
      <c r="L321" s="45"/>
      <c r="M321" s="221"/>
      <c r="N321" s="222"/>
      <c r="O321" s="85"/>
      <c r="P321" s="85"/>
      <c r="Q321" s="85"/>
      <c r="R321" s="85"/>
      <c r="S321" s="85"/>
      <c r="T321" s="86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T321" s="18" t="s">
        <v>169</v>
      </c>
      <c r="AU321" s="18" t="s">
        <v>85</v>
      </c>
    </row>
    <row r="322" spans="1:47" s="2" customFormat="1" ht="12">
      <c r="A322" s="39"/>
      <c r="B322" s="40"/>
      <c r="C322" s="41"/>
      <c r="D322" s="225" t="s">
        <v>203</v>
      </c>
      <c r="E322" s="41"/>
      <c r="F322" s="256" t="s">
        <v>427</v>
      </c>
      <c r="G322" s="41"/>
      <c r="H322" s="41"/>
      <c r="I322" s="220"/>
      <c r="J322" s="41"/>
      <c r="K322" s="41"/>
      <c r="L322" s="45"/>
      <c r="M322" s="221"/>
      <c r="N322" s="222"/>
      <c r="O322" s="85"/>
      <c r="P322" s="85"/>
      <c r="Q322" s="85"/>
      <c r="R322" s="85"/>
      <c r="S322" s="85"/>
      <c r="T322" s="86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T322" s="18" t="s">
        <v>203</v>
      </c>
      <c r="AU322" s="18" t="s">
        <v>85</v>
      </c>
    </row>
    <row r="323" spans="1:65" s="2" customFormat="1" ht="44.25" customHeight="1">
      <c r="A323" s="39"/>
      <c r="B323" s="40"/>
      <c r="C323" s="205" t="s">
        <v>446</v>
      </c>
      <c r="D323" s="205" t="s">
        <v>162</v>
      </c>
      <c r="E323" s="206" t="s">
        <v>447</v>
      </c>
      <c r="F323" s="207" t="s">
        <v>448</v>
      </c>
      <c r="G323" s="208" t="s">
        <v>237</v>
      </c>
      <c r="H323" s="209">
        <v>4</v>
      </c>
      <c r="I323" s="210"/>
      <c r="J323" s="211">
        <f>ROUND(I323*H323,2)</f>
        <v>0</v>
      </c>
      <c r="K323" s="207" t="s">
        <v>166</v>
      </c>
      <c r="L323" s="45"/>
      <c r="M323" s="212" t="s">
        <v>19</v>
      </c>
      <c r="N323" s="213" t="s">
        <v>46</v>
      </c>
      <c r="O323" s="85"/>
      <c r="P323" s="214">
        <f>O323*H323</f>
        <v>0</v>
      </c>
      <c r="Q323" s="214">
        <v>0</v>
      </c>
      <c r="R323" s="214">
        <f>Q323*H323</f>
        <v>0</v>
      </c>
      <c r="S323" s="214">
        <v>0.003</v>
      </c>
      <c r="T323" s="215">
        <f>S323*H323</f>
        <v>0.012</v>
      </c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R323" s="216" t="s">
        <v>238</v>
      </c>
      <c r="AT323" s="216" t="s">
        <v>162</v>
      </c>
      <c r="AU323" s="216" t="s">
        <v>85</v>
      </c>
      <c r="AY323" s="18" t="s">
        <v>159</v>
      </c>
      <c r="BE323" s="217">
        <f>IF(N323="základní",J323,0)</f>
        <v>0</v>
      </c>
      <c r="BF323" s="217">
        <f>IF(N323="snížená",J323,0)</f>
        <v>0</v>
      </c>
      <c r="BG323" s="217">
        <f>IF(N323="zákl. přenesená",J323,0)</f>
        <v>0</v>
      </c>
      <c r="BH323" s="217">
        <f>IF(N323="sníž. přenesená",J323,0)</f>
        <v>0</v>
      </c>
      <c r="BI323" s="217">
        <f>IF(N323="nulová",J323,0)</f>
        <v>0</v>
      </c>
      <c r="BJ323" s="18" t="s">
        <v>83</v>
      </c>
      <c r="BK323" s="217">
        <f>ROUND(I323*H323,2)</f>
        <v>0</v>
      </c>
      <c r="BL323" s="18" t="s">
        <v>238</v>
      </c>
      <c r="BM323" s="216" t="s">
        <v>449</v>
      </c>
    </row>
    <row r="324" spans="1:47" s="2" customFormat="1" ht="12">
      <c r="A324" s="39"/>
      <c r="B324" s="40"/>
      <c r="C324" s="41"/>
      <c r="D324" s="218" t="s">
        <v>169</v>
      </c>
      <c r="E324" s="41"/>
      <c r="F324" s="219" t="s">
        <v>450</v>
      </c>
      <c r="G324" s="41"/>
      <c r="H324" s="41"/>
      <c r="I324" s="220"/>
      <c r="J324" s="41"/>
      <c r="K324" s="41"/>
      <c r="L324" s="45"/>
      <c r="M324" s="221"/>
      <c r="N324" s="222"/>
      <c r="O324" s="85"/>
      <c r="P324" s="85"/>
      <c r="Q324" s="85"/>
      <c r="R324" s="85"/>
      <c r="S324" s="85"/>
      <c r="T324" s="86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T324" s="18" t="s">
        <v>169</v>
      </c>
      <c r="AU324" s="18" t="s">
        <v>85</v>
      </c>
    </row>
    <row r="325" spans="1:51" s="13" customFormat="1" ht="12">
      <c r="A325" s="13"/>
      <c r="B325" s="223"/>
      <c r="C325" s="224"/>
      <c r="D325" s="225" t="s">
        <v>175</v>
      </c>
      <c r="E325" s="226" t="s">
        <v>19</v>
      </c>
      <c r="F325" s="227" t="s">
        <v>451</v>
      </c>
      <c r="G325" s="224"/>
      <c r="H325" s="226" t="s">
        <v>19</v>
      </c>
      <c r="I325" s="228"/>
      <c r="J325" s="224"/>
      <c r="K325" s="224"/>
      <c r="L325" s="229"/>
      <c r="M325" s="230"/>
      <c r="N325" s="231"/>
      <c r="O325" s="231"/>
      <c r="P325" s="231"/>
      <c r="Q325" s="231"/>
      <c r="R325" s="231"/>
      <c r="S325" s="231"/>
      <c r="T325" s="232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33" t="s">
        <v>175</v>
      </c>
      <c r="AU325" s="233" t="s">
        <v>85</v>
      </c>
      <c r="AV325" s="13" t="s">
        <v>83</v>
      </c>
      <c r="AW325" s="13" t="s">
        <v>37</v>
      </c>
      <c r="AX325" s="13" t="s">
        <v>75</v>
      </c>
      <c r="AY325" s="233" t="s">
        <v>159</v>
      </c>
    </row>
    <row r="326" spans="1:51" s="14" customFormat="1" ht="12">
      <c r="A326" s="14"/>
      <c r="B326" s="234"/>
      <c r="C326" s="235"/>
      <c r="D326" s="225" t="s">
        <v>175</v>
      </c>
      <c r="E326" s="236" t="s">
        <v>19</v>
      </c>
      <c r="F326" s="237" t="s">
        <v>452</v>
      </c>
      <c r="G326" s="235"/>
      <c r="H326" s="238">
        <v>4</v>
      </c>
      <c r="I326" s="239"/>
      <c r="J326" s="235"/>
      <c r="K326" s="235"/>
      <c r="L326" s="240"/>
      <c r="M326" s="241"/>
      <c r="N326" s="242"/>
      <c r="O326" s="242"/>
      <c r="P326" s="242"/>
      <c r="Q326" s="242"/>
      <c r="R326" s="242"/>
      <c r="S326" s="242"/>
      <c r="T326" s="243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44" t="s">
        <v>175</v>
      </c>
      <c r="AU326" s="244" t="s">
        <v>85</v>
      </c>
      <c r="AV326" s="14" t="s">
        <v>85</v>
      </c>
      <c r="AW326" s="14" t="s">
        <v>37</v>
      </c>
      <c r="AX326" s="14" t="s">
        <v>83</v>
      </c>
      <c r="AY326" s="244" t="s">
        <v>159</v>
      </c>
    </row>
    <row r="327" spans="1:65" s="2" customFormat="1" ht="49.05" customHeight="1">
      <c r="A327" s="39"/>
      <c r="B327" s="40"/>
      <c r="C327" s="205" t="s">
        <v>453</v>
      </c>
      <c r="D327" s="205" t="s">
        <v>162</v>
      </c>
      <c r="E327" s="206" t="s">
        <v>454</v>
      </c>
      <c r="F327" s="207" t="s">
        <v>455</v>
      </c>
      <c r="G327" s="208" t="s">
        <v>165</v>
      </c>
      <c r="H327" s="209">
        <v>42.155</v>
      </c>
      <c r="I327" s="210"/>
      <c r="J327" s="211">
        <f>ROUND(I327*H327,2)</f>
        <v>0</v>
      </c>
      <c r="K327" s="207" t="s">
        <v>166</v>
      </c>
      <c r="L327" s="45"/>
      <c r="M327" s="212" t="s">
        <v>19</v>
      </c>
      <c r="N327" s="213" t="s">
        <v>46</v>
      </c>
      <c r="O327" s="85"/>
      <c r="P327" s="214">
        <f>O327*H327</f>
        <v>0</v>
      </c>
      <c r="Q327" s="214">
        <v>0</v>
      </c>
      <c r="R327" s="214">
        <f>Q327*H327</f>
        <v>0</v>
      </c>
      <c r="S327" s="214">
        <v>0.00175</v>
      </c>
      <c r="T327" s="215">
        <f>S327*H327</f>
        <v>0.07377125000000001</v>
      </c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R327" s="216" t="s">
        <v>238</v>
      </c>
      <c r="AT327" s="216" t="s">
        <v>162</v>
      </c>
      <c r="AU327" s="216" t="s">
        <v>85</v>
      </c>
      <c r="AY327" s="18" t="s">
        <v>159</v>
      </c>
      <c r="BE327" s="217">
        <f>IF(N327="základní",J327,0)</f>
        <v>0</v>
      </c>
      <c r="BF327" s="217">
        <f>IF(N327="snížená",J327,0)</f>
        <v>0</v>
      </c>
      <c r="BG327" s="217">
        <f>IF(N327="zákl. přenesená",J327,0)</f>
        <v>0</v>
      </c>
      <c r="BH327" s="217">
        <f>IF(N327="sníž. přenesená",J327,0)</f>
        <v>0</v>
      </c>
      <c r="BI327" s="217">
        <f>IF(N327="nulová",J327,0)</f>
        <v>0</v>
      </c>
      <c r="BJ327" s="18" t="s">
        <v>83</v>
      </c>
      <c r="BK327" s="217">
        <f>ROUND(I327*H327,2)</f>
        <v>0</v>
      </c>
      <c r="BL327" s="18" t="s">
        <v>238</v>
      </c>
      <c r="BM327" s="216" t="s">
        <v>456</v>
      </c>
    </row>
    <row r="328" spans="1:47" s="2" customFormat="1" ht="12">
      <c r="A328" s="39"/>
      <c r="B328" s="40"/>
      <c r="C328" s="41"/>
      <c r="D328" s="218" t="s">
        <v>169</v>
      </c>
      <c r="E328" s="41"/>
      <c r="F328" s="219" t="s">
        <v>457</v>
      </c>
      <c r="G328" s="41"/>
      <c r="H328" s="41"/>
      <c r="I328" s="220"/>
      <c r="J328" s="41"/>
      <c r="K328" s="41"/>
      <c r="L328" s="45"/>
      <c r="M328" s="221"/>
      <c r="N328" s="222"/>
      <c r="O328" s="85"/>
      <c r="P328" s="85"/>
      <c r="Q328" s="85"/>
      <c r="R328" s="85"/>
      <c r="S328" s="85"/>
      <c r="T328" s="86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T328" s="18" t="s">
        <v>169</v>
      </c>
      <c r="AU328" s="18" t="s">
        <v>85</v>
      </c>
    </row>
    <row r="329" spans="1:51" s="13" customFormat="1" ht="12">
      <c r="A329" s="13"/>
      <c r="B329" s="223"/>
      <c r="C329" s="224"/>
      <c r="D329" s="225" t="s">
        <v>175</v>
      </c>
      <c r="E329" s="226" t="s">
        <v>19</v>
      </c>
      <c r="F329" s="227" t="s">
        <v>339</v>
      </c>
      <c r="G329" s="224"/>
      <c r="H329" s="226" t="s">
        <v>19</v>
      </c>
      <c r="I329" s="228"/>
      <c r="J329" s="224"/>
      <c r="K329" s="224"/>
      <c r="L329" s="229"/>
      <c r="M329" s="230"/>
      <c r="N329" s="231"/>
      <c r="O329" s="231"/>
      <c r="P329" s="231"/>
      <c r="Q329" s="231"/>
      <c r="R329" s="231"/>
      <c r="S329" s="231"/>
      <c r="T329" s="232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33" t="s">
        <v>175</v>
      </c>
      <c r="AU329" s="233" t="s">
        <v>85</v>
      </c>
      <c r="AV329" s="13" t="s">
        <v>83</v>
      </c>
      <c r="AW329" s="13" t="s">
        <v>37</v>
      </c>
      <c r="AX329" s="13" t="s">
        <v>75</v>
      </c>
      <c r="AY329" s="233" t="s">
        <v>159</v>
      </c>
    </row>
    <row r="330" spans="1:51" s="13" customFormat="1" ht="12">
      <c r="A330" s="13"/>
      <c r="B330" s="223"/>
      <c r="C330" s="224"/>
      <c r="D330" s="225" t="s">
        <v>175</v>
      </c>
      <c r="E330" s="226" t="s">
        <v>19</v>
      </c>
      <c r="F330" s="227" t="s">
        <v>340</v>
      </c>
      <c r="G330" s="224"/>
      <c r="H330" s="226" t="s">
        <v>19</v>
      </c>
      <c r="I330" s="228"/>
      <c r="J330" s="224"/>
      <c r="K330" s="224"/>
      <c r="L330" s="229"/>
      <c r="M330" s="230"/>
      <c r="N330" s="231"/>
      <c r="O330" s="231"/>
      <c r="P330" s="231"/>
      <c r="Q330" s="231"/>
      <c r="R330" s="231"/>
      <c r="S330" s="231"/>
      <c r="T330" s="232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33" t="s">
        <v>175</v>
      </c>
      <c r="AU330" s="233" t="s">
        <v>85</v>
      </c>
      <c r="AV330" s="13" t="s">
        <v>83</v>
      </c>
      <c r="AW330" s="13" t="s">
        <v>37</v>
      </c>
      <c r="AX330" s="13" t="s">
        <v>75</v>
      </c>
      <c r="AY330" s="233" t="s">
        <v>159</v>
      </c>
    </row>
    <row r="331" spans="1:51" s="13" customFormat="1" ht="12">
      <c r="A331" s="13"/>
      <c r="B331" s="223"/>
      <c r="C331" s="224"/>
      <c r="D331" s="225" t="s">
        <v>175</v>
      </c>
      <c r="E331" s="226" t="s">
        <v>19</v>
      </c>
      <c r="F331" s="227" t="s">
        <v>341</v>
      </c>
      <c r="G331" s="224"/>
      <c r="H331" s="226" t="s">
        <v>19</v>
      </c>
      <c r="I331" s="228"/>
      <c r="J331" s="224"/>
      <c r="K331" s="224"/>
      <c r="L331" s="229"/>
      <c r="M331" s="230"/>
      <c r="N331" s="231"/>
      <c r="O331" s="231"/>
      <c r="P331" s="231"/>
      <c r="Q331" s="231"/>
      <c r="R331" s="231"/>
      <c r="S331" s="231"/>
      <c r="T331" s="232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33" t="s">
        <v>175</v>
      </c>
      <c r="AU331" s="233" t="s">
        <v>85</v>
      </c>
      <c r="AV331" s="13" t="s">
        <v>83</v>
      </c>
      <c r="AW331" s="13" t="s">
        <v>37</v>
      </c>
      <c r="AX331" s="13" t="s">
        <v>75</v>
      </c>
      <c r="AY331" s="233" t="s">
        <v>159</v>
      </c>
    </row>
    <row r="332" spans="1:51" s="14" customFormat="1" ht="12">
      <c r="A332" s="14"/>
      <c r="B332" s="234"/>
      <c r="C332" s="235"/>
      <c r="D332" s="225" t="s">
        <v>175</v>
      </c>
      <c r="E332" s="236" t="s">
        <v>19</v>
      </c>
      <c r="F332" s="237" t="s">
        <v>342</v>
      </c>
      <c r="G332" s="235"/>
      <c r="H332" s="238">
        <v>42.155</v>
      </c>
      <c r="I332" s="239"/>
      <c r="J332" s="235"/>
      <c r="K332" s="235"/>
      <c r="L332" s="240"/>
      <c r="M332" s="241"/>
      <c r="N332" s="242"/>
      <c r="O332" s="242"/>
      <c r="P332" s="242"/>
      <c r="Q332" s="242"/>
      <c r="R332" s="242"/>
      <c r="S332" s="242"/>
      <c r="T332" s="243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44" t="s">
        <v>175</v>
      </c>
      <c r="AU332" s="244" t="s">
        <v>85</v>
      </c>
      <c r="AV332" s="14" t="s">
        <v>85</v>
      </c>
      <c r="AW332" s="14" t="s">
        <v>37</v>
      </c>
      <c r="AX332" s="14" t="s">
        <v>83</v>
      </c>
      <c r="AY332" s="244" t="s">
        <v>159</v>
      </c>
    </row>
    <row r="333" spans="1:65" s="2" customFormat="1" ht="33" customHeight="1">
      <c r="A333" s="39"/>
      <c r="B333" s="40"/>
      <c r="C333" s="205" t="s">
        <v>458</v>
      </c>
      <c r="D333" s="205" t="s">
        <v>162</v>
      </c>
      <c r="E333" s="206" t="s">
        <v>459</v>
      </c>
      <c r="F333" s="207" t="s">
        <v>460</v>
      </c>
      <c r="G333" s="208" t="s">
        <v>461</v>
      </c>
      <c r="H333" s="209">
        <v>208.041</v>
      </c>
      <c r="I333" s="210"/>
      <c r="J333" s="211">
        <f>ROUND(I333*H333,2)</f>
        <v>0</v>
      </c>
      <c r="K333" s="207" t="s">
        <v>166</v>
      </c>
      <c r="L333" s="45"/>
      <c r="M333" s="212" t="s">
        <v>19</v>
      </c>
      <c r="N333" s="213" t="s">
        <v>46</v>
      </c>
      <c r="O333" s="85"/>
      <c r="P333" s="214">
        <f>O333*H333</f>
        <v>0</v>
      </c>
      <c r="Q333" s="214">
        <v>3E-05</v>
      </c>
      <c r="R333" s="214">
        <f>Q333*H333</f>
        <v>0.00624123</v>
      </c>
      <c r="S333" s="214">
        <v>0</v>
      </c>
      <c r="T333" s="215">
        <f>S333*H333</f>
        <v>0</v>
      </c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R333" s="216" t="s">
        <v>238</v>
      </c>
      <c r="AT333" s="216" t="s">
        <v>162</v>
      </c>
      <c r="AU333" s="216" t="s">
        <v>85</v>
      </c>
      <c r="AY333" s="18" t="s">
        <v>159</v>
      </c>
      <c r="BE333" s="217">
        <f>IF(N333="základní",J333,0)</f>
        <v>0</v>
      </c>
      <c r="BF333" s="217">
        <f>IF(N333="snížená",J333,0)</f>
        <v>0</v>
      </c>
      <c r="BG333" s="217">
        <f>IF(N333="zákl. přenesená",J333,0)</f>
        <v>0</v>
      </c>
      <c r="BH333" s="217">
        <f>IF(N333="sníž. přenesená",J333,0)</f>
        <v>0</v>
      </c>
      <c r="BI333" s="217">
        <f>IF(N333="nulová",J333,0)</f>
        <v>0</v>
      </c>
      <c r="BJ333" s="18" t="s">
        <v>83</v>
      </c>
      <c r="BK333" s="217">
        <f>ROUND(I333*H333,2)</f>
        <v>0</v>
      </c>
      <c r="BL333" s="18" t="s">
        <v>238</v>
      </c>
      <c r="BM333" s="216" t="s">
        <v>462</v>
      </c>
    </row>
    <row r="334" spans="1:47" s="2" customFormat="1" ht="12">
      <c r="A334" s="39"/>
      <c r="B334" s="40"/>
      <c r="C334" s="41"/>
      <c r="D334" s="218" t="s">
        <v>169</v>
      </c>
      <c r="E334" s="41"/>
      <c r="F334" s="219" t="s">
        <v>463</v>
      </c>
      <c r="G334" s="41"/>
      <c r="H334" s="41"/>
      <c r="I334" s="220"/>
      <c r="J334" s="41"/>
      <c r="K334" s="41"/>
      <c r="L334" s="45"/>
      <c r="M334" s="221"/>
      <c r="N334" s="222"/>
      <c r="O334" s="85"/>
      <c r="P334" s="85"/>
      <c r="Q334" s="85"/>
      <c r="R334" s="85"/>
      <c r="S334" s="85"/>
      <c r="T334" s="86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T334" s="18" t="s">
        <v>169</v>
      </c>
      <c r="AU334" s="18" t="s">
        <v>85</v>
      </c>
    </row>
    <row r="335" spans="1:51" s="13" customFormat="1" ht="12">
      <c r="A335" s="13"/>
      <c r="B335" s="223"/>
      <c r="C335" s="224"/>
      <c r="D335" s="225" t="s">
        <v>175</v>
      </c>
      <c r="E335" s="226" t="s">
        <v>19</v>
      </c>
      <c r="F335" s="227" t="s">
        <v>358</v>
      </c>
      <c r="G335" s="224"/>
      <c r="H335" s="226" t="s">
        <v>19</v>
      </c>
      <c r="I335" s="228"/>
      <c r="J335" s="224"/>
      <c r="K335" s="224"/>
      <c r="L335" s="229"/>
      <c r="M335" s="230"/>
      <c r="N335" s="231"/>
      <c r="O335" s="231"/>
      <c r="P335" s="231"/>
      <c r="Q335" s="231"/>
      <c r="R335" s="231"/>
      <c r="S335" s="231"/>
      <c r="T335" s="232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33" t="s">
        <v>175</v>
      </c>
      <c r="AU335" s="233" t="s">
        <v>85</v>
      </c>
      <c r="AV335" s="13" t="s">
        <v>83</v>
      </c>
      <c r="AW335" s="13" t="s">
        <v>37</v>
      </c>
      <c r="AX335" s="13" t="s">
        <v>75</v>
      </c>
      <c r="AY335" s="233" t="s">
        <v>159</v>
      </c>
    </row>
    <row r="336" spans="1:51" s="13" customFormat="1" ht="12">
      <c r="A336" s="13"/>
      <c r="B336" s="223"/>
      <c r="C336" s="224"/>
      <c r="D336" s="225" t="s">
        <v>175</v>
      </c>
      <c r="E336" s="226" t="s">
        <v>19</v>
      </c>
      <c r="F336" s="227" t="s">
        <v>359</v>
      </c>
      <c r="G336" s="224"/>
      <c r="H336" s="226" t="s">
        <v>19</v>
      </c>
      <c r="I336" s="228"/>
      <c r="J336" s="224"/>
      <c r="K336" s="224"/>
      <c r="L336" s="229"/>
      <c r="M336" s="230"/>
      <c r="N336" s="231"/>
      <c r="O336" s="231"/>
      <c r="P336" s="231"/>
      <c r="Q336" s="231"/>
      <c r="R336" s="231"/>
      <c r="S336" s="231"/>
      <c r="T336" s="232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33" t="s">
        <v>175</v>
      </c>
      <c r="AU336" s="233" t="s">
        <v>85</v>
      </c>
      <c r="AV336" s="13" t="s">
        <v>83</v>
      </c>
      <c r="AW336" s="13" t="s">
        <v>37</v>
      </c>
      <c r="AX336" s="13" t="s">
        <v>75</v>
      </c>
      <c r="AY336" s="233" t="s">
        <v>159</v>
      </c>
    </row>
    <row r="337" spans="1:51" s="13" customFormat="1" ht="12">
      <c r="A337" s="13"/>
      <c r="B337" s="223"/>
      <c r="C337" s="224"/>
      <c r="D337" s="225" t="s">
        <v>175</v>
      </c>
      <c r="E337" s="226" t="s">
        <v>19</v>
      </c>
      <c r="F337" s="227" t="s">
        <v>341</v>
      </c>
      <c r="G337" s="224"/>
      <c r="H337" s="226" t="s">
        <v>19</v>
      </c>
      <c r="I337" s="228"/>
      <c r="J337" s="224"/>
      <c r="K337" s="224"/>
      <c r="L337" s="229"/>
      <c r="M337" s="230"/>
      <c r="N337" s="231"/>
      <c r="O337" s="231"/>
      <c r="P337" s="231"/>
      <c r="Q337" s="231"/>
      <c r="R337" s="231"/>
      <c r="S337" s="231"/>
      <c r="T337" s="232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33" t="s">
        <v>175</v>
      </c>
      <c r="AU337" s="233" t="s">
        <v>85</v>
      </c>
      <c r="AV337" s="13" t="s">
        <v>83</v>
      </c>
      <c r="AW337" s="13" t="s">
        <v>37</v>
      </c>
      <c r="AX337" s="13" t="s">
        <v>75</v>
      </c>
      <c r="AY337" s="233" t="s">
        <v>159</v>
      </c>
    </row>
    <row r="338" spans="1:51" s="14" customFormat="1" ht="12">
      <c r="A338" s="14"/>
      <c r="B338" s="234"/>
      <c r="C338" s="235"/>
      <c r="D338" s="225" t="s">
        <v>175</v>
      </c>
      <c r="E338" s="236" t="s">
        <v>19</v>
      </c>
      <c r="F338" s="237" t="s">
        <v>464</v>
      </c>
      <c r="G338" s="235"/>
      <c r="H338" s="238">
        <v>108.712</v>
      </c>
      <c r="I338" s="239"/>
      <c r="J338" s="235"/>
      <c r="K338" s="235"/>
      <c r="L338" s="240"/>
      <c r="M338" s="241"/>
      <c r="N338" s="242"/>
      <c r="O338" s="242"/>
      <c r="P338" s="242"/>
      <c r="Q338" s="242"/>
      <c r="R338" s="242"/>
      <c r="S338" s="242"/>
      <c r="T338" s="243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44" t="s">
        <v>175</v>
      </c>
      <c r="AU338" s="244" t="s">
        <v>85</v>
      </c>
      <c r="AV338" s="14" t="s">
        <v>85</v>
      </c>
      <c r="AW338" s="14" t="s">
        <v>37</v>
      </c>
      <c r="AX338" s="14" t="s">
        <v>75</v>
      </c>
      <c r="AY338" s="244" t="s">
        <v>159</v>
      </c>
    </row>
    <row r="339" spans="1:51" s="13" customFormat="1" ht="12">
      <c r="A339" s="13"/>
      <c r="B339" s="223"/>
      <c r="C339" s="224"/>
      <c r="D339" s="225" t="s">
        <v>175</v>
      </c>
      <c r="E339" s="226" t="s">
        <v>19</v>
      </c>
      <c r="F339" s="227" t="s">
        <v>362</v>
      </c>
      <c r="G339" s="224"/>
      <c r="H339" s="226" t="s">
        <v>19</v>
      </c>
      <c r="I339" s="228"/>
      <c r="J339" s="224"/>
      <c r="K339" s="224"/>
      <c r="L339" s="229"/>
      <c r="M339" s="230"/>
      <c r="N339" s="231"/>
      <c r="O339" s="231"/>
      <c r="P339" s="231"/>
      <c r="Q339" s="231"/>
      <c r="R339" s="231"/>
      <c r="S339" s="231"/>
      <c r="T339" s="232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33" t="s">
        <v>175</v>
      </c>
      <c r="AU339" s="233" t="s">
        <v>85</v>
      </c>
      <c r="AV339" s="13" t="s">
        <v>83</v>
      </c>
      <c r="AW339" s="13" t="s">
        <v>37</v>
      </c>
      <c r="AX339" s="13" t="s">
        <v>75</v>
      </c>
      <c r="AY339" s="233" t="s">
        <v>159</v>
      </c>
    </row>
    <row r="340" spans="1:51" s="13" customFormat="1" ht="12">
      <c r="A340" s="13"/>
      <c r="B340" s="223"/>
      <c r="C340" s="224"/>
      <c r="D340" s="225" t="s">
        <v>175</v>
      </c>
      <c r="E340" s="226" t="s">
        <v>19</v>
      </c>
      <c r="F340" s="227" t="s">
        <v>341</v>
      </c>
      <c r="G340" s="224"/>
      <c r="H340" s="226" t="s">
        <v>19</v>
      </c>
      <c r="I340" s="228"/>
      <c r="J340" s="224"/>
      <c r="K340" s="224"/>
      <c r="L340" s="229"/>
      <c r="M340" s="230"/>
      <c r="N340" s="231"/>
      <c r="O340" s="231"/>
      <c r="P340" s="231"/>
      <c r="Q340" s="231"/>
      <c r="R340" s="231"/>
      <c r="S340" s="231"/>
      <c r="T340" s="232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33" t="s">
        <v>175</v>
      </c>
      <c r="AU340" s="233" t="s">
        <v>85</v>
      </c>
      <c r="AV340" s="13" t="s">
        <v>83</v>
      </c>
      <c r="AW340" s="13" t="s">
        <v>37</v>
      </c>
      <c r="AX340" s="13" t="s">
        <v>75</v>
      </c>
      <c r="AY340" s="233" t="s">
        <v>159</v>
      </c>
    </row>
    <row r="341" spans="1:51" s="14" customFormat="1" ht="12">
      <c r="A341" s="14"/>
      <c r="B341" s="234"/>
      <c r="C341" s="235"/>
      <c r="D341" s="225" t="s">
        <v>175</v>
      </c>
      <c r="E341" s="236" t="s">
        <v>19</v>
      </c>
      <c r="F341" s="237" t="s">
        <v>465</v>
      </c>
      <c r="G341" s="235"/>
      <c r="H341" s="238">
        <v>10.819</v>
      </c>
      <c r="I341" s="239"/>
      <c r="J341" s="235"/>
      <c r="K341" s="235"/>
      <c r="L341" s="240"/>
      <c r="M341" s="241"/>
      <c r="N341" s="242"/>
      <c r="O341" s="242"/>
      <c r="P341" s="242"/>
      <c r="Q341" s="242"/>
      <c r="R341" s="242"/>
      <c r="S341" s="242"/>
      <c r="T341" s="243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44" t="s">
        <v>175</v>
      </c>
      <c r="AU341" s="244" t="s">
        <v>85</v>
      </c>
      <c r="AV341" s="14" t="s">
        <v>85</v>
      </c>
      <c r="AW341" s="14" t="s">
        <v>37</v>
      </c>
      <c r="AX341" s="14" t="s">
        <v>75</v>
      </c>
      <c r="AY341" s="244" t="s">
        <v>159</v>
      </c>
    </row>
    <row r="342" spans="1:51" s="13" customFormat="1" ht="12">
      <c r="A342" s="13"/>
      <c r="B342" s="223"/>
      <c r="C342" s="224"/>
      <c r="D342" s="225" t="s">
        <v>175</v>
      </c>
      <c r="E342" s="226" t="s">
        <v>19</v>
      </c>
      <c r="F342" s="227" t="s">
        <v>339</v>
      </c>
      <c r="G342" s="224"/>
      <c r="H342" s="226" t="s">
        <v>19</v>
      </c>
      <c r="I342" s="228"/>
      <c r="J342" s="224"/>
      <c r="K342" s="224"/>
      <c r="L342" s="229"/>
      <c r="M342" s="230"/>
      <c r="N342" s="231"/>
      <c r="O342" s="231"/>
      <c r="P342" s="231"/>
      <c r="Q342" s="231"/>
      <c r="R342" s="231"/>
      <c r="S342" s="231"/>
      <c r="T342" s="232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33" t="s">
        <v>175</v>
      </c>
      <c r="AU342" s="233" t="s">
        <v>85</v>
      </c>
      <c r="AV342" s="13" t="s">
        <v>83</v>
      </c>
      <c r="AW342" s="13" t="s">
        <v>37</v>
      </c>
      <c r="AX342" s="13" t="s">
        <v>75</v>
      </c>
      <c r="AY342" s="233" t="s">
        <v>159</v>
      </c>
    </row>
    <row r="343" spans="1:51" s="13" customFormat="1" ht="12">
      <c r="A343" s="13"/>
      <c r="B343" s="223"/>
      <c r="C343" s="224"/>
      <c r="D343" s="225" t="s">
        <v>175</v>
      </c>
      <c r="E343" s="226" t="s">
        <v>19</v>
      </c>
      <c r="F343" s="227" t="s">
        <v>341</v>
      </c>
      <c r="G343" s="224"/>
      <c r="H343" s="226" t="s">
        <v>19</v>
      </c>
      <c r="I343" s="228"/>
      <c r="J343" s="224"/>
      <c r="K343" s="224"/>
      <c r="L343" s="229"/>
      <c r="M343" s="230"/>
      <c r="N343" s="231"/>
      <c r="O343" s="231"/>
      <c r="P343" s="231"/>
      <c r="Q343" s="231"/>
      <c r="R343" s="231"/>
      <c r="S343" s="231"/>
      <c r="T343" s="232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33" t="s">
        <v>175</v>
      </c>
      <c r="AU343" s="233" t="s">
        <v>85</v>
      </c>
      <c r="AV343" s="13" t="s">
        <v>83</v>
      </c>
      <c r="AW343" s="13" t="s">
        <v>37</v>
      </c>
      <c r="AX343" s="13" t="s">
        <v>75</v>
      </c>
      <c r="AY343" s="233" t="s">
        <v>159</v>
      </c>
    </row>
    <row r="344" spans="1:51" s="14" customFormat="1" ht="12">
      <c r="A344" s="14"/>
      <c r="B344" s="234"/>
      <c r="C344" s="235"/>
      <c r="D344" s="225" t="s">
        <v>175</v>
      </c>
      <c r="E344" s="236" t="s">
        <v>19</v>
      </c>
      <c r="F344" s="237" t="s">
        <v>466</v>
      </c>
      <c r="G344" s="235"/>
      <c r="H344" s="238">
        <v>84.31</v>
      </c>
      <c r="I344" s="239"/>
      <c r="J344" s="235"/>
      <c r="K344" s="235"/>
      <c r="L344" s="240"/>
      <c r="M344" s="241"/>
      <c r="N344" s="242"/>
      <c r="O344" s="242"/>
      <c r="P344" s="242"/>
      <c r="Q344" s="242"/>
      <c r="R344" s="242"/>
      <c r="S344" s="242"/>
      <c r="T344" s="243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44" t="s">
        <v>175</v>
      </c>
      <c r="AU344" s="244" t="s">
        <v>85</v>
      </c>
      <c r="AV344" s="14" t="s">
        <v>85</v>
      </c>
      <c r="AW344" s="14" t="s">
        <v>37</v>
      </c>
      <c r="AX344" s="14" t="s">
        <v>75</v>
      </c>
      <c r="AY344" s="244" t="s">
        <v>159</v>
      </c>
    </row>
    <row r="345" spans="1:51" s="13" customFormat="1" ht="12">
      <c r="A345" s="13"/>
      <c r="B345" s="223"/>
      <c r="C345" s="224"/>
      <c r="D345" s="225" t="s">
        <v>175</v>
      </c>
      <c r="E345" s="226" t="s">
        <v>19</v>
      </c>
      <c r="F345" s="227" t="s">
        <v>364</v>
      </c>
      <c r="G345" s="224"/>
      <c r="H345" s="226" t="s">
        <v>19</v>
      </c>
      <c r="I345" s="228"/>
      <c r="J345" s="224"/>
      <c r="K345" s="224"/>
      <c r="L345" s="229"/>
      <c r="M345" s="230"/>
      <c r="N345" s="231"/>
      <c r="O345" s="231"/>
      <c r="P345" s="231"/>
      <c r="Q345" s="231"/>
      <c r="R345" s="231"/>
      <c r="S345" s="231"/>
      <c r="T345" s="232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33" t="s">
        <v>175</v>
      </c>
      <c r="AU345" s="233" t="s">
        <v>85</v>
      </c>
      <c r="AV345" s="13" t="s">
        <v>83</v>
      </c>
      <c r="AW345" s="13" t="s">
        <v>37</v>
      </c>
      <c r="AX345" s="13" t="s">
        <v>75</v>
      </c>
      <c r="AY345" s="233" t="s">
        <v>159</v>
      </c>
    </row>
    <row r="346" spans="1:51" s="13" customFormat="1" ht="12">
      <c r="A346" s="13"/>
      <c r="B346" s="223"/>
      <c r="C346" s="224"/>
      <c r="D346" s="225" t="s">
        <v>175</v>
      </c>
      <c r="E346" s="226" t="s">
        <v>19</v>
      </c>
      <c r="F346" s="227" t="s">
        <v>341</v>
      </c>
      <c r="G346" s="224"/>
      <c r="H346" s="226" t="s">
        <v>19</v>
      </c>
      <c r="I346" s="228"/>
      <c r="J346" s="224"/>
      <c r="K346" s="224"/>
      <c r="L346" s="229"/>
      <c r="M346" s="230"/>
      <c r="N346" s="231"/>
      <c r="O346" s="231"/>
      <c r="P346" s="231"/>
      <c r="Q346" s="231"/>
      <c r="R346" s="231"/>
      <c r="S346" s="231"/>
      <c r="T346" s="232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33" t="s">
        <v>175</v>
      </c>
      <c r="AU346" s="233" t="s">
        <v>85</v>
      </c>
      <c r="AV346" s="13" t="s">
        <v>83</v>
      </c>
      <c r="AW346" s="13" t="s">
        <v>37</v>
      </c>
      <c r="AX346" s="13" t="s">
        <v>75</v>
      </c>
      <c r="AY346" s="233" t="s">
        <v>159</v>
      </c>
    </row>
    <row r="347" spans="1:51" s="13" customFormat="1" ht="12">
      <c r="A347" s="13"/>
      <c r="B347" s="223"/>
      <c r="C347" s="224"/>
      <c r="D347" s="225" t="s">
        <v>175</v>
      </c>
      <c r="E347" s="226" t="s">
        <v>19</v>
      </c>
      <c r="F347" s="227" t="s">
        <v>366</v>
      </c>
      <c r="G347" s="224"/>
      <c r="H347" s="226" t="s">
        <v>19</v>
      </c>
      <c r="I347" s="228"/>
      <c r="J347" s="224"/>
      <c r="K347" s="224"/>
      <c r="L347" s="229"/>
      <c r="M347" s="230"/>
      <c r="N347" s="231"/>
      <c r="O347" s="231"/>
      <c r="P347" s="231"/>
      <c r="Q347" s="231"/>
      <c r="R347" s="231"/>
      <c r="S347" s="231"/>
      <c r="T347" s="232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33" t="s">
        <v>175</v>
      </c>
      <c r="AU347" s="233" t="s">
        <v>85</v>
      </c>
      <c r="AV347" s="13" t="s">
        <v>83</v>
      </c>
      <c r="AW347" s="13" t="s">
        <v>37</v>
      </c>
      <c r="AX347" s="13" t="s">
        <v>75</v>
      </c>
      <c r="AY347" s="233" t="s">
        <v>159</v>
      </c>
    </row>
    <row r="348" spans="1:51" s="14" customFormat="1" ht="12">
      <c r="A348" s="14"/>
      <c r="B348" s="234"/>
      <c r="C348" s="235"/>
      <c r="D348" s="225" t="s">
        <v>175</v>
      </c>
      <c r="E348" s="236" t="s">
        <v>19</v>
      </c>
      <c r="F348" s="237" t="s">
        <v>467</v>
      </c>
      <c r="G348" s="235"/>
      <c r="H348" s="238">
        <v>4.2</v>
      </c>
      <c r="I348" s="239"/>
      <c r="J348" s="235"/>
      <c r="K348" s="235"/>
      <c r="L348" s="240"/>
      <c r="M348" s="241"/>
      <c r="N348" s="242"/>
      <c r="O348" s="242"/>
      <c r="P348" s="242"/>
      <c r="Q348" s="242"/>
      <c r="R348" s="242"/>
      <c r="S348" s="242"/>
      <c r="T348" s="243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44" t="s">
        <v>175</v>
      </c>
      <c r="AU348" s="244" t="s">
        <v>85</v>
      </c>
      <c r="AV348" s="14" t="s">
        <v>85</v>
      </c>
      <c r="AW348" s="14" t="s">
        <v>37</v>
      </c>
      <c r="AX348" s="14" t="s">
        <v>75</v>
      </c>
      <c r="AY348" s="244" t="s">
        <v>159</v>
      </c>
    </row>
    <row r="349" spans="1:51" s="15" customFormat="1" ht="12">
      <c r="A349" s="15"/>
      <c r="B349" s="245"/>
      <c r="C349" s="246"/>
      <c r="D349" s="225" t="s">
        <v>175</v>
      </c>
      <c r="E349" s="247" t="s">
        <v>19</v>
      </c>
      <c r="F349" s="248" t="s">
        <v>179</v>
      </c>
      <c r="G349" s="246"/>
      <c r="H349" s="249">
        <v>208.041</v>
      </c>
      <c r="I349" s="250"/>
      <c r="J349" s="246"/>
      <c r="K349" s="246"/>
      <c r="L349" s="251"/>
      <c r="M349" s="252"/>
      <c r="N349" s="253"/>
      <c r="O349" s="253"/>
      <c r="P349" s="253"/>
      <c r="Q349" s="253"/>
      <c r="R349" s="253"/>
      <c r="S349" s="253"/>
      <c r="T349" s="254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T349" s="255" t="s">
        <v>175</v>
      </c>
      <c r="AU349" s="255" t="s">
        <v>85</v>
      </c>
      <c r="AV349" s="15" t="s">
        <v>167</v>
      </c>
      <c r="AW349" s="15" t="s">
        <v>37</v>
      </c>
      <c r="AX349" s="15" t="s">
        <v>83</v>
      </c>
      <c r="AY349" s="255" t="s">
        <v>159</v>
      </c>
    </row>
    <row r="350" spans="1:65" s="2" customFormat="1" ht="24.15" customHeight="1">
      <c r="A350" s="39"/>
      <c r="B350" s="40"/>
      <c r="C350" s="257" t="s">
        <v>468</v>
      </c>
      <c r="D350" s="257" t="s">
        <v>255</v>
      </c>
      <c r="E350" s="258" t="s">
        <v>469</v>
      </c>
      <c r="F350" s="259" t="s">
        <v>470</v>
      </c>
      <c r="G350" s="260" t="s">
        <v>461</v>
      </c>
      <c r="H350" s="261">
        <v>218.443</v>
      </c>
      <c r="I350" s="262"/>
      <c r="J350" s="263">
        <f>ROUND(I350*H350,2)</f>
        <v>0</v>
      </c>
      <c r="K350" s="259" t="s">
        <v>166</v>
      </c>
      <c r="L350" s="264"/>
      <c r="M350" s="265" t="s">
        <v>19</v>
      </c>
      <c r="N350" s="266" t="s">
        <v>46</v>
      </c>
      <c r="O350" s="85"/>
      <c r="P350" s="214">
        <f>O350*H350</f>
        <v>0</v>
      </c>
      <c r="Q350" s="214">
        <v>0.00038</v>
      </c>
      <c r="R350" s="214">
        <f>Q350*H350</f>
        <v>0.08300834000000001</v>
      </c>
      <c r="S350" s="214">
        <v>0</v>
      </c>
      <c r="T350" s="215">
        <f>S350*H350</f>
        <v>0</v>
      </c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R350" s="216" t="s">
        <v>259</v>
      </c>
      <c r="AT350" s="216" t="s">
        <v>255</v>
      </c>
      <c r="AU350" s="216" t="s">
        <v>85</v>
      </c>
      <c r="AY350" s="18" t="s">
        <v>159</v>
      </c>
      <c r="BE350" s="217">
        <f>IF(N350="základní",J350,0)</f>
        <v>0</v>
      </c>
      <c r="BF350" s="217">
        <f>IF(N350="snížená",J350,0)</f>
        <v>0</v>
      </c>
      <c r="BG350" s="217">
        <f>IF(N350="zákl. přenesená",J350,0)</f>
        <v>0</v>
      </c>
      <c r="BH350" s="217">
        <f>IF(N350="sníž. přenesená",J350,0)</f>
        <v>0</v>
      </c>
      <c r="BI350" s="217">
        <f>IF(N350="nulová",J350,0)</f>
        <v>0</v>
      </c>
      <c r="BJ350" s="18" t="s">
        <v>83</v>
      </c>
      <c r="BK350" s="217">
        <f>ROUND(I350*H350,2)</f>
        <v>0</v>
      </c>
      <c r="BL350" s="18" t="s">
        <v>238</v>
      </c>
      <c r="BM350" s="216" t="s">
        <v>471</v>
      </c>
    </row>
    <row r="351" spans="1:51" s="14" customFormat="1" ht="12">
      <c r="A351" s="14"/>
      <c r="B351" s="234"/>
      <c r="C351" s="235"/>
      <c r="D351" s="225" t="s">
        <v>175</v>
      </c>
      <c r="E351" s="235"/>
      <c r="F351" s="237" t="s">
        <v>472</v>
      </c>
      <c r="G351" s="235"/>
      <c r="H351" s="238">
        <v>218.443</v>
      </c>
      <c r="I351" s="239"/>
      <c r="J351" s="235"/>
      <c r="K351" s="235"/>
      <c r="L351" s="240"/>
      <c r="M351" s="241"/>
      <c r="N351" s="242"/>
      <c r="O351" s="242"/>
      <c r="P351" s="242"/>
      <c r="Q351" s="242"/>
      <c r="R351" s="242"/>
      <c r="S351" s="242"/>
      <c r="T351" s="243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44" t="s">
        <v>175</v>
      </c>
      <c r="AU351" s="244" t="s">
        <v>85</v>
      </c>
      <c r="AV351" s="14" t="s">
        <v>85</v>
      </c>
      <c r="AW351" s="14" t="s">
        <v>4</v>
      </c>
      <c r="AX351" s="14" t="s">
        <v>83</v>
      </c>
      <c r="AY351" s="244" t="s">
        <v>159</v>
      </c>
    </row>
    <row r="352" spans="1:65" s="2" customFormat="1" ht="37.8" customHeight="1">
      <c r="A352" s="39"/>
      <c r="B352" s="40"/>
      <c r="C352" s="205" t="s">
        <v>473</v>
      </c>
      <c r="D352" s="205" t="s">
        <v>162</v>
      </c>
      <c r="E352" s="206" t="s">
        <v>474</v>
      </c>
      <c r="F352" s="207" t="s">
        <v>475</v>
      </c>
      <c r="G352" s="208" t="s">
        <v>461</v>
      </c>
      <c r="H352" s="209">
        <v>112.02</v>
      </c>
      <c r="I352" s="210"/>
      <c r="J352" s="211">
        <f>ROUND(I352*H352,2)</f>
        <v>0</v>
      </c>
      <c r="K352" s="207" t="s">
        <v>166</v>
      </c>
      <c r="L352" s="45"/>
      <c r="M352" s="212" t="s">
        <v>19</v>
      </c>
      <c r="N352" s="213" t="s">
        <v>46</v>
      </c>
      <c r="O352" s="85"/>
      <c r="P352" s="214">
        <f>O352*H352</f>
        <v>0</v>
      </c>
      <c r="Q352" s="214">
        <v>0.00016</v>
      </c>
      <c r="R352" s="214">
        <f>Q352*H352</f>
        <v>0.0179232</v>
      </c>
      <c r="S352" s="214">
        <v>0</v>
      </c>
      <c r="T352" s="215">
        <f>S352*H352</f>
        <v>0</v>
      </c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R352" s="216" t="s">
        <v>238</v>
      </c>
      <c r="AT352" s="216" t="s">
        <v>162</v>
      </c>
      <c r="AU352" s="216" t="s">
        <v>85</v>
      </c>
      <c r="AY352" s="18" t="s">
        <v>159</v>
      </c>
      <c r="BE352" s="217">
        <f>IF(N352="základní",J352,0)</f>
        <v>0</v>
      </c>
      <c r="BF352" s="217">
        <f>IF(N352="snížená",J352,0)</f>
        <v>0</v>
      </c>
      <c r="BG352" s="217">
        <f>IF(N352="zákl. přenesená",J352,0)</f>
        <v>0</v>
      </c>
      <c r="BH352" s="217">
        <f>IF(N352="sníž. přenesená",J352,0)</f>
        <v>0</v>
      </c>
      <c r="BI352" s="217">
        <f>IF(N352="nulová",J352,0)</f>
        <v>0</v>
      </c>
      <c r="BJ352" s="18" t="s">
        <v>83</v>
      </c>
      <c r="BK352" s="217">
        <f>ROUND(I352*H352,2)</f>
        <v>0</v>
      </c>
      <c r="BL352" s="18" t="s">
        <v>238</v>
      </c>
      <c r="BM352" s="216" t="s">
        <v>476</v>
      </c>
    </row>
    <row r="353" spans="1:47" s="2" customFormat="1" ht="12">
      <c r="A353" s="39"/>
      <c r="B353" s="40"/>
      <c r="C353" s="41"/>
      <c r="D353" s="218" t="s">
        <v>169</v>
      </c>
      <c r="E353" s="41"/>
      <c r="F353" s="219" t="s">
        <v>477</v>
      </c>
      <c r="G353" s="41"/>
      <c r="H353" s="41"/>
      <c r="I353" s="220"/>
      <c r="J353" s="41"/>
      <c r="K353" s="41"/>
      <c r="L353" s="45"/>
      <c r="M353" s="221"/>
      <c r="N353" s="222"/>
      <c r="O353" s="85"/>
      <c r="P353" s="85"/>
      <c r="Q353" s="85"/>
      <c r="R353" s="85"/>
      <c r="S353" s="85"/>
      <c r="T353" s="86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T353" s="18" t="s">
        <v>169</v>
      </c>
      <c r="AU353" s="18" t="s">
        <v>85</v>
      </c>
    </row>
    <row r="354" spans="1:51" s="13" customFormat="1" ht="12">
      <c r="A354" s="13"/>
      <c r="B354" s="223"/>
      <c r="C354" s="224"/>
      <c r="D354" s="225" t="s">
        <v>175</v>
      </c>
      <c r="E354" s="226" t="s">
        <v>19</v>
      </c>
      <c r="F354" s="227" t="s">
        <v>358</v>
      </c>
      <c r="G354" s="224"/>
      <c r="H354" s="226" t="s">
        <v>19</v>
      </c>
      <c r="I354" s="228"/>
      <c r="J354" s="224"/>
      <c r="K354" s="224"/>
      <c r="L354" s="229"/>
      <c r="M354" s="230"/>
      <c r="N354" s="231"/>
      <c r="O354" s="231"/>
      <c r="P354" s="231"/>
      <c r="Q354" s="231"/>
      <c r="R354" s="231"/>
      <c r="S354" s="231"/>
      <c r="T354" s="232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33" t="s">
        <v>175</v>
      </c>
      <c r="AU354" s="233" t="s">
        <v>85</v>
      </c>
      <c r="AV354" s="13" t="s">
        <v>83</v>
      </c>
      <c r="AW354" s="13" t="s">
        <v>37</v>
      </c>
      <c r="AX354" s="13" t="s">
        <v>75</v>
      </c>
      <c r="AY354" s="233" t="s">
        <v>159</v>
      </c>
    </row>
    <row r="355" spans="1:51" s="13" customFormat="1" ht="12">
      <c r="A355" s="13"/>
      <c r="B355" s="223"/>
      <c r="C355" s="224"/>
      <c r="D355" s="225" t="s">
        <v>175</v>
      </c>
      <c r="E355" s="226" t="s">
        <v>19</v>
      </c>
      <c r="F355" s="227" t="s">
        <v>478</v>
      </c>
      <c r="G355" s="224"/>
      <c r="H355" s="226" t="s">
        <v>19</v>
      </c>
      <c r="I355" s="228"/>
      <c r="J355" s="224"/>
      <c r="K355" s="224"/>
      <c r="L355" s="229"/>
      <c r="M355" s="230"/>
      <c r="N355" s="231"/>
      <c r="O355" s="231"/>
      <c r="P355" s="231"/>
      <c r="Q355" s="231"/>
      <c r="R355" s="231"/>
      <c r="S355" s="231"/>
      <c r="T355" s="232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33" t="s">
        <v>175</v>
      </c>
      <c r="AU355" s="233" t="s">
        <v>85</v>
      </c>
      <c r="AV355" s="13" t="s">
        <v>83</v>
      </c>
      <c r="AW355" s="13" t="s">
        <v>37</v>
      </c>
      <c r="AX355" s="13" t="s">
        <v>75</v>
      </c>
      <c r="AY355" s="233" t="s">
        <v>159</v>
      </c>
    </row>
    <row r="356" spans="1:51" s="13" customFormat="1" ht="12">
      <c r="A356" s="13"/>
      <c r="B356" s="223"/>
      <c r="C356" s="224"/>
      <c r="D356" s="225" t="s">
        <v>175</v>
      </c>
      <c r="E356" s="226" t="s">
        <v>19</v>
      </c>
      <c r="F356" s="227" t="s">
        <v>341</v>
      </c>
      <c r="G356" s="224"/>
      <c r="H356" s="226" t="s">
        <v>19</v>
      </c>
      <c r="I356" s="228"/>
      <c r="J356" s="224"/>
      <c r="K356" s="224"/>
      <c r="L356" s="229"/>
      <c r="M356" s="230"/>
      <c r="N356" s="231"/>
      <c r="O356" s="231"/>
      <c r="P356" s="231"/>
      <c r="Q356" s="231"/>
      <c r="R356" s="231"/>
      <c r="S356" s="231"/>
      <c r="T356" s="232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33" t="s">
        <v>175</v>
      </c>
      <c r="AU356" s="233" t="s">
        <v>85</v>
      </c>
      <c r="AV356" s="13" t="s">
        <v>83</v>
      </c>
      <c r="AW356" s="13" t="s">
        <v>37</v>
      </c>
      <c r="AX356" s="13" t="s">
        <v>75</v>
      </c>
      <c r="AY356" s="233" t="s">
        <v>159</v>
      </c>
    </row>
    <row r="357" spans="1:51" s="14" customFormat="1" ht="12">
      <c r="A357" s="14"/>
      <c r="B357" s="234"/>
      <c r="C357" s="235"/>
      <c r="D357" s="225" t="s">
        <v>175</v>
      </c>
      <c r="E357" s="236" t="s">
        <v>19</v>
      </c>
      <c r="F357" s="237" t="s">
        <v>479</v>
      </c>
      <c r="G357" s="235"/>
      <c r="H357" s="238">
        <v>112.02</v>
      </c>
      <c r="I357" s="239"/>
      <c r="J357" s="235"/>
      <c r="K357" s="235"/>
      <c r="L357" s="240"/>
      <c r="M357" s="241"/>
      <c r="N357" s="242"/>
      <c r="O357" s="242"/>
      <c r="P357" s="242"/>
      <c r="Q357" s="242"/>
      <c r="R357" s="242"/>
      <c r="S357" s="242"/>
      <c r="T357" s="243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44" t="s">
        <v>175</v>
      </c>
      <c r="AU357" s="244" t="s">
        <v>85</v>
      </c>
      <c r="AV357" s="14" t="s">
        <v>85</v>
      </c>
      <c r="AW357" s="14" t="s">
        <v>37</v>
      </c>
      <c r="AX357" s="14" t="s">
        <v>83</v>
      </c>
      <c r="AY357" s="244" t="s">
        <v>159</v>
      </c>
    </row>
    <row r="358" spans="1:65" s="2" customFormat="1" ht="24.15" customHeight="1">
      <c r="A358" s="39"/>
      <c r="B358" s="40"/>
      <c r="C358" s="257" t="s">
        <v>480</v>
      </c>
      <c r="D358" s="257" t="s">
        <v>255</v>
      </c>
      <c r="E358" s="258" t="s">
        <v>481</v>
      </c>
      <c r="F358" s="259" t="s">
        <v>482</v>
      </c>
      <c r="G358" s="260" t="s">
        <v>165</v>
      </c>
      <c r="H358" s="261">
        <v>57.914</v>
      </c>
      <c r="I358" s="262"/>
      <c r="J358" s="263">
        <f>ROUND(I358*H358,2)</f>
        <v>0</v>
      </c>
      <c r="K358" s="259" t="s">
        <v>166</v>
      </c>
      <c r="L358" s="264"/>
      <c r="M358" s="265" t="s">
        <v>19</v>
      </c>
      <c r="N358" s="266" t="s">
        <v>46</v>
      </c>
      <c r="O358" s="85"/>
      <c r="P358" s="214">
        <f>O358*H358</f>
        <v>0</v>
      </c>
      <c r="Q358" s="214">
        <v>0.0024</v>
      </c>
      <c r="R358" s="214">
        <f>Q358*H358</f>
        <v>0.1389936</v>
      </c>
      <c r="S358" s="214">
        <v>0</v>
      </c>
      <c r="T358" s="215">
        <f>S358*H358</f>
        <v>0</v>
      </c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R358" s="216" t="s">
        <v>259</v>
      </c>
      <c r="AT358" s="216" t="s">
        <v>255</v>
      </c>
      <c r="AU358" s="216" t="s">
        <v>85</v>
      </c>
      <c r="AY358" s="18" t="s">
        <v>159</v>
      </c>
      <c r="BE358" s="217">
        <f>IF(N358="základní",J358,0)</f>
        <v>0</v>
      </c>
      <c r="BF358" s="217">
        <f>IF(N358="snížená",J358,0)</f>
        <v>0</v>
      </c>
      <c r="BG358" s="217">
        <f>IF(N358="zákl. přenesená",J358,0)</f>
        <v>0</v>
      </c>
      <c r="BH358" s="217">
        <f>IF(N358="sníž. přenesená",J358,0)</f>
        <v>0</v>
      </c>
      <c r="BI358" s="217">
        <f>IF(N358="nulová",J358,0)</f>
        <v>0</v>
      </c>
      <c r="BJ358" s="18" t="s">
        <v>83</v>
      </c>
      <c r="BK358" s="217">
        <f>ROUND(I358*H358,2)</f>
        <v>0</v>
      </c>
      <c r="BL358" s="18" t="s">
        <v>238</v>
      </c>
      <c r="BM358" s="216" t="s">
        <v>483</v>
      </c>
    </row>
    <row r="359" spans="1:47" s="2" customFormat="1" ht="12">
      <c r="A359" s="39"/>
      <c r="B359" s="40"/>
      <c r="C359" s="41"/>
      <c r="D359" s="225" t="s">
        <v>203</v>
      </c>
      <c r="E359" s="41"/>
      <c r="F359" s="256" t="s">
        <v>484</v>
      </c>
      <c r="G359" s="41"/>
      <c r="H359" s="41"/>
      <c r="I359" s="220"/>
      <c r="J359" s="41"/>
      <c r="K359" s="41"/>
      <c r="L359" s="45"/>
      <c r="M359" s="221"/>
      <c r="N359" s="222"/>
      <c r="O359" s="85"/>
      <c r="P359" s="85"/>
      <c r="Q359" s="85"/>
      <c r="R359" s="85"/>
      <c r="S359" s="85"/>
      <c r="T359" s="86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T359" s="18" t="s">
        <v>203</v>
      </c>
      <c r="AU359" s="18" t="s">
        <v>85</v>
      </c>
    </row>
    <row r="360" spans="1:51" s="14" customFormat="1" ht="12">
      <c r="A360" s="14"/>
      <c r="B360" s="234"/>
      <c r="C360" s="235"/>
      <c r="D360" s="225" t="s">
        <v>175</v>
      </c>
      <c r="E360" s="235"/>
      <c r="F360" s="237" t="s">
        <v>485</v>
      </c>
      <c r="G360" s="235"/>
      <c r="H360" s="238">
        <v>57.914</v>
      </c>
      <c r="I360" s="239"/>
      <c r="J360" s="235"/>
      <c r="K360" s="235"/>
      <c r="L360" s="240"/>
      <c r="M360" s="241"/>
      <c r="N360" s="242"/>
      <c r="O360" s="242"/>
      <c r="P360" s="242"/>
      <c r="Q360" s="242"/>
      <c r="R360" s="242"/>
      <c r="S360" s="242"/>
      <c r="T360" s="243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244" t="s">
        <v>175</v>
      </c>
      <c r="AU360" s="244" t="s">
        <v>85</v>
      </c>
      <c r="AV360" s="14" t="s">
        <v>85</v>
      </c>
      <c r="AW360" s="14" t="s">
        <v>4</v>
      </c>
      <c r="AX360" s="14" t="s">
        <v>83</v>
      </c>
      <c r="AY360" s="244" t="s">
        <v>159</v>
      </c>
    </row>
    <row r="361" spans="1:65" s="2" customFormat="1" ht="37.8" customHeight="1">
      <c r="A361" s="39"/>
      <c r="B361" s="40"/>
      <c r="C361" s="205" t="s">
        <v>486</v>
      </c>
      <c r="D361" s="205" t="s">
        <v>162</v>
      </c>
      <c r="E361" s="206" t="s">
        <v>474</v>
      </c>
      <c r="F361" s="207" t="s">
        <v>475</v>
      </c>
      <c r="G361" s="208" t="s">
        <v>461</v>
      </c>
      <c r="H361" s="209">
        <v>10.819</v>
      </c>
      <c r="I361" s="210"/>
      <c r="J361" s="211">
        <f>ROUND(I361*H361,2)</f>
        <v>0</v>
      </c>
      <c r="K361" s="207" t="s">
        <v>166</v>
      </c>
      <c r="L361" s="45"/>
      <c r="M361" s="212" t="s">
        <v>19</v>
      </c>
      <c r="N361" s="213" t="s">
        <v>46</v>
      </c>
      <c r="O361" s="85"/>
      <c r="P361" s="214">
        <f>O361*H361</f>
        <v>0</v>
      </c>
      <c r="Q361" s="214">
        <v>0.00016</v>
      </c>
      <c r="R361" s="214">
        <f>Q361*H361</f>
        <v>0.0017310400000000003</v>
      </c>
      <c r="S361" s="214">
        <v>0</v>
      </c>
      <c r="T361" s="215">
        <f>S361*H361</f>
        <v>0</v>
      </c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R361" s="216" t="s">
        <v>238</v>
      </c>
      <c r="AT361" s="216" t="s">
        <v>162</v>
      </c>
      <c r="AU361" s="216" t="s">
        <v>85</v>
      </c>
      <c r="AY361" s="18" t="s">
        <v>159</v>
      </c>
      <c r="BE361" s="217">
        <f>IF(N361="základní",J361,0)</f>
        <v>0</v>
      </c>
      <c r="BF361" s="217">
        <f>IF(N361="snížená",J361,0)</f>
        <v>0</v>
      </c>
      <c r="BG361" s="217">
        <f>IF(N361="zákl. přenesená",J361,0)</f>
        <v>0</v>
      </c>
      <c r="BH361" s="217">
        <f>IF(N361="sníž. přenesená",J361,0)</f>
        <v>0</v>
      </c>
      <c r="BI361" s="217">
        <f>IF(N361="nulová",J361,0)</f>
        <v>0</v>
      </c>
      <c r="BJ361" s="18" t="s">
        <v>83</v>
      </c>
      <c r="BK361" s="217">
        <f>ROUND(I361*H361,2)</f>
        <v>0</v>
      </c>
      <c r="BL361" s="18" t="s">
        <v>238</v>
      </c>
      <c r="BM361" s="216" t="s">
        <v>487</v>
      </c>
    </row>
    <row r="362" spans="1:47" s="2" customFormat="1" ht="12">
      <c r="A362" s="39"/>
      <c r="B362" s="40"/>
      <c r="C362" s="41"/>
      <c r="D362" s="218" t="s">
        <v>169</v>
      </c>
      <c r="E362" s="41"/>
      <c r="F362" s="219" t="s">
        <v>477</v>
      </c>
      <c r="G362" s="41"/>
      <c r="H362" s="41"/>
      <c r="I362" s="220"/>
      <c r="J362" s="41"/>
      <c r="K362" s="41"/>
      <c r="L362" s="45"/>
      <c r="M362" s="221"/>
      <c r="N362" s="222"/>
      <c r="O362" s="85"/>
      <c r="P362" s="85"/>
      <c r="Q362" s="85"/>
      <c r="R362" s="85"/>
      <c r="S362" s="85"/>
      <c r="T362" s="86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T362" s="18" t="s">
        <v>169</v>
      </c>
      <c r="AU362" s="18" t="s">
        <v>85</v>
      </c>
    </row>
    <row r="363" spans="1:51" s="13" customFormat="1" ht="12">
      <c r="A363" s="13"/>
      <c r="B363" s="223"/>
      <c r="C363" s="224"/>
      <c r="D363" s="225" t="s">
        <v>175</v>
      </c>
      <c r="E363" s="226" t="s">
        <v>19</v>
      </c>
      <c r="F363" s="227" t="s">
        <v>362</v>
      </c>
      <c r="G363" s="224"/>
      <c r="H363" s="226" t="s">
        <v>19</v>
      </c>
      <c r="I363" s="228"/>
      <c r="J363" s="224"/>
      <c r="K363" s="224"/>
      <c r="L363" s="229"/>
      <c r="M363" s="230"/>
      <c r="N363" s="231"/>
      <c r="O363" s="231"/>
      <c r="P363" s="231"/>
      <c r="Q363" s="231"/>
      <c r="R363" s="231"/>
      <c r="S363" s="231"/>
      <c r="T363" s="232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33" t="s">
        <v>175</v>
      </c>
      <c r="AU363" s="233" t="s">
        <v>85</v>
      </c>
      <c r="AV363" s="13" t="s">
        <v>83</v>
      </c>
      <c r="AW363" s="13" t="s">
        <v>37</v>
      </c>
      <c r="AX363" s="13" t="s">
        <v>75</v>
      </c>
      <c r="AY363" s="233" t="s">
        <v>159</v>
      </c>
    </row>
    <row r="364" spans="1:51" s="13" customFormat="1" ht="12">
      <c r="A364" s="13"/>
      <c r="B364" s="223"/>
      <c r="C364" s="224"/>
      <c r="D364" s="225" t="s">
        <v>175</v>
      </c>
      <c r="E364" s="226" t="s">
        <v>19</v>
      </c>
      <c r="F364" s="227" t="s">
        <v>341</v>
      </c>
      <c r="G364" s="224"/>
      <c r="H364" s="226" t="s">
        <v>19</v>
      </c>
      <c r="I364" s="228"/>
      <c r="J364" s="224"/>
      <c r="K364" s="224"/>
      <c r="L364" s="229"/>
      <c r="M364" s="230"/>
      <c r="N364" s="231"/>
      <c r="O364" s="231"/>
      <c r="P364" s="231"/>
      <c r="Q364" s="231"/>
      <c r="R364" s="231"/>
      <c r="S364" s="231"/>
      <c r="T364" s="232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33" t="s">
        <v>175</v>
      </c>
      <c r="AU364" s="233" t="s">
        <v>85</v>
      </c>
      <c r="AV364" s="13" t="s">
        <v>83</v>
      </c>
      <c r="AW364" s="13" t="s">
        <v>37</v>
      </c>
      <c r="AX364" s="13" t="s">
        <v>75</v>
      </c>
      <c r="AY364" s="233" t="s">
        <v>159</v>
      </c>
    </row>
    <row r="365" spans="1:51" s="14" customFormat="1" ht="12">
      <c r="A365" s="14"/>
      <c r="B365" s="234"/>
      <c r="C365" s="235"/>
      <c r="D365" s="225" t="s">
        <v>175</v>
      </c>
      <c r="E365" s="236" t="s">
        <v>19</v>
      </c>
      <c r="F365" s="237" t="s">
        <v>465</v>
      </c>
      <c r="G365" s="235"/>
      <c r="H365" s="238">
        <v>10.819</v>
      </c>
      <c r="I365" s="239"/>
      <c r="J365" s="235"/>
      <c r="K365" s="235"/>
      <c r="L365" s="240"/>
      <c r="M365" s="241"/>
      <c r="N365" s="242"/>
      <c r="O365" s="242"/>
      <c r="P365" s="242"/>
      <c r="Q365" s="242"/>
      <c r="R365" s="242"/>
      <c r="S365" s="242"/>
      <c r="T365" s="243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44" t="s">
        <v>175</v>
      </c>
      <c r="AU365" s="244" t="s">
        <v>85</v>
      </c>
      <c r="AV365" s="14" t="s">
        <v>85</v>
      </c>
      <c r="AW365" s="14" t="s">
        <v>37</v>
      </c>
      <c r="AX365" s="14" t="s">
        <v>83</v>
      </c>
      <c r="AY365" s="244" t="s">
        <v>159</v>
      </c>
    </row>
    <row r="366" spans="1:65" s="2" customFormat="1" ht="24.15" customHeight="1">
      <c r="A366" s="39"/>
      <c r="B366" s="40"/>
      <c r="C366" s="257" t="s">
        <v>488</v>
      </c>
      <c r="D366" s="257" t="s">
        <v>255</v>
      </c>
      <c r="E366" s="258" t="s">
        <v>481</v>
      </c>
      <c r="F366" s="259" t="s">
        <v>482</v>
      </c>
      <c r="G366" s="260" t="s">
        <v>165</v>
      </c>
      <c r="H366" s="261">
        <v>3.808</v>
      </c>
      <c r="I366" s="262"/>
      <c r="J366" s="263">
        <f>ROUND(I366*H366,2)</f>
        <v>0</v>
      </c>
      <c r="K366" s="259" t="s">
        <v>166</v>
      </c>
      <c r="L366" s="264"/>
      <c r="M366" s="265" t="s">
        <v>19</v>
      </c>
      <c r="N366" s="266" t="s">
        <v>46</v>
      </c>
      <c r="O366" s="85"/>
      <c r="P366" s="214">
        <f>O366*H366</f>
        <v>0</v>
      </c>
      <c r="Q366" s="214">
        <v>0.0024</v>
      </c>
      <c r="R366" s="214">
        <f>Q366*H366</f>
        <v>0.009139199999999998</v>
      </c>
      <c r="S366" s="214">
        <v>0</v>
      </c>
      <c r="T366" s="215">
        <f>S366*H366</f>
        <v>0</v>
      </c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R366" s="216" t="s">
        <v>259</v>
      </c>
      <c r="AT366" s="216" t="s">
        <v>255</v>
      </c>
      <c r="AU366" s="216" t="s">
        <v>85</v>
      </c>
      <c r="AY366" s="18" t="s">
        <v>159</v>
      </c>
      <c r="BE366" s="217">
        <f>IF(N366="základní",J366,0)</f>
        <v>0</v>
      </c>
      <c r="BF366" s="217">
        <f>IF(N366="snížená",J366,0)</f>
        <v>0</v>
      </c>
      <c r="BG366" s="217">
        <f>IF(N366="zákl. přenesená",J366,0)</f>
        <v>0</v>
      </c>
      <c r="BH366" s="217">
        <f>IF(N366="sníž. přenesená",J366,0)</f>
        <v>0</v>
      </c>
      <c r="BI366" s="217">
        <f>IF(N366="nulová",J366,0)</f>
        <v>0</v>
      </c>
      <c r="BJ366" s="18" t="s">
        <v>83</v>
      </c>
      <c r="BK366" s="217">
        <f>ROUND(I366*H366,2)</f>
        <v>0</v>
      </c>
      <c r="BL366" s="18" t="s">
        <v>238</v>
      </c>
      <c r="BM366" s="216" t="s">
        <v>489</v>
      </c>
    </row>
    <row r="367" spans="1:47" s="2" customFormat="1" ht="12">
      <c r="A367" s="39"/>
      <c r="B367" s="40"/>
      <c r="C367" s="41"/>
      <c r="D367" s="225" t="s">
        <v>203</v>
      </c>
      <c r="E367" s="41"/>
      <c r="F367" s="256" t="s">
        <v>490</v>
      </c>
      <c r="G367" s="41"/>
      <c r="H367" s="41"/>
      <c r="I367" s="220"/>
      <c r="J367" s="41"/>
      <c r="K367" s="41"/>
      <c r="L367" s="45"/>
      <c r="M367" s="221"/>
      <c r="N367" s="222"/>
      <c r="O367" s="85"/>
      <c r="P367" s="85"/>
      <c r="Q367" s="85"/>
      <c r="R367" s="85"/>
      <c r="S367" s="85"/>
      <c r="T367" s="86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T367" s="18" t="s">
        <v>203</v>
      </c>
      <c r="AU367" s="18" t="s">
        <v>85</v>
      </c>
    </row>
    <row r="368" spans="1:51" s="14" customFormat="1" ht="12">
      <c r="A368" s="14"/>
      <c r="B368" s="234"/>
      <c r="C368" s="235"/>
      <c r="D368" s="225" t="s">
        <v>175</v>
      </c>
      <c r="E368" s="235"/>
      <c r="F368" s="237" t="s">
        <v>491</v>
      </c>
      <c r="G368" s="235"/>
      <c r="H368" s="238">
        <v>3.808</v>
      </c>
      <c r="I368" s="239"/>
      <c r="J368" s="235"/>
      <c r="K368" s="235"/>
      <c r="L368" s="240"/>
      <c r="M368" s="241"/>
      <c r="N368" s="242"/>
      <c r="O368" s="242"/>
      <c r="P368" s="242"/>
      <c r="Q368" s="242"/>
      <c r="R368" s="242"/>
      <c r="S368" s="242"/>
      <c r="T368" s="243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44" t="s">
        <v>175</v>
      </c>
      <c r="AU368" s="244" t="s">
        <v>85</v>
      </c>
      <c r="AV368" s="14" t="s">
        <v>85</v>
      </c>
      <c r="AW368" s="14" t="s">
        <v>4</v>
      </c>
      <c r="AX368" s="14" t="s">
        <v>83</v>
      </c>
      <c r="AY368" s="244" t="s">
        <v>159</v>
      </c>
    </row>
    <row r="369" spans="1:65" s="2" customFormat="1" ht="55.5" customHeight="1">
      <c r="A369" s="39"/>
      <c r="B369" s="40"/>
      <c r="C369" s="205" t="s">
        <v>492</v>
      </c>
      <c r="D369" s="205" t="s">
        <v>162</v>
      </c>
      <c r="E369" s="206" t="s">
        <v>493</v>
      </c>
      <c r="F369" s="207" t="s">
        <v>494</v>
      </c>
      <c r="G369" s="208" t="s">
        <v>165</v>
      </c>
      <c r="H369" s="209">
        <v>58.684</v>
      </c>
      <c r="I369" s="210"/>
      <c r="J369" s="211">
        <f>ROUND(I369*H369,2)</f>
        <v>0</v>
      </c>
      <c r="K369" s="207" t="s">
        <v>166</v>
      </c>
      <c r="L369" s="45"/>
      <c r="M369" s="212" t="s">
        <v>19</v>
      </c>
      <c r="N369" s="213" t="s">
        <v>46</v>
      </c>
      <c r="O369" s="85"/>
      <c r="P369" s="214">
        <f>O369*H369</f>
        <v>0</v>
      </c>
      <c r="Q369" s="214">
        <v>0.00019</v>
      </c>
      <c r="R369" s="214">
        <f>Q369*H369</f>
        <v>0.01114996</v>
      </c>
      <c r="S369" s="214">
        <v>0</v>
      </c>
      <c r="T369" s="215">
        <f>S369*H369</f>
        <v>0</v>
      </c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R369" s="216" t="s">
        <v>238</v>
      </c>
      <c r="AT369" s="216" t="s">
        <v>162</v>
      </c>
      <c r="AU369" s="216" t="s">
        <v>85</v>
      </c>
      <c r="AY369" s="18" t="s">
        <v>159</v>
      </c>
      <c r="BE369" s="217">
        <f>IF(N369="základní",J369,0)</f>
        <v>0</v>
      </c>
      <c r="BF369" s="217">
        <f>IF(N369="snížená",J369,0)</f>
        <v>0</v>
      </c>
      <c r="BG369" s="217">
        <f>IF(N369="zákl. přenesená",J369,0)</f>
        <v>0</v>
      </c>
      <c r="BH369" s="217">
        <f>IF(N369="sníž. přenesená",J369,0)</f>
        <v>0</v>
      </c>
      <c r="BI369" s="217">
        <f>IF(N369="nulová",J369,0)</f>
        <v>0</v>
      </c>
      <c r="BJ369" s="18" t="s">
        <v>83</v>
      </c>
      <c r="BK369" s="217">
        <f>ROUND(I369*H369,2)</f>
        <v>0</v>
      </c>
      <c r="BL369" s="18" t="s">
        <v>238</v>
      </c>
      <c r="BM369" s="216" t="s">
        <v>495</v>
      </c>
    </row>
    <row r="370" spans="1:47" s="2" customFormat="1" ht="12">
      <c r="A370" s="39"/>
      <c r="B370" s="40"/>
      <c r="C370" s="41"/>
      <c r="D370" s="218" t="s">
        <v>169</v>
      </c>
      <c r="E370" s="41"/>
      <c r="F370" s="219" t="s">
        <v>496</v>
      </c>
      <c r="G370" s="41"/>
      <c r="H370" s="41"/>
      <c r="I370" s="220"/>
      <c r="J370" s="41"/>
      <c r="K370" s="41"/>
      <c r="L370" s="45"/>
      <c r="M370" s="221"/>
      <c r="N370" s="222"/>
      <c r="O370" s="85"/>
      <c r="P370" s="85"/>
      <c r="Q370" s="85"/>
      <c r="R370" s="85"/>
      <c r="S370" s="85"/>
      <c r="T370" s="86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T370" s="18" t="s">
        <v>169</v>
      </c>
      <c r="AU370" s="18" t="s">
        <v>85</v>
      </c>
    </row>
    <row r="371" spans="1:51" s="13" customFormat="1" ht="12">
      <c r="A371" s="13"/>
      <c r="B371" s="223"/>
      <c r="C371" s="224"/>
      <c r="D371" s="225" t="s">
        <v>175</v>
      </c>
      <c r="E371" s="226" t="s">
        <v>19</v>
      </c>
      <c r="F371" s="227" t="s">
        <v>358</v>
      </c>
      <c r="G371" s="224"/>
      <c r="H371" s="226" t="s">
        <v>19</v>
      </c>
      <c r="I371" s="228"/>
      <c r="J371" s="224"/>
      <c r="K371" s="224"/>
      <c r="L371" s="229"/>
      <c r="M371" s="230"/>
      <c r="N371" s="231"/>
      <c r="O371" s="231"/>
      <c r="P371" s="231"/>
      <c r="Q371" s="231"/>
      <c r="R371" s="231"/>
      <c r="S371" s="231"/>
      <c r="T371" s="232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33" t="s">
        <v>175</v>
      </c>
      <c r="AU371" s="233" t="s">
        <v>85</v>
      </c>
      <c r="AV371" s="13" t="s">
        <v>83</v>
      </c>
      <c r="AW371" s="13" t="s">
        <v>37</v>
      </c>
      <c r="AX371" s="13" t="s">
        <v>75</v>
      </c>
      <c r="AY371" s="233" t="s">
        <v>159</v>
      </c>
    </row>
    <row r="372" spans="1:51" s="13" customFormat="1" ht="12">
      <c r="A372" s="13"/>
      <c r="B372" s="223"/>
      <c r="C372" s="224"/>
      <c r="D372" s="225" t="s">
        <v>175</v>
      </c>
      <c r="E372" s="226" t="s">
        <v>19</v>
      </c>
      <c r="F372" s="227" t="s">
        <v>359</v>
      </c>
      <c r="G372" s="224"/>
      <c r="H372" s="226" t="s">
        <v>19</v>
      </c>
      <c r="I372" s="228"/>
      <c r="J372" s="224"/>
      <c r="K372" s="224"/>
      <c r="L372" s="229"/>
      <c r="M372" s="230"/>
      <c r="N372" s="231"/>
      <c r="O372" s="231"/>
      <c r="P372" s="231"/>
      <c r="Q372" s="231"/>
      <c r="R372" s="231"/>
      <c r="S372" s="231"/>
      <c r="T372" s="232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33" t="s">
        <v>175</v>
      </c>
      <c r="AU372" s="233" t="s">
        <v>85</v>
      </c>
      <c r="AV372" s="13" t="s">
        <v>83</v>
      </c>
      <c r="AW372" s="13" t="s">
        <v>37</v>
      </c>
      <c r="AX372" s="13" t="s">
        <v>75</v>
      </c>
      <c r="AY372" s="233" t="s">
        <v>159</v>
      </c>
    </row>
    <row r="373" spans="1:51" s="13" customFormat="1" ht="12">
      <c r="A373" s="13"/>
      <c r="B373" s="223"/>
      <c r="C373" s="224"/>
      <c r="D373" s="225" t="s">
        <v>175</v>
      </c>
      <c r="E373" s="226" t="s">
        <v>19</v>
      </c>
      <c r="F373" s="227" t="s">
        <v>341</v>
      </c>
      <c r="G373" s="224"/>
      <c r="H373" s="226" t="s">
        <v>19</v>
      </c>
      <c r="I373" s="228"/>
      <c r="J373" s="224"/>
      <c r="K373" s="224"/>
      <c r="L373" s="229"/>
      <c r="M373" s="230"/>
      <c r="N373" s="231"/>
      <c r="O373" s="231"/>
      <c r="P373" s="231"/>
      <c r="Q373" s="231"/>
      <c r="R373" s="231"/>
      <c r="S373" s="231"/>
      <c r="T373" s="232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33" t="s">
        <v>175</v>
      </c>
      <c r="AU373" s="233" t="s">
        <v>85</v>
      </c>
      <c r="AV373" s="13" t="s">
        <v>83</v>
      </c>
      <c r="AW373" s="13" t="s">
        <v>37</v>
      </c>
      <c r="AX373" s="13" t="s">
        <v>75</v>
      </c>
      <c r="AY373" s="233" t="s">
        <v>159</v>
      </c>
    </row>
    <row r="374" spans="1:51" s="14" customFormat="1" ht="12">
      <c r="A374" s="14"/>
      <c r="B374" s="234"/>
      <c r="C374" s="235"/>
      <c r="D374" s="225" t="s">
        <v>175</v>
      </c>
      <c r="E374" s="236" t="s">
        <v>19</v>
      </c>
      <c r="F374" s="237" t="s">
        <v>497</v>
      </c>
      <c r="G374" s="235"/>
      <c r="H374" s="238">
        <v>54.356</v>
      </c>
      <c r="I374" s="239"/>
      <c r="J374" s="235"/>
      <c r="K374" s="235"/>
      <c r="L374" s="240"/>
      <c r="M374" s="241"/>
      <c r="N374" s="242"/>
      <c r="O374" s="242"/>
      <c r="P374" s="242"/>
      <c r="Q374" s="242"/>
      <c r="R374" s="242"/>
      <c r="S374" s="242"/>
      <c r="T374" s="243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44" t="s">
        <v>175</v>
      </c>
      <c r="AU374" s="244" t="s">
        <v>85</v>
      </c>
      <c r="AV374" s="14" t="s">
        <v>85</v>
      </c>
      <c r="AW374" s="14" t="s">
        <v>37</v>
      </c>
      <c r="AX374" s="14" t="s">
        <v>75</v>
      </c>
      <c r="AY374" s="244" t="s">
        <v>159</v>
      </c>
    </row>
    <row r="375" spans="1:51" s="13" customFormat="1" ht="12">
      <c r="A375" s="13"/>
      <c r="B375" s="223"/>
      <c r="C375" s="224"/>
      <c r="D375" s="225" t="s">
        <v>175</v>
      </c>
      <c r="E375" s="226" t="s">
        <v>19</v>
      </c>
      <c r="F375" s="227" t="s">
        <v>362</v>
      </c>
      <c r="G375" s="224"/>
      <c r="H375" s="226" t="s">
        <v>19</v>
      </c>
      <c r="I375" s="228"/>
      <c r="J375" s="224"/>
      <c r="K375" s="224"/>
      <c r="L375" s="229"/>
      <c r="M375" s="230"/>
      <c r="N375" s="231"/>
      <c r="O375" s="231"/>
      <c r="P375" s="231"/>
      <c r="Q375" s="231"/>
      <c r="R375" s="231"/>
      <c r="S375" s="231"/>
      <c r="T375" s="232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33" t="s">
        <v>175</v>
      </c>
      <c r="AU375" s="233" t="s">
        <v>85</v>
      </c>
      <c r="AV375" s="13" t="s">
        <v>83</v>
      </c>
      <c r="AW375" s="13" t="s">
        <v>37</v>
      </c>
      <c r="AX375" s="13" t="s">
        <v>75</v>
      </c>
      <c r="AY375" s="233" t="s">
        <v>159</v>
      </c>
    </row>
    <row r="376" spans="1:51" s="13" customFormat="1" ht="12">
      <c r="A376" s="13"/>
      <c r="B376" s="223"/>
      <c r="C376" s="224"/>
      <c r="D376" s="225" t="s">
        <v>175</v>
      </c>
      <c r="E376" s="226" t="s">
        <v>19</v>
      </c>
      <c r="F376" s="227" t="s">
        <v>341</v>
      </c>
      <c r="G376" s="224"/>
      <c r="H376" s="226" t="s">
        <v>19</v>
      </c>
      <c r="I376" s="228"/>
      <c r="J376" s="224"/>
      <c r="K376" s="224"/>
      <c r="L376" s="229"/>
      <c r="M376" s="230"/>
      <c r="N376" s="231"/>
      <c r="O376" s="231"/>
      <c r="P376" s="231"/>
      <c r="Q376" s="231"/>
      <c r="R376" s="231"/>
      <c r="S376" s="231"/>
      <c r="T376" s="232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33" t="s">
        <v>175</v>
      </c>
      <c r="AU376" s="233" t="s">
        <v>85</v>
      </c>
      <c r="AV376" s="13" t="s">
        <v>83</v>
      </c>
      <c r="AW376" s="13" t="s">
        <v>37</v>
      </c>
      <c r="AX376" s="13" t="s">
        <v>75</v>
      </c>
      <c r="AY376" s="233" t="s">
        <v>159</v>
      </c>
    </row>
    <row r="377" spans="1:51" s="14" customFormat="1" ht="12">
      <c r="A377" s="14"/>
      <c r="B377" s="234"/>
      <c r="C377" s="235"/>
      <c r="D377" s="225" t="s">
        <v>175</v>
      </c>
      <c r="E377" s="236" t="s">
        <v>19</v>
      </c>
      <c r="F377" s="237" t="s">
        <v>498</v>
      </c>
      <c r="G377" s="235"/>
      <c r="H377" s="238">
        <v>4.328</v>
      </c>
      <c r="I377" s="239"/>
      <c r="J377" s="235"/>
      <c r="K377" s="235"/>
      <c r="L377" s="240"/>
      <c r="M377" s="241"/>
      <c r="N377" s="242"/>
      <c r="O377" s="242"/>
      <c r="P377" s="242"/>
      <c r="Q377" s="242"/>
      <c r="R377" s="242"/>
      <c r="S377" s="242"/>
      <c r="T377" s="243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T377" s="244" t="s">
        <v>175</v>
      </c>
      <c r="AU377" s="244" t="s">
        <v>85</v>
      </c>
      <c r="AV377" s="14" t="s">
        <v>85</v>
      </c>
      <c r="AW377" s="14" t="s">
        <v>37</v>
      </c>
      <c r="AX377" s="14" t="s">
        <v>75</v>
      </c>
      <c r="AY377" s="244" t="s">
        <v>159</v>
      </c>
    </row>
    <row r="378" spans="1:51" s="15" customFormat="1" ht="12">
      <c r="A378" s="15"/>
      <c r="B378" s="245"/>
      <c r="C378" s="246"/>
      <c r="D378" s="225" t="s">
        <v>175</v>
      </c>
      <c r="E378" s="247" t="s">
        <v>19</v>
      </c>
      <c r="F378" s="248" t="s">
        <v>179</v>
      </c>
      <c r="G378" s="246"/>
      <c r="H378" s="249">
        <v>58.684</v>
      </c>
      <c r="I378" s="250"/>
      <c r="J378" s="246"/>
      <c r="K378" s="246"/>
      <c r="L378" s="251"/>
      <c r="M378" s="252"/>
      <c r="N378" s="253"/>
      <c r="O378" s="253"/>
      <c r="P378" s="253"/>
      <c r="Q378" s="253"/>
      <c r="R378" s="253"/>
      <c r="S378" s="253"/>
      <c r="T378" s="254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T378" s="255" t="s">
        <v>175</v>
      </c>
      <c r="AU378" s="255" t="s">
        <v>85</v>
      </c>
      <c r="AV378" s="15" t="s">
        <v>167</v>
      </c>
      <c r="AW378" s="15" t="s">
        <v>37</v>
      </c>
      <c r="AX378" s="15" t="s">
        <v>83</v>
      </c>
      <c r="AY378" s="255" t="s">
        <v>159</v>
      </c>
    </row>
    <row r="379" spans="1:65" s="2" customFormat="1" ht="24.15" customHeight="1">
      <c r="A379" s="39"/>
      <c r="B379" s="40"/>
      <c r="C379" s="257" t="s">
        <v>499</v>
      </c>
      <c r="D379" s="257" t="s">
        <v>255</v>
      </c>
      <c r="E379" s="258" t="s">
        <v>500</v>
      </c>
      <c r="F379" s="259" t="s">
        <v>501</v>
      </c>
      <c r="G379" s="260" t="s">
        <v>165</v>
      </c>
      <c r="H379" s="261">
        <v>61.618</v>
      </c>
      <c r="I379" s="262"/>
      <c r="J379" s="263">
        <f>ROUND(I379*H379,2)</f>
        <v>0</v>
      </c>
      <c r="K379" s="259" t="s">
        <v>166</v>
      </c>
      <c r="L379" s="264"/>
      <c r="M379" s="265" t="s">
        <v>19</v>
      </c>
      <c r="N379" s="266" t="s">
        <v>46</v>
      </c>
      <c r="O379" s="85"/>
      <c r="P379" s="214">
        <f>O379*H379</f>
        <v>0</v>
      </c>
      <c r="Q379" s="214">
        <v>0.0025</v>
      </c>
      <c r="R379" s="214">
        <f>Q379*H379</f>
        <v>0.15404500000000002</v>
      </c>
      <c r="S379" s="214">
        <v>0</v>
      </c>
      <c r="T379" s="215">
        <f>S379*H379</f>
        <v>0</v>
      </c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R379" s="216" t="s">
        <v>259</v>
      </c>
      <c r="AT379" s="216" t="s">
        <v>255</v>
      </c>
      <c r="AU379" s="216" t="s">
        <v>85</v>
      </c>
      <c r="AY379" s="18" t="s">
        <v>159</v>
      </c>
      <c r="BE379" s="217">
        <f>IF(N379="základní",J379,0)</f>
        <v>0</v>
      </c>
      <c r="BF379" s="217">
        <f>IF(N379="snížená",J379,0)</f>
        <v>0</v>
      </c>
      <c r="BG379" s="217">
        <f>IF(N379="zákl. přenesená",J379,0)</f>
        <v>0</v>
      </c>
      <c r="BH379" s="217">
        <f>IF(N379="sníž. přenesená",J379,0)</f>
        <v>0</v>
      </c>
      <c r="BI379" s="217">
        <f>IF(N379="nulová",J379,0)</f>
        <v>0</v>
      </c>
      <c r="BJ379" s="18" t="s">
        <v>83</v>
      </c>
      <c r="BK379" s="217">
        <f>ROUND(I379*H379,2)</f>
        <v>0</v>
      </c>
      <c r="BL379" s="18" t="s">
        <v>238</v>
      </c>
      <c r="BM379" s="216" t="s">
        <v>502</v>
      </c>
    </row>
    <row r="380" spans="1:51" s="14" customFormat="1" ht="12">
      <c r="A380" s="14"/>
      <c r="B380" s="234"/>
      <c r="C380" s="235"/>
      <c r="D380" s="225" t="s">
        <v>175</v>
      </c>
      <c r="E380" s="235"/>
      <c r="F380" s="237" t="s">
        <v>503</v>
      </c>
      <c r="G380" s="235"/>
      <c r="H380" s="238">
        <v>61.618</v>
      </c>
      <c r="I380" s="239"/>
      <c r="J380" s="235"/>
      <c r="K380" s="235"/>
      <c r="L380" s="240"/>
      <c r="M380" s="241"/>
      <c r="N380" s="242"/>
      <c r="O380" s="242"/>
      <c r="P380" s="242"/>
      <c r="Q380" s="242"/>
      <c r="R380" s="242"/>
      <c r="S380" s="242"/>
      <c r="T380" s="243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44" t="s">
        <v>175</v>
      </c>
      <c r="AU380" s="244" t="s">
        <v>85</v>
      </c>
      <c r="AV380" s="14" t="s">
        <v>85</v>
      </c>
      <c r="AW380" s="14" t="s">
        <v>4</v>
      </c>
      <c r="AX380" s="14" t="s">
        <v>83</v>
      </c>
      <c r="AY380" s="244" t="s">
        <v>159</v>
      </c>
    </row>
    <row r="381" spans="1:65" s="2" customFormat="1" ht="44.25" customHeight="1">
      <c r="A381" s="39"/>
      <c r="B381" s="40"/>
      <c r="C381" s="205" t="s">
        <v>504</v>
      </c>
      <c r="D381" s="205" t="s">
        <v>162</v>
      </c>
      <c r="E381" s="206" t="s">
        <v>505</v>
      </c>
      <c r="F381" s="207" t="s">
        <v>506</v>
      </c>
      <c r="G381" s="208" t="s">
        <v>191</v>
      </c>
      <c r="H381" s="209">
        <v>3.608</v>
      </c>
      <c r="I381" s="210"/>
      <c r="J381" s="211">
        <f>ROUND(I381*H381,2)</f>
        <v>0</v>
      </c>
      <c r="K381" s="207" t="s">
        <v>166</v>
      </c>
      <c r="L381" s="45"/>
      <c r="M381" s="212" t="s">
        <v>19</v>
      </c>
      <c r="N381" s="213" t="s">
        <v>46</v>
      </c>
      <c r="O381" s="85"/>
      <c r="P381" s="214">
        <f>O381*H381</f>
        <v>0</v>
      </c>
      <c r="Q381" s="214">
        <v>0</v>
      </c>
      <c r="R381" s="214">
        <f>Q381*H381</f>
        <v>0</v>
      </c>
      <c r="S381" s="214">
        <v>0</v>
      </c>
      <c r="T381" s="215">
        <f>S381*H381</f>
        <v>0</v>
      </c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R381" s="216" t="s">
        <v>238</v>
      </c>
      <c r="AT381" s="216" t="s">
        <v>162</v>
      </c>
      <c r="AU381" s="216" t="s">
        <v>85</v>
      </c>
      <c r="AY381" s="18" t="s">
        <v>159</v>
      </c>
      <c r="BE381" s="217">
        <f>IF(N381="základní",J381,0)</f>
        <v>0</v>
      </c>
      <c r="BF381" s="217">
        <f>IF(N381="snížená",J381,0)</f>
        <v>0</v>
      </c>
      <c r="BG381" s="217">
        <f>IF(N381="zákl. přenesená",J381,0)</f>
        <v>0</v>
      </c>
      <c r="BH381" s="217">
        <f>IF(N381="sníž. přenesená",J381,0)</f>
        <v>0</v>
      </c>
      <c r="BI381" s="217">
        <f>IF(N381="nulová",J381,0)</f>
        <v>0</v>
      </c>
      <c r="BJ381" s="18" t="s">
        <v>83</v>
      </c>
      <c r="BK381" s="217">
        <f>ROUND(I381*H381,2)</f>
        <v>0</v>
      </c>
      <c r="BL381" s="18" t="s">
        <v>238</v>
      </c>
      <c r="BM381" s="216" t="s">
        <v>507</v>
      </c>
    </row>
    <row r="382" spans="1:47" s="2" customFormat="1" ht="12">
      <c r="A382" s="39"/>
      <c r="B382" s="40"/>
      <c r="C382" s="41"/>
      <c r="D382" s="218" t="s">
        <v>169</v>
      </c>
      <c r="E382" s="41"/>
      <c r="F382" s="219" t="s">
        <v>508</v>
      </c>
      <c r="G382" s="41"/>
      <c r="H382" s="41"/>
      <c r="I382" s="220"/>
      <c r="J382" s="41"/>
      <c r="K382" s="41"/>
      <c r="L382" s="45"/>
      <c r="M382" s="221"/>
      <c r="N382" s="222"/>
      <c r="O382" s="85"/>
      <c r="P382" s="85"/>
      <c r="Q382" s="85"/>
      <c r="R382" s="85"/>
      <c r="S382" s="85"/>
      <c r="T382" s="86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T382" s="18" t="s">
        <v>169</v>
      </c>
      <c r="AU382" s="18" t="s">
        <v>85</v>
      </c>
    </row>
    <row r="383" spans="1:63" s="12" customFormat="1" ht="22.8" customHeight="1">
      <c r="A383" s="12"/>
      <c r="B383" s="189"/>
      <c r="C383" s="190"/>
      <c r="D383" s="191" t="s">
        <v>74</v>
      </c>
      <c r="E383" s="203" t="s">
        <v>509</v>
      </c>
      <c r="F383" s="203" t="s">
        <v>510</v>
      </c>
      <c r="G383" s="190"/>
      <c r="H383" s="190"/>
      <c r="I383" s="193"/>
      <c r="J383" s="204">
        <f>BK383</f>
        <v>0</v>
      </c>
      <c r="K383" s="190"/>
      <c r="L383" s="195"/>
      <c r="M383" s="196"/>
      <c r="N383" s="197"/>
      <c r="O383" s="197"/>
      <c r="P383" s="198">
        <f>SUM(P384:P401)</f>
        <v>0</v>
      </c>
      <c r="Q383" s="197"/>
      <c r="R383" s="198">
        <f>SUM(R384:R401)</f>
        <v>0.054860000000000006</v>
      </c>
      <c r="S383" s="197"/>
      <c r="T383" s="199">
        <f>SUM(T384:T401)</f>
        <v>0.24496</v>
      </c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R383" s="200" t="s">
        <v>85</v>
      </c>
      <c r="AT383" s="201" t="s">
        <v>74</v>
      </c>
      <c r="AU383" s="201" t="s">
        <v>83</v>
      </c>
      <c r="AY383" s="200" t="s">
        <v>159</v>
      </c>
      <c r="BK383" s="202">
        <f>SUM(BK384:BK401)</f>
        <v>0</v>
      </c>
    </row>
    <row r="384" spans="1:65" s="2" customFormat="1" ht="24.15" customHeight="1">
      <c r="A384" s="39"/>
      <c r="B384" s="40"/>
      <c r="C384" s="205" t="s">
        <v>511</v>
      </c>
      <c r="D384" s="205" t="s">
        <v>162</v>
      </c>
      <c r="E384" s="206" t="s">
        <v>512</v>
      </c>
      <c r="F384" s="207" t="s">
        <v>513</v>
      </c>
      <c r="G384" s="208" t="s">
        <v>237</v>
      </c>
      <c r="H384" s="209">
        <v>4</v>
      </c>
      <c r="I384" s="210"/>
      <c r="J384" s="211">
        <f>ROUND(I384*H384,2)</f>
        <v>0</v>
      </c>
      <c r="K384" s="207" t="s">
        <v>166</v>
      </c>
      <c r="L384" s="45"/>
      <c r="M384" s="212" t="s">
        <v>19</v>
      </c>
      <c r="N384" s="213" t="s">
        <v>46</v>
      </c>
      <c r="O384" s="85"/>
      <c r="P384" s="214">
        <f>O384*H384</f>
        <v>0</v>
      </c>
      <c r="Q384" s="214">
        <v>0</v>
      </c>
      <c r="R384" s="214">
        <f>Q384*H384</f>
        <v>0</v>
      </c>
      <c r="S384" s="214">
        <v>0.01705</v>
      </c>
      <c r="T384" s="215">
        <f>S384*H384</f>
        <v>0.0682</v>
      </c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R384" s="216" t="s">
        <v>238</v>
      </c>
      <c r="AT384" s="216" t="s">
        <v>162</v>
      </c>
      <c r="AU384" s="216" t="s">
        <v>85</v>
      </c>
      <c r="AY384" s="18" t="s">
        <v>159</v>
      </c>
      <c r="BE384" s="217">
        <f>IF(N384="základní",J384,0)</f>
        <v>0</v>
      </c>
      <c r="BF384" s="217">
        <f>IF(N384="snížená",J384,0)</f>
        <v>0</v>
      </c>
      <c r="BG384" s="217">
        <f>IF(N384="zákl. přenesená",J384,0)</f>
        <v>0</v>
      </c>
      <c r="BH384" s="217">
        <f>IF(N384="sníž. přenesená",J384,0)</f>
        <v>0</v>
      </c>
      <c r="BI384" s="217">
        <f>IF(N384="nulová",J384,0)</f>
        <v>0</v>
      </c>
      <c r="BJ384" s="18" t="s">
        <v>83</v>
      </c>
      <c r="BK384" s="217">
        <f>ROUND(I384*H384,2)</f>
        <v>0</v>
      </c>
      <c r="BL384" s="18" t="s">
        <v>238</v>
      </c>
      <c r="BM384" s="216" t="s">
        <v>514</v>
      </c>
    </row>
    <row r="385" spans="1:47" s="2" customFormat="1" ht="12">
      <c r="A385" s="39"/>
      <c r="B385" s="40"/>
      <c r="C385" s="41"/>
      <c r="D385" s="218" t="s">
        <v>169</v>
      </c>
      <c r="E385" s="41"/>
      <c r="F385" s="219" t="s">
        <v>515</v>
      </c>
      <c r="G385" s="41"/>
      <c r="H385" s="41"/>
      <c r="I385" s="220"/>
      <c r="J385" s="41"/>
      <c r="K385" s="41"/>
      <c r="L385" s="45"/>
      <c r="M385" s="221"/>
      <c r="N385" s="222"/>
      <c r="O385" s="85"/>
      <c r="P385" s="85"/>
      <c r="Q385" s="85"/>
      <c r="R385" s="85"/>
      <c r="S385" s="85"/>
      <c r="T385" s="86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T385" s="18" t="s">
        <v>169</v>
      </c>
      <c r="AU385" s="18" t="s">
        <v>85</v>
      </c>
    </row>
    <row r="386" spans="1:65" s="2" customFormat="1" ht="24.15" customHeight="1">
      <c r="A386" s="39"/>
      <c r="B386" s="40"/>
      <c r="C386" s="205" t="s">
        <v>516</v>
      </c>
      <c r="D386" s="205" t="s">
        <v>162</v>
      </c>
      <c r="E386" s="206" t="s">
        <v>517</v>
      </c>
      <c r="F386" s="207" t="s">
        <v>518</v>
      </c>
      <c r="G386" s="208" t="s">
        <v>237</v>
      </c>
      <c r="H386" s="209">
        <v>4</v>
      </c>
      <c r="I386" s="210"/>
      <c r="J386" s="211">
        <f>ROUND(I386*H386,2)</f>
        <v>0</v>
      </c>
      <c r="K386" s="207" t="s">
        <v>166</v>
      </c>
      <c r="L386" s="45"/>
      <c r="M386" s="212" t="s">
        <v>19</v>
      </c>
      <c r="N386" s="213" t="s">
        <v>46</v>
      </c>
      <c r="O386" s="85"/>
      <c r="P386" s="214">
        <f>O386*H386</f>
        <v>0</v>
      </c>
      <c r="Q386" s="214">
        <v>0.00115</v>
      </c>
      <c r="R386" s="214">
        <f>Q386*H386</f>
        <v>0.0046</v>
      </c>
      <c r="S386" s="214">
        <v>0</v>
      </c>
      <c r="T386" s="215">
        <f>S386*H386</f>
        <v>0</v>
      </c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R386" s="216" t="s">
        <v>238</v>
      </c>
      <c r="AT386" s="216" t="s">
        <v>162</v>
      </c>
      <c r="AU386" s="216" t="s">
        <v>85</v>
      </c>
      <c r="AY386" s="18" t="s">
        <v>159</v>
      </c>
      <c r="BE386" s="217">
        <f>IF(N386="základní",J386,0)</f>
        <v>0</v>
      </c>
      <c r="BF386" s="217">
        <f>IF(N386="snížená",J386,0)</f>
        <v>0</v>
      </c>
      <c r="BG386" s="217">
        <f>IF(N386="zákl. přenesená",J386,0)</f>
        <v>0</v>
      </c>
      <c r="BH386" s="217">
        <f>IF(N386="sníž. přenesená",J386,0)</f>
        <v>0</v>
      </c>
      <c r="BI386" s="217">
        <f>IF(N386="nulová",J386,0)</f>
        <v>0</v>
      </c>
      <c r="BJ386" s="18" t="s">
        <v>83</v>
      </c>
      <c r="BK386" s="217">
        <f>ROUND(I386*H386,2)</f>
        <v>0</v>
      </c>
      <c r="BL386" s="18" t="s">
        <v>238</v>
      </c>
      <c r="BM386" s="216" t="s">
        <v>519</v>
      </c>
    </row>
    <row r="387" spans="1:47" s="2" customFormat="1" ht="12">
      <c r="A387" s="39"/>
      <c r="B387" s="40"/>
      <c r="C387" s="41"/>
      <c r="D387" s="218" t="s">
        <v>169</v>
      </c>
      <c r="E387" s="41"/>
      <c r="F387" s="219" t="s">
        <v>520</v>
      </c>
      <c r="G387" s="41"/>
      <c r="H387" s="41"/>
      <c r="I387" s="220"/>
      <c r="J387" s="41"/>
      <c r="K387" s="41"/>
      <c r="L387" s="45"/>
      <c r="M387" s="221"/>
      <c r="N387" s="222"/>
      <c r="O387" s="85"/>
      <c r="P387" s="85"/>
      <c r="Q387" s="85"/>
      <c r="R387" s="85"/>
      <c r="S387" s="85"/>
      <c r="T387" s="86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T387" s="18" t="s">
        <v>169</v>
      </c>
      <c r="AU387" s="18" t="s">
        <v>85</v>
      </c>
    </row>
    <row r="388" spans="1:51" s="13" customFormat="1" ht="12">
      <c r="A388" s="13"/>
      <c r="B388" s="223"/>
      <c r="C388" s="224"/>
      <c r="D388" s="225" t="s">
        <v>175</v>
      </c>
      <c r="E388" s="226" t="s">
        <v>19</v>
      </c>
      <c r="F388" s="227" t="s">
        <v>339</v>
      </c>
      <c r="G388" s="224"/>
      <c r="H388" s="226" t="s">
        <v>19</v>
      </c>
      <c r="I388" s="228"/>
      <c r="J388" s="224"/>
      <c r="K388" s="224"/>
      <c r="L388" s="229"/>
      <c r="M388" s="230"/>
      <c r="N388" s="231"/>
      <c r="O388" s="231"/>
      <c r="P388" s="231"/>
      <c r="Q388" s="231"/>
      <c r="R388" s="231"/>
      <c r="S388" s="231"/>
      <c r="T388" s="232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33" t="s">
        <v>175</v>
      </c>
      <c r="AU388" s="233" t="s">
        <v>85</v>
      </c>
      <c r="AV388" s="13" t="s">
        <v>83</v>
      </c>
      <c r="AW388" s="13" t="s">
        <v>37</v>
      </c>
      <c r="AX388" s="13" t="s">
        <v>75</v>
      </c>
      <c r="AY388" s="233" t="s">
        <v>159</v>
      </c>
    </row>
    <row r="389" spans="1:51" s="14" customFormat="1" ht="12">
      <c r="A389" s="14"/>
      <c r="B389" s="234"/>
      <c r="C389" s="235"/>
      <c r="D389" s="225" t="s">
        <v>175</v>
      </c>
      <c r="E389" s="236" t="s">
        <v>19</v>
      </c>
      <c r="F389" s="237" t="s">
        <v>167</v>
      </c>
      <c r="G389" s="235"/>
      <c r="H389" s="238">
        <v>4</v>
      </c>
      <c r="I389" s="239"/>
      <c r="J389" s="235"/>
      <c r="K389" s="235"/>
      <c r="L389" s="240"/>
      <c r="M389" s="241"/>
      <c r="N389" s="242"/>
      <c r="O389" s="242"/>
      <c r="P389" s="242"/>
      <c r="Q389" s="242"/>
      <c r="R389" s="242"/>
      <c r="S389" s="242"/>
      <c r="T389" s="243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T389" s="244" t="s">
        <v>175</v>
      </c>
      <c r="AU389" s="244" t="s">
        <v>85</v>
      </c>
      <c r="AV389" s="14" t="s">
        <v>85</v>
      </c>
      <c r="AW389" s="14" t="s">
        <v>37</v>
      </c>
      <c r="AX389" s="14" t="s">
        <v>83</v>
      </c>
      <c r="AY389" s="244" t="s">
        <v>159</v>
      </c>
    </row>
    <row r="390" spans="1:65" s="2" customFormat="1" ht="37.8" customHeight="1">
      <c r="A390" s="39"/>
      <c r="B390" s="40"/>
      <c r="C390" s="257" t="s">
        <v>521</v>
      </c>
      <c r="D390" s="257" t="s">
        <v>255</v>
      </c>
      <c r="E390" s="258" t="s">
        <v>522</v>
      </c>
      <c r="F390" s="259" t="s">
        <v>523</v>
      </c>
      <c r="G390" s="260" t="s">
        <v>237</v>
      </c>
      <c r="H390" s="261">
        <v>4</v>
      </c>
      <c r="I390" s="262"/>
      <c r="J390" s="263">
        <f>ROUND(I390*H390,2)</f>
        <v>0</v>
      </c>
      <c r="K390" s="259" t="s">
        <v>166</v>
      </c>
      <c r="L390" s="264"/>
      <c r="M390" s="265" t="s">
        <v>19</v>
      </c>
      <c r="N390" s="266" t="s">
        <v>46</v>
      </c>
      <c r="O390" s="85"/>
      <c r="P390" s="214">
        <f>O390*H390</f>
        <v>0</v>
      </c>
      <c r="Q390" s="214">
        <v>0.00208</v>
      </c>
      <c r="R390" s="214">
        <f>Q390*H390</f>
        <v>0.00832</v>
      </c>
      <c r="S390" s="214">
        <v>0</v>
      </c>
      <c r="T390" s="215">
        <f>S390*H390</f>
        <v>0</v>
      </c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R390" s="216" t="s">
        <v>259</v>
      </c>
      <c r="AT390" s="216" t="s">
        <v>255</v>
      </c>
      <c r="AU390" s="216" t="s">
        <v>85</v>
      </c>
      <c r="AY390" s="18" t="s">
        <v>159</v>
      </c>
      <c r="BE390" s="217">
        <f>IF(N390="základní",J390,0)</f>
        <v>0</v>
      </c>
      <c r="BF390" s="217">
        <f>IF(N390="snížená",J390,0)</f>
        <v>0</v>
      </c>
      <c r="BG390" s="217">
        <f>IF(N390="zákl. přenesená",J390,0)</f>
        <v>0</v>
      </c>
      <c r="BH390" s="217">
        <f>IF(N390="sníž. přenesená",J390,0)</f>
        <v>0</v>
      </c>
      <c r="BI390" s="217">
        <f>IF(N390="nulová",J390,0)</f>
        <v>0</v>
      </c>
      <c r="BJ390" s="18" t="s">
        <v>83</v>
      </c>
      <c r="BK390" s="217">
        <f>ROUND(I390*H390,2)</f>
        <v>0</v>
      </c>
      <c r="BL390" s="18" t="s">
        <v>238</v>
      </c>
      <c r="BM390" s="216" t="s">
        <v>524</v>
      </c>
    </row>
    <row r="391" spans="1:65" s="2" customFormat="1" ht="24.15" customHeight="1">
      <c r="A391" s="39"/>
      <c r="B391" s="40"/>
      <c r="C391" s="257" t="s">
        <v>525</v>
      </c>
      <c r="D391" s="257" t="s">
        <v>255</v>
      </c>
      <c r="E391" s="258" t="s">
        <v>526</v>
      </c>
      <c r="F391" s="259" t="s">
        <v>527</v>
      </c>
      <c r="G391" s="260" t="s">
        <v>237</v>
      </c>
      <c r="H391" s="261">
        <v>4</v>
      </c>
      <c r="I391" s="262"/>
      <c r="J391" s="263">
        <f>ROUND(I391*H391,2)</f>
        <v>0</v>
      </c>
      <c r="K391" s="259" t="s">
        <v>166</v>
      </c>
      <c r="L391" s="264"/>
      <c r="M391" s="265" t="s">
        <v>19</v>
      </c>
      <c r="N391" s="266" t="s">
        <v>46</v>
      </c>
      <c r="O391" s="85"/>
      <c r="P391" s="214">
        <f>O391*H391</f>
        <v>0</v>
      </c>
      <c r="Q391" s="214">
        <v>0.00247</v>
      </c>
      <c r="R391" s="214">
        <f>Q391*H391</f>
        <v>0.00988</v>
      </c>
      <c r="S391" s="214">
        <v>0</v>
      </c>
      <c r="T391" s="215">
        <f>S391*H391</f>
        <v>0</v>
      </c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R391" s="216" t="s">
        <v>259</v>
      </c>
      <c r="AT391" s="216" t="s">
        <v>255</v>
      </c>
      <c r="AU391" s="216" t="s">
        <v>85</v>
      </c>
      <c r="AY391" s="18" t="s">
        <v>159</v>
      </c>
      <c r="BE391" s="217">
        <f>IF(N391="základní",J391,0)</f>
        <v>0</v>
      </c>
      <c r="BF391" s="217">
        <f>IF(N391="snížená",J391,0)</f>
        <v>0</v>
      </c>
      <c r="BG391" s="217">
        <f>IF(N391="zákl. přenesená",J391,0)</f>
        <v>0</v>
      </c>
      <c r="BH391" s="217">
        <f>IF(N391="sníž. přenesená",J391,0)</f>
        <v>0</v>
      </c>
      <c r="BI391" s="217">
        <f>IF(N391="nulová",J391,0)</f>
        <v>0</v>
      </c>
      <c r="BJ391" s="18" t="s">
        <v>83</v>
      </c>
      <c r="BK391" s="217">
        <f>ROUND(I391*H391,2)</f>
        <v>0</v>
      </c>
      <c r="BL391" s="18" t="s">
        <v>238</v>
      </c>
      <c r="BM391" s="216" t="s">
        <v>528</v>
      </c>
    </row>
    <row r="392" spans="1:65" s="2" customFormat="1" ht="24.15" customHeight="1">
      <c r="A392" s="39"/>
      <c r="B392" s="40"/>
      <c r="C392" s="205" t="s">
        <v>529</v>
      </c>
      <c r="D392" s="205" t="s">
        <v>162</v>
      </c>
      <c r="E392" s="206" t="s">
        <v>530</v>
      </c>
      <c r="F392" s="207" t="s">
        <v>531</v>
      </c>
      <c r="G392" s="208" t="s">
        <v>461</v>
      </c>
      <c r="H392" s="209">
        <v>18</v>
      </c>
      <c r="I392" s="210"/>
      <c r="J392" s="211">
        <f>ROUND(I392*H392,2)</f>
        <v>0</v>
      </c>
      <c r="K392" s="207" t="s">
        <v>166</v>
      </c>
      <c r="L392" s="45"/>
      <c r="M392" s="212" t="s">
        <v>19</v>
      </c>
      <c r="N392" s="213" t="s">
        <v>46</v>
      </c>
      <c r="O392" s="85"/>
      <c r="P392" s="214">
        <f>O392*H392</f>
        <v>0</v>
      </c>
      <c r="Q392" s="214">
        <v>0</v>
      </c>
      <c r="R392" s="214">
        <f>Q392*H392</f>
        <v>0</v>
      </c>
      <c r="S392" s="214">
        <v>0.00982</v>
      </c>
      <c r="T392" s="215">
        <f>S392*H392</f>
        <v>0.17676</v>
      </c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R392" s="216" t="s">
        <v>238</v>
      </c>
      <c r="AT392" s="216" t="s">
        <v>162</v>
      </c>
      <c r="AU392" s="216" t="s">
        <v>85</v>
      </c>
      <c r="AY392" s="18" t="s">
        <v>159</v>
      </c>
      <c r="BE392" s="217">
        <f>IF(N392="základní",J392,0)</f>
        <v>0</v>
      </c>
      <c r="BF392" s="217">
        <f>IF(N392="snížená",J392,0)</f>
        <v>0</v>
      </c>
      <c r="BG392" s="217">
        <f>IF(N392="zákl. přenesená",J392,0)</f>
        <v>0</v>
      </c>
      <c r="BH392" s="217">
        <f>IF(N392="sníž. přenesená",J392,0)</f>
        <v>0</v>
      </c>
      <c r="BI392" s="217">
        <f>IF(N392="nulová",J392,0)</f>
        <v>0</v>
      </c>
      <c r="BJ392" s="18" t="s">
        <v>83</v>
      </c>
      <c r="BK392" s="217">
        <f>ROUND(I392*H392,2)</f>
        <v>0</v>
      </c>
      <c r="BL392" s="18" t="s">
        <v>238</v>
      </c>
      <c r="BM392" s="216" t="s">
        <v>532</v>
      </c>
    </row>
    <row r="393" spans="1:47" s="2" customFormat="1" ht="12">
      <c r="A393" s="39"/>
      <c r="B393" s="40"/>
      <c r="C393" s="41"/>
      <c r="D393" s="218" t="s">
        <v>169</v>
      </c>
      <c r="E393" s="41"/>
      <c r="F393" s="219" t="s">
        <v>533</v>
      </c>
      <c r="G393" s="41"/>
      <c r="H393" s="41"/>
      <c r="I393" s="220"/>
      <c r="J393" s="41"/>
      <c r="K393" s="41"/>
      <c r="L393" s="45"/>
      <c r="M393" s="221"/>
      <c r="N393" s="222"/>
      <c r="O393" s="85"/>
      <c r="P393" s="85"/>
      <c r="Q393" s="85"/>
      <c r="R393" s="85"/>
      <c r="S393" s="85"/>
      <c r="T393" s="86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T393" s="18" t="s">
        <v>169</v>
      </c>
      <c r="AU393" s="18" t="s">
        <v>85</v>
      </c>
    </row>
    <row r="394" spans="1:65" s="2" customFormat="1" ht="16.5" customHeight="1">
      <c r="A394" s="39"/>
      <c r="B394" s="40"/>
      <c r="C394" s="205" t="s">
        <v>534</v>
      </c>
      <c r="D394" s="205" t="s">
        <v>162</v>
      </c>
      <c r="E394" s="206" t="s">
        <v>535</v>
      </c>
      <c r="F394" s="207" t="s">
        <v>536</v>
      </c>
      <c r="G394" s="208" t="s">
        <v>461</v>
      </c>
      <c r="H394" s="209">
        <v>18</v>
      </c>
      <c r="I394" s="210"/>
      <c r="J394" s="211">
        <f>ROUND(I394*H394,2)</f>
        <v>0</v>
      </c>
      <c r="K394" s="207" t="s">
        <v>166</v>
      </c>
      <c r="L394" s="45"/>
      <c r="M394" s="212" t="s">
        <v>19</v>
      </c>
      <c r="N394" s="213" t="s">
        <v>46</v>
      </c>
      <c r="O394" s="85"/>
      <c r="P394" s="214">
        <f>O394*H394</f>
        <v>0</v>
      </c>
      <c r="Q394" s="214">
        <v>0.00168</v>
      </c>
      <c r="R394" s="214">
        <f>Q394*H394</f>
        <v>0.030240000000000003</v>
      </c>
      <c r="S394" s="214">
        <v>0</v>
      </c>
      <c r="T394" s="215">
        <f>S394*H394</f>
        <v>0</v>
      </c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R394" s="216" t="s">
        <v>238</v>
      </c>
      <c r="AT394" s="216" t="s">
        <v>162</v>
      </c>
      <c r="AU394" s="216" t="s">
        <v>85</v>
      </c>
      <c r="AY394" s="18" t="s">
        <v>159</v>
      </c>
      <c r="BE394" s="217">
        <f>IF(N394="základní",J394,0)</f>
        <v>0</v>
      </c>
      <c r="BF394" s="217">
        <f>IF(N394="snížená",J394,0)</f>
        <v>0</v>
      </c>
      <c r="BG394" s="217">
        <f>IF(N394="zákl. přenesená",J394,0)</f>
        <v>0</v>
      </c>
      <c r="BH394" s="217">
        <f>IF(N394="sníž. přenesená",J394,0)</f>
        <v>0</v>
      </c>
      <c r="BI394" s="217">
        <f>IF(N394="nulová",J394,0)</f>
        <v>0</v>
      </c>
      <c r="BJ394" s="18" t="s">
        <v>83</v>
      </c>
      <c r="BK394" s="217">
        <f>ROUND(I394*H394,2)</f>
        <v>0</v>
      </c>
      <c r="BL394" s="18" t="s">
        <v>238</v>
      </c>
      <c r="BM394" s="216" t="s">
        <v>537</v>
      </c>
    </row>
    <row r="395" spans="1:47" s="2" customFormat="1" ht="12">
      <c r="A395" s="39"/>
      <c r="B395" s="40"/>
      <c r="C395" s="41"/>
      <c r="D395" s="218" t="s">
        <v>169</v>
      </c>
      <c r="E395" s="41"/>
      <c r="F395" s="219" t="s">
        <v>538</v>
      </c>
      <c r="G395" s="41"/>
      <c r="H395" s="41"/>
      <c r="I395" s="220"/>
      <c r="J395" s="41"/>
      <c r="K395" s="41"/>
      <c r="L395" s="45"/>
      <c r="M395" s="221"/>
      <c r="N395" s="222"/>
      <c r="O395" s="85"/>
      <c r="P395" s="85"/>
      <c r="Q395" s="85"/>
      <c r="R395" s="85"/>
      <c r="S395" s="85"/>
      <c r="T395" s="86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T395" s="18" t="s">
        <v>169</v>
      </c>
      <c r="AU395" s="18" t="s">
        <v>85</v>
      </c>
    </row>
    <row r="396" spans="1:51" s="14" customFormat="1" ht="12">
      <c r="A396" s="14"/>
      <c r="B396" s="234"/>
      <c r="C396" s="235"/>
      <c r="D396" s="225" t="s">
        <v>175</v>
      </c>
      <c r="E396" s="236" t="s">
        <v>19</v>
      </c>
      <c r="F396" s="237" t="s">
        <v>539</v>
      </c>
      <c r="G396" s="235"/>
      <c r="H396" s="238">
        <v>18</v>
      </c>
      <c r="I396" s="239"/>
      <c r="J396" s="235"/>
      <c r="K396" s="235"/>
      <c r="L396" s="240"/>
      <c r="M396" s="241"/>
      <c r="N396" s="242"/>
      <c r="O396" s="242"/>
      <c r="P396" s="242"/>
      <c r="Q396" s="242"/>
      <c r="R396" s="242"/>
      <c r="S396" s="242"/>
      <c r="T396" s="243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44" t="s">
        <v>175</v>
      </c>
      <c r="AU396" s="244" t="s">
        <v>85</v>
      </c>
      <c r="AV396" s="14" t="s">
        <v>85</v>
      </c>
      <c r="AW396" s="14" t="s">
        <v>37</v>
      </c>
      <c r="AX396" s="14" t="s">
        <v>83</v>
      </c>
      <c r="AY396" s="244" t="s">
        <v>159</v>
      </c>
    </row>
    <row r="397" spans="1:65" s="2" customFormat="1" ht="37.8" customHeight="1">
      <c r="A397" s="39"/>
      <c r="B397" s="40"/>
      <c r="C397" s="205" t="s">
        <v>540</v>
      </c>
      <c r="D397" s="205" t="s">
        <v>162</v>
      </c>
      <c r="E397" s="206" t="s">
        <v>541</v>
      </c>
      <c r="F397" s="207" t="s">
        <v>542</v>
      </c>
      <c r="G397" s="208" t="s">
        <v>237</v>
      </c>
      <c r="H397" s="209">
        <v>2</v>
      </c>
      <c r="I397" s="210"/>
      <c r="J397" s="211">
        <f>ROUND(I397*H397,2)</f>
        <v>0</v>
      </c>
      <c r="K397" s="207" t="s">
        <v>166</v>
      </c>
      <c r="L397" s="45"/>
      <c r="M397" s="212" t="s">
        <v>19</v>
      </c>
      <c r="N397" s="213" t="s">
        <v>46</v>
      </c>
      <c r="O397" s="85"/>
      <c r="P397" s="214">
        <f>O397*H397</f>
        <v>0</v>
      </c>
      <c r="Q397" s="214">
        <v>0</v>
      </c>
      <c r="R397" s="214">
        <f>Q397*H397</f>
        <v>0</v>
      </c>
      <c r="S397" s="214">
        <v>0</v>
      </c>
      <c r="T397" s="215">
        <f>S397*H397</f>
        <v>0</v>
      </c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R397" s="216" t="s">
        <v>238</v>
      </c>
      <c r="AT397" s="216" t="s">
        <v>162</v>
      </c>
      <c r="AU397" s="216" t="s">
        <v>85</v>
      </c>
      <c r="AY397" s="18" t="s">
        <v>159</v>
      </c>
      <c r="BE397" s="217">
        <f>IF(N397="základní",J397,0)</f>
        <v>0</v>
      </c>
      <c r="BF397" s="217">
        <f>IF(N397="snížená",J397,0)</f>
        <v>0</v>
      </c>
      <c r="BG397" s="217">
        <f>IF(N397="zákl. přenesená",J397,0)</f>
        <v>0</v>
      </c>
      <c r="BH397" s="217">
        <f>IF(N397="sníž. přenesená",J397,0)</f>
        <v>0</v>
      </c>
      <c r="BI397" s="217">
        <f>IF(N397="nulová",J397,0)</f>
        <v>0</v>
      </c>
      <c r="BJ397" s="18" t="s">
        <v>83</v>
      </c>
      <c r="BK397" s="217">
        <f>ROUND(I397*H397,2)</f>
        <v>0</v>
      </c>
      <c r="BL397" s="18" t="s">
        <v>238</v>
      </c>
      <c r="BM397" s="216" t="s">
        <v>543</v>
      </c>
    </row>
    <row r="398" spans="1:47" s="2" customFormat="1" ht="12">
      <c r="A398" s="39"/>
      <c r="B398" s="40"/>
      <c r="C398" s="41"/>
      <c r="D398" s="218" t="s">
        <v>169</v>
      </c>
      <c r="E398" s="41"/>
      <c r="F398" s="219" t="s">
        <v>544</v>
      </c>
      <c r="G398" s="41"/>
      <c r="H398" s="41"/>
      <c r="I398" s="220"/>
      <c r="J398" s="41"/>
      <c r="K398" s="41"/>
      <c r="L398" s="45"/>
      <c r="M398" s="221"/>
      <c r="N398" s="222"/>
      <c r="O398" s="85"/>
      <c r="P398" s="85"/>
      <c r="Q398" s="85"/>
      <c r="R398" s="85"/>
      <c r="S398" s="85"/>
      <c r="T398" s="86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T398" s="18" t="s">
        <v>169</v>
      </c>
      <c r="AU398" s="18" t="s">
        <v>85</v>
      </c>
    </row>
    <row r="399" spans="1:65" s="2" customFormat="1" ht="21.75" customHeight="1">
      <c r="A399" s="39"/>
      <c r="B399" s="40"/>
      <c r="C399" s="257" t="s">
        <v>545</v>
      </c>
      <c r="D399" s="257" t="s">
        <v>255</v>
      </c>
      <c r="E399" s="258" t="s">
        <v>546</v>
      </c>
      <c r="F399" s="259" t="s">
        <v>547</v>
      </c>
      <c r="G399" s="260" t="s">
        <v>237</v>
      </c>
      <c r="H399" s="261">
        <v>2</v>
      </c>
      <c r="I399" s="262"/>
      <c r="J399" s="263">
        <f>ROUND(I399*H399,2)</f>
        <v>0</v>
      </c>
      <c r="K399" s="259" t="s">
        <v>166</v>
      </c>
      <c r="L399" s="264"/>
      <c r="M399" s="265" t="s">
        <v>19</v>
      </c>
      <c r="N399" s="266" t="s">
        <v>46</v>
      </c>
      <c r="O399" s="85"/>
      <c r="P399" s="214">
        <f>O399*H399</f>
        <v>0</v>
      </c>
      <c r="Q399" s="214">
        <v>0.00091</v>
      </c>
      <c r="R399" s="214">
        <f>Q399*H399</f>
        <v>0.00182</v>
      </c>
      <c r="S399" s="214">
        <v>0</v>
      </c>
      <c r="T399" s="215">
        <f>S399*H399</f>
        <v>0</v>
      </c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R399" s="216" t="s">
        <v>259</v>
      </c>
      <c r="AT399" s="216" t="s">
        <v>255</v>
      </c>
      <c r="AU399" s="216" t="s">
        <v>85</v>
      </c>
      <c r="AY399" s="18" t="s">
        <v>159</v>
      </c>
      <c r="BE399" s="217">
        <f>IF(N399="základní",J399,0)</f>
        <v>0</v>
      </c>
      <c r="BF399" s="217">
        <f>IF(N399="snížená",J399,0)</f>
        <v>0</v>
      </c>
      <c r="BG399" s="217">
        <f>IF(N399="zákl. přenesená",J399,0)</f>
        <v>0</v>
      </c>
      <c r="BH399" s="217">
        <f>IF(N399="sníž. přenesená",J399,0)</f>
        <v>0</v>
      </c>
      <c r="BI399" s="217">
        <f>IF(N399="nulová",J399,0)</f>
        <v>0</v>
      </c>
      <c r="BJ399" s="18" t="s">
        <v>83</v>
      </c>
      <c r="BK399" s="217">
        <f>ROUND(I399*H399,2)</f>
        <v>0</v>
      </c>
      <c r="BL399" s="18" t="s">
        <v>238</v>
      </c>
      <c r="BM399" s="216" t="s">
        <v>548</v>
      </c>
    </row>
    <row r="400" spans="1:65" s="2" customFormat="1" ht="49.05" customHeight="1">
      <c r="A400" s="39"/>
      <c r="B400" s="40"/>
      <c r="C400" s="205" t="s">
        <v>549</v>
      </c>
      <c r="D400" s="205" t="s">
        <v>162</v>
      </c>
      <c r="E400" s="206" t="s">
        <v>550</v>
      </c>
      <c r="F400" s="207" t="s">
        <v>551</v>
      </c>
      <c r="G400" s="208" t="s">
        <v>191</v>
      </c>
      <c r="H400" s="209">
        <v>0.055</v>
      </c>
      <c r="I400" s="210"/>
      <c r="J400" s="211">
        <f>ROUND(I400*H400,2)</f>
        <v>0</v>
      </c>
      <c r="K400" s="207" t="s">
        <v>166</v>
      </c>
      <c r="L400" s="45"/>
      <c r="M400" s="212" t="s">
        <v>19</v>
      </c>
      <c r="N400" s="213" t="s">
        <v>46</v>
      </c>
      <c r="O400" s="85"/>
      <c r="P400" s="214">
        <f>O400*H400</f>
        <v>0</v>
      </c>
      <c r="Q400" s="214">
        <v>0</v>
      </c>
      <c r="R400" s="214">
        <f>Q400*H400</f>
        <v>0</v>
      </c>
      <c r="S400" s="214">
        <v>0</v>
      </c>
      <c r="T400" s="215">
        <f>S400*H400</f>
        <v>0</v>
      </c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R400" s="216" t="s">
        <v>238</v>
      </c>
      <c r="AT400" s="216" t="s">
        <v>162</v>
      </c>
      <c r="AU400" s="216" t="s">
        <v>85</v>
      </c>
      <c r="AY400" s="18" t="s">
        <v>159</v>
      </c>
      <c r="BE400" s="217">
        <f>IF(N400="základní",J400,0)</f>
        <v>0</v>
      </c>
      <c r="BF400" s="217">
        <f>IF(N400="snížená",J400,0)</f>
        <v>0</v>
      </c>
      <c r="BG400" s="217">
        <f>IF(N400="zákl. přenesená",J400,0)</f>
        <v>0</v>
      </c>
      <c r="BH400" s="217">
        <f>IF(N400="sníž. přenesená",J400,0)</f>
        <v>0</v>
      </c>
      <c r="BI400" s="217">
        <f>IF(N400="nulová",J400,0)</f>
        <v>0</v>
      </c>
      <c r="BJ400" s="18" t="s">
        <v>83</v>
      </c>
      <c r="BK400" s="217">
        <f>ROUND(I400*H400,2)</f>
        <v>0</v>
      </c>
      <c r="BL400" s="18" t="s">
        <v>238</v>
      </c>
      <c r="BM400" s="216" t="s">
        <v>552</v>
      </c>
    </row>
    <row r="401" spans="1:47" s="2" customFormat="1" ht="12">
      <c r="A401" s="39"/>
      <c r="B401" s="40"/>
      <c r="C401" s="41"/>
      <c r="D401" s="218" t="s">
        <v>169</v>
      </c>
      <c r="E401" s="41"/>
      <c r="F401" s="219" t="s">
        <v>553</v>
      </c>
      <c r="G401" s="41"/>
      <c r="H401" s="41"/>
      <c r="I401" s="220"/>
      <c r="J401" s="41"/>
      <c r="K401" s="41"/>
      <c r="L401" s="45"/>
      <c r="M401" s="221"/>
      <c r="N401" s="222"/>
      <c r="O401" s="85"/>
      <c r="P401" s="85"/>
      <c r="Q401" s="85"/>
      <c r="R401" s="85"/>
      <c r="S401" s="85"/>
      <c r="T401" s="86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T401" s="18" t="s">
        <v>169</v>
      </c>
      <c r="AU401" s="18" t="s">
        <v>85</v>
      </c>
    </row>
    <row r="402" spans="1:63" s="12" customFormat="1" ht="22.8" customHeight="1">
      <c r="A402" s="12"/>
      <c r="B402" s="189"/>
      <c r="C402" s="190"/>
      <c r="D402" s="191" t="s">
        <v>74</v>
      </c>
      <c r="E402" s="203" t="s">
        <v>554</v>
      </c>
      <c r="F402" s="203" t="s">
        <v>555</v>
      </c>
      <c r="G402" s="190"/>
      <c r="H402" s="190"/>
      <c r="I402" s="193"/>
      <c r="J402" s="204">
        <f>BK402</f>
        <v>0</v>
      </c>
      <c r="K402" s="190"/>
      <c r="L402" s="195"/>
      <c r="M402" s="196"/>
      <c r="N402" s="197"/>
      <c r="O402" s="197"/>
      <c r="P402" s="198">
        <f>SUM(P403:P436)</f>
        <v>0</v>
      </c>
      <c r="Q402" s="197"/>
      <c r="R402" s="198">
        <f>SUM(R403:R436)</f>
        <v>0.012100000000000001</v>
      </c>
      <c r="S402" s="197"/>
      <c r="T402" s="199">
        <f>SUM(T403:T436)</f>
        <v>0.09286</v>
      </c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R402" s="200" t="s">
        <v>85</v>
      </c>
      <c r="AT402" s="201" t="s">
        <v>74</v>
      </c>
      <c r="AU402" s="201" t="s">
        <v>83</v>
      </c>
      <c r="AY402" s="200" t="s">
        <v>159</v>
      </c>
      <c r="BK402" s="202">
        <f>SUM(BK403:BK436)</f>
        <v>0</v>
      </c>
    </row>
    <row r="403" spans="1:65" s="2" customFormat="1" ht="37.8" customHeight="1">
      <c r="A403" s="39"/>
      <c r="B403" s="40"/>
      <c r="C403" s="205" t="s">
        <v>556</v>
      </c>
      <c r="D403" s="205" t="s">
        <v>162</v>
      </c>
      <c r="E403" s="206" t="s">
        <v>557</v>
      </c>
      <c r="F403" s="207" t="s">
        <v>558</v>
      </c>
      <c r="G403" s="208" t="s">
        <v>461</v>
      </c>
      <c r="H403" s="209">
        <v>120.5</v>
      </c>
      <c r="I403" s="210"/>
      <c r="J403" s="211">
        <f>ROUND(I403*H403,2)</f>
        <v>0</v>
      </c>
      <c r="K403" s="207" t="s">
        <v>166</v>
      </c>
      <c r="L403" s="45"/>
      <c r="M403" s="212" t="s">
        <v>19</v>
      </c>
      <c r="N403" s="213" t="s">
        <v>46</v>
      </c>
      <c r="O403" s="85"/>
      <c r="P403" s="214">
        <f>O403*H403</f>
        <v>0</v>
      </c>
      <c r="Q403" s="214">
        <v>0</v>
      </c>
      <c r="R403" s="214">
        <f>Q403*H403</f>
        <v>0</v>
      </c>
      <c r="S403" s="214">
        <v>0.00062</v>
      </c>
      <c r="T403" s="215">
        <f>S403*H403</f>
        <v>0.07471</v>
      </c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R403" s="216" t="s">
        <v>238</v>
      </c>
      <c r="AT403" s="216" t="s">
        <v>162</v>
      </c>
      <c r="AU403" s="216" t="s">
        <v>85</v>
      </c>
      <c r="AY403" s="18" t="s">
        <v>159</v>
      </c>
      <c r="BE403" s="217">
        <f>IF(N403="základní",J403,0)</f>
        <v>0</v>
      </c>
      <c r="BF403" s="217">
        <f>IF(N403="snížená",J403,0)</f>
        <v>0</v>
      </c>
      <c r="BG403" s="217">
        <f>IF(N403="zákl. přenesená",J403,0)</f>
        <v>0</v>
      </c>
      <c r="BH403" s="217">
        <f>IF(N403="sníž. přenesená",J403,0)</f>
        <v>0</v>
      </c>
      <c r="BI403" s="217">
        <f>IF(N403="nulová",J403,0)</f>
        <v>0</v>
      </c>
      <c r="BJ403" s="18" t="s">
        <v>83</v>
      </c>
      <c r="BK403" s="217">
        <f>ROUND(I403*H403,2)</f>
        <v>0</v>
      </c>
      <c r="BL403" s="18" t="s">
        <v>238</v>
      </c>
      <c r="BM403" s="216" t="s">
        <v>559</v>
      </c>
    </row>
    <row r="404" spans="1:47" s="2" customFormat="1" ht="12">
      <c r="A404" s="39"/>
      <c r="B404" s="40"/>
      <c r="C404" s="41"/>
      <c r="D404" s="218" t="s">
        <v>169</v>
      </c>
      <c r="E404" s="41"/>
      <c r="F404" s="219" t="s">
        <v>560</v>
      </c>
      <c r="G404" s="41"/>
      <c r="H404" s="41"/>
      <c r="I404" s="220"/>
      <c r="J404" s="41"/>
      <c r="K404" s="41"/>
      <c r="L404" s="45"/>
      <c r="M404" s="221"/>
      <c r="N404" s="222"/>
      <c r="O404" s="85"/>
      <c r="P404" s="85"/>
      <c r="Q404" s="85"/>
      <c r="R404" s="85"/>
      <c r="S404" s="85"/>
      <c r="T404" s="86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T404" s="18" t="s">
        <v>169</v>
      </c>
      <c r="AU404" s="18" t="s">
        <v>85</v>
      </c>
    </row>
    <row r="405" spans="1:51" s="13" customFormat="1" ht="12">
      <c r="A405" s="13"/>
      <c r="B405" s="223"/>
      <c r="C405" s="224"/>
      <c r="D405" s="225" t="s">
        <v>175</v>
      </c>
      <c r="E405" s="226" t="s">
        <v>19</v>
      </c>
      <c r="F405" s="227" t="s">
        <v>561</v>
      </c>
      <c r="G405" s="224"/>
      <c r="H405" s="226" t="s">
        <v>19</v>
      </c>
      <c r="I405" s="228"/>
      <c r="J405" s="224"/>
      <c r="K405" s="224"/>
      <c r="L405" s="229"/>
      <c r="M405" s="230"/>
      <c r="N405" s="231"/>
      <c r="O405" s="231"/>
      <c r="P405" s="231"/>
      <c r="Q405" s="231"/>
      <c r="R405" s="231"/>
      <c r="S405" s="231"/>
      <c r="T405" s="232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33" t="s">
        <v>175</v>
      </c>
      <c r="AU405" s="233" t="s">
        <v>85</v>
      </c>
      <c r="AV405" s="13" t="s">
        <v>83</v>
      </c>
      <c r="AW405" s="13" t="s">
        <v>37</v>
      </c>
      <c r="AX405" s="13" t="s">
        <v>75</v>
      </c>
      <c r="AY405" s="233" t="s">
        <v>159</v>
      </c>
    </row>
    <row r="406" spans="1:51" s="13" customFormat="1" ht="12">
      <c r="A406" s="13"/>
      <c r="B406" s="223"/>
      <c r="C406" s="224"/>
      <c r="D406" s="225" t="s">
        <v>175</v>
      </c>
      <c r="E406" s="226" t="s">
        <v>19</v>
      </c>
      <c r="F406" s="227" t="s">
        <v>562</v>
      </c>
      <c r="G406" s="224"/>
      <c r="H406" s="226" t="s">
        <v>19</v>
      </c>
      <c r="I406" s="228"/>
      <c r="J406" s="224"/>
      <c r="K406" s="224"/>
      <c r="L406" s="229"/>
      <c r="M406" s="230"/>
      <c r="N406" s="231"/>
      <c r="O406" s="231"/>
      <c r="P406" s="231"/>
      <c r="Q406" s="231"/>
      <c r="R406" s="231"/>
      <c r="S406" s="231"/>
      <c r="T406" s="232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33" t="s">
        <v>175</v>
      </c>
      <c r="AU406" s="233" t="s">
        <v>85</v>
      </c>
      <c r="AV406" s="13" t="s">
        <v>83</v>
      </c>
      <c r="AW406" s="13" t="s">
        <v>37</v>
      </c>
      <c r="AX406" s="13" t="s">
        <v>75</v>
      </c>
      <c r="AY406" s="233" t="s">
        <v>159</v>
      </c>
    </row>
    <row r="407" spans="1:51" s="14" customFormat="1" ht="12">
      <c r="A407" s="14"/>
      <c r="B407" s="234"/>
      <c r="C407" s="235"/>
      <c r="D407" s="225" t="s">
        <v>175</v>
      </c>
      <c r="E407" s="236" t="s">
        <v>19</v>
      </c>
      <c r="F407" s="237" t="s">
        <v>563</v>
      </c>
      <c r="G407" s="235"/>
      <c r="H407" s="238">
        <v>120.5</v>
      </c>
      <c r="I407" s="239"/>
      <c r="J407" s="235"/>
      <c r="K407" s="235"/>
      <c r="L407" s="240"/>
      <c r="M407" s="241"/>
      <c r="N407" s="242"/>
      <c r="O407" s="242"/>
      <c r="P407" s="242"/>
      <c r="Q407" s="242"/>
      <c r="R407" s="242"/>
      <c r="S407" s="242"/>
      <c r="T407" s="243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T407" s="244" t="s">
        <v>175</v>
      </c>
      <c r="AU407" s="244" t="s">
        <v>85</v>
      </c>
      <c r="AV407" s="14" t="s">
        <v>85</v>
      </c>
      <c r="AW407" s="14" t="s">
        <v>37</v>
      </c>
      <c r="AX407" s="14" t="s">
        <v>83</v>
      </c>
      <c r="AY407" s="244" t="s">
        <v>159</v>
      </c>
    </row>
    <row r="408" spans="1:65" s="2" customFormat="1" ht="24.15" customHeight="1">
      <c r="A408" s="39"/>
      <c r="B408" s="40"/>
      <c r="C408" s="205" t="s">
        <v>564</v>
      </c>
      <c r="D408" s="205" t="s">
        <v>162</v>
      </c>
      <c r="E408" s="206" t="s">
        <v>565</v>
      </c>
      <c r="F408" s="207" t="s">
        <v>566</v>
      </c>
      <c r="G408" s="208" t="s">
        <v>237</v>
      </c>
      <c r="H408" s="209">
        <v>121</v>
      </c>
      <c r="I408" s="210"/>
      <c r="J408" s="211">
        <f>ROUND(I408*H408,2)</f>
        <v>0</v>
      </c>
      <c r="K408" s="207" t="s">
        <v>166</v>
      </c>
      <c r="L408" s="45"/>
      <c r="M408" s="212" t="s">
        <v>19</v>
      </c>
      <c r="N408" s="213" t="s">
        <v>46</v>
      </c>
      <c r="O408" s="85"/>
      <c r="P408" s="214">
        <f>O408*H408</f>
        <v>0</v>
      </c>
      <c r="Q408" s="214">
        <v>0</v>
      </c>
      <c r="R408" s="214">
        <f>Q408*H408</f>
        <v>0</v>
      </c>
      <c r="S408" s="214">
        <v>0.00015</v>
      </c>
      <c r="T408" s="215">
        <f>S408*H408</f>
        <v>0.01815</v>
      </c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R408" s="216" t="s">
        <v>238</v>
      </c>
      <c r="AT408" s="216" t="s">
        <v>162</v>
      </c>
      <c r="AU408" s="216" t="s">
        <v>85</v>
      </c>
      <c r="AY408" s="18" t="s">
        <v>159</v>
      </c>
      <c r="BE408" s="217">
        <f>IF(N408="základní",J408,0)</f>
        <v>0</v>
      </c>
      <c r="BF408" s="217">
        <f>IF(N408="snížená",J408,0)</f>
        <v>0</v>
      </c>
      <c r="BG408" s="217">
        <f>IF(N408="zákl. přenesená",J408,0)</f>
        <v>0</v>
      </c>
      <c r="BH408" s="217">
        <f>IF(N408="sníž. přenesená",J408,0)</f>
        <v>0</v>
      </c>
      <c r="BI408" s="217">
        <f>IF(N408="nulová",J408,0)</f>
        <v>0</v>
      </c>
      <c r="BJ408" s="18" t="s">
        <v>83</v>
      </c>
      <c r="BK408" s="217">
        <f>ROUND(I408*H408,2)</f>
        <v>0</v>
      </c>
      <c r="BL408" s="18" t="s">
        <v>238</v>
      </c>
      <c r="BM408" s="216" t="s">
        <v>567</v>
      </c>
    </row>
    <row r="409" spans="1:47" s="2" customFormat="1" ht="12">
      <c r="A409" s="39"/>
      <c r="B409" s="40"/>
      <c r="C409" s="41"/>
      <c r="D409" s="218" t="s">
        <v>169</v>
      </c>
      <c r="E409" s="41"/>
      <c r="F409" s="219" t="s">
        <v>568</v>
      </c>
      <c r="G409" s="41"/>
      <c r="H409" s="41"/>
      <c r="I409" s="220"/>
      <c r="J409" s="41"/>
      <c r="K409" s="41"/>
      <c r="L409" s="45"/>
      <c r="M409" s="221"/>
      <c r="N409" s="222"/>
      <c r="O409" s="85"/>
      <c r="P409" s="85"/>
      <c r="Q409" s="85"/>
      <c r="R409" s="85"/>
      <c r="S409" s="85"/>
      <c r="T409" s="86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T409" s="18" t="s">
        <v>169</v>
      </c>
      <c r="AU409" s="18" t="s">
        <v>85</v>
      </c>
    </row>
    <row r="410" spans="1:51" s="13" customFormat="1" ht="12">
      <c r="A410" s="13"/>
      <c r="B410" s="223"/>
      <c r="C410" s="224"/>
      <c r="D410" s="225" t="s">
        <v>175</v>
      </c>
      <c r="E410" s="226" t="s">
        <v>19</v>
      </c>
      <c r="F410" s="227" t="s">
        <v>561</v>
      </c>
      <c r="G410" s="224"/>
      <c r="H410" s="226" t="s">
        <v>19</v>
      </c>
      <c r="I410" s="228"/>
      <c r="J410" s="224"/>
      <c r="K410" s="224"/>
      <c r="L410" s="229"/>
      <c r="M410" s="230"/>
      <c r="N410" s="231"/>
      <c r="O410" s="231"/>
      <c r="P410" s="231"/>
      <c r="Q410" s="231"/>
      <c r="R410" s="231"/>
      <c r="S410" s="231"/>
      <c r="T410" s="232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33" t="s">
        <v>175</v>
      </c>
      <c r="AU410" s="233" t="s">
        <v>85</v>
      </c>
      <c r="AV410" s="13" t="s">
        <v>83</v>
      </c>
      <c r="AW410" s="13" t="s">
        <v>37</v>
      </c>
      <c r="AX410" s="13" t="s">
        <v>75</v>
      </c>
      <c r="AY410" s="233" t="s">
        <v>159</v>
      </c>
    </row>
    <row r="411" spans="1:51" s="13" customFormat="1" ht="12">
      <c r="A411" s="13"/>
      <c r="B411" s="223"/>
      <c r="C411" s="224"/>
      <c r="D411" s="225" t="s">
        <v>175</v>
      </c>
      <c r="E411" s="226" t="s">
        <v>19</v>
      </c>
      <c r="F411" s="227" t="s">
        <v>569</v>
      </c>
      <c r="G411" s="224"/>
      <c r="H411" s="226" t="s">
        <v>19</v>
      </c>
      <c r="I411" s="228"/>
      <c r="J411" s="224"/>
      <c r="K411" s="224"/>
      <c r="L411" s="229"/>
      <c r="M411" s="230"/>
      <c r="N411" s="231"/>
      <c r="O411" s="231"/>
      <c r="P411" s="231"/>
      <c r="Q411" s="231"/>
      <c r="R411" s="231"/>
      <c r="S411" s="231"/>
      <c r="T411" s="232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33" t="s">
        <v>175</v>
      </c>
      <c r="AU411" s="233" t="s">
        <v>85</v>
      </c>
      <c r="AV411" s="13" t="s">
        <v>83</v>
      </c>
      <c r="AW411" s="13" t="s">
        <v>37</v>
      </c>
      <c r="AX411" s="13" t="s">
        <v>75</v>
      </c>
      <c r="AY411" s="233" t="s">
        <v>159</v>
      </c>
    </row>
    <row r="412" spans="1:51" s="13" customFormat="1" ht="12">
      <c r="A412" s="13"/>
      <c r="B412" s="223"/>
      <c r="C412" s="224"/>
      <c r="D412" s="225" t="s">
        <v>175</v>
      </c>
      <c r="E412" s="226" t="s">
        <v>19</v>
      </c>
      <c r="F412" s="227" t="s">
        <v>562</v>
      </c>
      <c r="G412" s="224"/>
      <c r="H412" s="226" t="s">
        <v>19</v>
      </c>
      <c r="I412" s="228"/>
      <c r="J412" s="224"/>
      <c r="K412" s="224"/>
      <c r="L412" s="229"/>
      <c r="M412" s="230"/>
      <c r="N412" s="231"/>
      <c r="O412" s="231"/>
      <c r="P412" s="231"/>
      <c r="Q412" s="231"/>
      <c r="R412" s="231"/>
      <c r="S412" s="231"/>
      <c r="T412" s="232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33" t="s">
        <v>175</v>
      </c>
      <c r="AU412" s="233" t="s">
        <v>85</v>
      </c>
      <c r="AV412" s="13" t="s">
        <v>83</v>
      </c>
      <c r="AW412" s="13" t="s">
        <v>37</v>
      </c>
      <c r="AX412" s="13" t="s">
        <v>75</v>
      </c>
      <c r="AY412" s="233" t="s">
        <v>159</v>
      </c>
    </row>
    <row r="413" spans="1:51" s="14" customFormat="1" ht="12">
      <c r="A413" s="14"/>
      <c r="B413" s="234"/>
      <c r="C413" s="235"/>
      <c r="D413" s="225" t="s">
        <v>175</v>
      </c>
      <c r="E413" s="236" t="s">
        <v>19</v>
      </c>
      <c r="F413" s="237" t="s">
        <v>563</v>
      </c>
      <c r="G413" s="235"/>
      <c r="H413" s="238">
        <v>120.5</v>
      </c>
      <c r="I413" s="239"/>
      <c r="J413" s="235"/>
      <c r="K413" s="235"/>
      <c r="L413" s="240"/>
      <c r="M413" s="241"/>
      <c r="N413" s="242"/>
      <c r="O413" s="242"/>
      <c r="P413" s="242"/>
      <c r="Q413" s="242"/>
      <c r="R413" s="242"/>
      <c r="S413" s="242"/>
      <c r="T413" s="243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T413" s="244" t="s">
        <v>175</v>
      </c>
      <c r="AU413" s="244" t="s">
        <v>85</v>
      </c>
      <c r="AV413" s="14" t="s">
        <v>85</v>
      </c>
      <c r="AW413" s="14" t="s">
        <v>37</v>
      </c>
      <c r="AX413" s="14" t="s">
        <v>75</v>
      </c>
      <c r="AY413" s="244" t="s">
        <v>159</v>
      </c>
    </row>
    <row r="414" spans="1:51" s="13" customFormat="1" ht="12">
      <c r="A414" s="13"/>
      <c r="B414" s="223"/>
      <c r="C414" s="224"/>
      <c r="D414" s="225" t="s">
        <v>175</v>
      </c>
      <c r="E414" s="226" t="s">
        <v>19</v>
      </c>
      <c r="F414" s="227" t="s">
        <v>243</v>
      </c>
      <c r="G414" s="224"/>
      <c r="H414" s="226" t="s">
        <v>19</v>
      </c>
      <c r="I414" s="228"/>
      <c r="J414" s="224"/>
      <c r="K414" s="224"/>
      <c r="L414" s="229"/>
      <c r="M414" s="230"/>
      <c r="N414" s="231"/>
      <c r="O414" s="231"/>
      <c r="P414" s="231"/>
      <c r="Q414" s="231"/>
      <c r="R414" s="231"/>
      <c r="S414" s="231"/>
      <c r="T414" s="232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33" t="s">
        <v>175</v>
      </c>
      <c r="AU414" s="233" t="s">
        <v>85</v>
      </c>
      <c r="AV414" s="13" t="s">
        <v>83</v>
      </c>
      <c r="AW414" s="13" t="s">
        <v>37</v>
      </c>
      <c r="AX414" s="13" t="s">
        <v>75</v>
      </c>
      <c r="AY414" s="233" t="s">
        <v>159</v>
      </c>
    </row>
    <row r="415" spans="1:51" s="14" customFormat="1" ht="12">
      <c r="A415" s="14"/>
      <c r="B415" s="234"/>
      <c r="C415" s="235"/>
      <c r="D415" s="225" t="s">
        <v>175</v>
      </c>
      <c r="E415" s="236" t="s">
        <v>19</v>
      </c>
      <c r="F415" s="237" t="s">
        <v>570</v>
      </c>
      <c r="G415" s="235"/>
      <c r="H415" s="238">
        <v>0.5</v>
      </c>
      <c r="I415" s="239"/>
      <c r="J415" s="235"/>
      <c r="K415" s="235"/>
      <c r="L415" s="240"/>
      <c r="M415" s="241"/>
      <c r="N415" s="242"/>
      <c r="O415" s="242"/>
      <c r="P415" s="242"/>
      <c r="Q415" s="242"/>
      <c r="R415" s="242"/>
      <c r="S415" s="242"/>
      <c r="T415" s="243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44" t="s">
        <v>175</v>
      </c>
      <c r="AU415" s="244" t="s">
        <v>85</v>
      </c>
      <c r="AV415" s="14" t="s">
        <v>85</v>
      </c>
      <c r="AW415" s="14" t="s">
        <v>37</v>
      </c>
      <c r="AX415" s="14" t="s">
        <v>75</v>
      </c>
      <c r="AY415" s="244" t="s">
        <v>159</v>
      </c>
    </row>
    <row r="416" spans="1:51" s="15" customFormat="1" ht="12">
      <c r="A416" s="15"/>
      <c r="B416" s="245"/>
      <c r="C416" s="246"/>
      <c r="D416" s="225" t="s">
        <v>175</v>
      </c>
      <c r="E416" s="247" t="s">
        <v>19</v>
      </c>
      <c r="F416" s="248" t="s">
        <v>179</v>
      </c>
      <c r="G416" s="246"/>
      <c r="H416" s="249">
        <v>121</v>
      </c>
      <c r="I416" s="250"/>
      <c r="J416" s="246"/>
      <c r="K416" s="246"/>
      <c r="L416" s="251"/>
      <c r="M416" s="252"/>
      <c r="N416" s="253"/>
      <c r="O416" s="253"/>
      <c r="P416" s="253"/>
      <c r="Q416" s="253"/>
      <c r="R416" s="253"/>
      <c r="S416" s="253"/>
      <c r="T416" s="254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T416" s="255" t="s">
        <v>175</v>
      </c>
      <c r="AU416" s="255" t="s">
        <v>85</v>
      </c>
      <c r="AV416" s="15" t="s">
        <v>167</v>
      </c>
      <c r="AW416" s="15" t="s">
        <v>37</v>
      </c>
      <c r="AX416" s="15" t="s">
        <v>83</v>
      </c>
      <c r="AY416" s="255" t="s">
        <v>159</v>
      </c>
    </row>
    <row r="417" spans="1:65" s="2" customFormat="1" ht="24.15" customHeight="1">
      <c r="A417" s="39"/>
      <c r="B417" s="40"/>
      <c r="C417" s="205" t="s">
        <v>571</v>
      </c>
      <c r="D417" s="205" t="s">
        <v>162</v>
      </c>
      <c r="E417" s="206" t="s">
        <v>572</v>
      </c>
      <c r="F417" s="207" t="s">
        <v>573</v>
      </c>
      <c r="G417" s="208" t="s">
        <v>461</v>
      </c>
      <c r="H417" s="209">
        <v>120.5</v>
      </c>
      <c r="I417" s="210"/>
      <c r="J417" s="211">
        <f>ROUND(I417*H417,2)</f>
        <v>0</v>
      </c>
      <c r="K417" s="207" t="s">
        <v>166</v>
      </c>
      <c r="L417" s="45"/>
      <c r="M417" s="212" t="s">
        <v>19</v>
      </c>
      <c r="N417" s="213" t="s">
        <v>46</v>
      </c>
      <c r="O417" s="85"/>
      <c r="P417" s="214">
        <f>O417*H417</f>
        <v>0</v>
      </c>
      <c r="Q417" s="214">
        <v>0</v>
      </c>
      <c r="R417" s="214">
        <f>Q417*H417</f>
        <v>0</v>
      </c>
      <c r="S417" s="214">
        <v>0</v>
      </c>
      <c r="T417" s="215">
        <f>S417*H417</f>
        <v>0</v>
      </c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R417" s="216" t="s">
        <v>238</v>
      </c>
      <c r="AT417" s="216" t="s">
        <v>162</v>
      </c>
      <c r="AU417" s="216" t="s">
        <v>85</v>
      </c>
      <c r="AY417" s="18" t="s">
        <v>159</v>
      </c>
      <c r="BE417" s="217">
        <f>IF(N417="základní",J417,0)</f>
        <v>0</v>
      </c>
      <c r="BF417" s="217">
        <f>IF(N417="snížená",J417,0)</f>
        <v>0</v>
      </c>
      <c r="BG417" s="217">
        <f>IF(N417="zákl. přenesená",J417,0)</f>
        <v>0</v>
      </c>
      <c r="BH417" s="217">
        <f>IF(N417="sníž. přenesená",J417,0)</f>
        <v>0</v>
      </c>
      <c r="BI417" s="217">
        <f>IF(N417="nulová",J417,0)</f>
        <v>0</v>
      </c>
      <c r="BJ417" s="18" t="s">
        <v>83</v>
      </c>
      <c r="BK417" s="217">
        <f>ROUND(I417*H417,2)</f>
        <v>0</v>
      </c>
      <c r="BL417" s="18" t="s">
        <v>238</v>
      </c>
      <c r="BM417" s="216" t="s">
        <v>574</v>
      </c>
    </row>
    <row r="418" spans="1:47" s="2" customFormat="1" ht="12">
      <c r="A418" s="39"/>
      <c r="B418" s="40"/>
      <c r="C418" s="41"/>
      <c r="D418" s="218" t="s">
        <v>169</v>
      </c>
      <c r="E418" s="41"/>
      <c r="F418" s="219" t="s">
        <v>575</v>
      </c>
      <c r="G418" s="41"/>
      <c r="H418" s="41"/>
      <c r="I418" s="220"/>
      <c r="J418" s="41"/>
      <c r="K418" s="41"/>
      <c r="L418" s="45"/>
      <c r="M418" s="221"/>
      <c r="N418" s="222"/>
      <c r="O418" s="85"/>
      <c r="P418" s="85"/>
      <c r="Q418" s="85"/>
      <c r="R418" s="85"/>
      <c r="S418" s="85"/>
      <c r="T418" s="86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T418" s="18" t="s">
        <v>169</v>
      </c>
      <c r="AU418" s="18" t="s">
        <v>85</v>
      </c>
    </row>
    <row r="419" spans="1:51" s="13" customFormat="1" ht="12">
      <c r="A419" s="13"/>
      <c r="B419" s="223"/>
      <c r="C419" s="224"/>
      <c r="D419" s="225" t="s">
        <v>175</v>
      </c>
      <c r="E419" s="226" t="s">
        <v>19</v>
      </c>
      <c r="F419" s="227" t="s">
        <v>576</v>
      </c>
      <c r="G419" s="224"/>
      <c r="H419" s="226" t="s">
        <v>19</v>
      </c>
      <c r="I419" s="228"/>
      <c r="J419" s="224"/>
      <c r="K419" s="224"/>
      <c r="L419" s="229"/>
      <c r="M419" s="230"/>
      <c r="N419" s="231"/>
      <c r="O419" s="231"/>
      <c r="P419" s="231"/>
      <c r="Q419" s="231"/>
      <c r="R419" s="231"/>
      <c r="S419" s="231"/>
      <c r="T419" s="232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33" t="s">
        <v>175</v>
      </c>
      <c r="AU419" s="233" t="s">
        <v>85</v>
      </c>
      <c r="AV419" s="13" t="s">
        <v>83</v>
      </c>
      <c r="AW419" s="13" t="s">
        <v>37</v>
      </c>
      <c r="AX419" s="13" t="s">
        <v>75</v>
      </c>
      <c r="AY419" s="233" t="s">
        <v>159</v>
      </c>
    </row>
    <row r="420" spans="1:51" s="13" customFormat="1" ht="12">
      <c r="A420" s="13"/>
      <c r="B420" s="223"/>
      <c r="C420" s="224"/>
      <c r="D420" s="225" t="s">
        <v>175</v>
      </c>
      <c r="E420" s="226" t="s">
        <v>19</v>
      </c>
      <c r="F420" s="227" t="s">
        <v>562</v>
      </c>
      <c r="G420" s="224"/>
      <c r="H420" s="226" t="s">
        <v>19</v>
      </c>
      <c r="I420" s="228"/>
      <c r="J420" s="224"/>
      <c r="K420" s="224"/>
      <c r="L420" s="229"/>
      <c r="M420" s="230"/>
      <c r="N420" s="231"/>
      <c r="O420" s="231"/>
      <c r="P420" s="231"/>
      <c r="Q420" s="231"/>
      <c r="R420" s="231"/>
      <c r="S420" s="231"/>
      <c r="T420" s="232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33" t="s">
        <v>175</v>
      </c>
      <c r="AU420" s="233" t="s">
        <v>85</v>
      </c>
      <c r="AV420" s="13" t="s">
        <v>83</v>
      </c>
      <c r="AW420" s="13" t="s">
        <v>37</v>
      </c>
      <c r="AX420" s="13" t="s">
        <v>75</v>
      </c>
      <c r="AY420" s="233" t="s">
        <v>159</v>
      </c>
    </row>
    <row r="421" spans="1:51" s="14" customFormat="1" ht="12">
      <c r="A421" s="14"/>
      <c r="B421" s="234"/>
      <c r="C421" s="235"/>
      <c r="D421" s="225" t="s">
        <v>175</v>
      </c>
      <c r="E421" s="236" t="s">
        <v>19</v>
      </c>
      <c r="F421" s="237" t="s">
        <v>563</v>
      </c>
      <c r="G421" s="235"/>
      <c r="H421" s="238">
        <v>120.5</v>
      </c>
      <c r="I421" s="239"/>
      <c r="J421" s="235"/>
      <c r="K421" s="235"/>
      <c r="L421" s="240"/>
      <c r="M421" s="241"/>
      <c r="N421" s="242"/>
      <c r="O421" s="242"/>
      <c r="P421" s="242"/>
      <c r="Q421" s="242"/>
      <c r="R421" s="242"/>
      <c r="S421" s="242"/>
      <c r="T421" s="243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T421" s="244" t="s">
        <v>175</v>
      </c>
      <c r="AU421" s="244" t="s">
        <v>85</v>
      </c>
      <c r="AV421" s="14" t="s">
        <v>85</v>
      </c>
      <c r="AW421" s="14" t="s">
        <v>37</v>
      </c>
      <c r="AX421" s="14" t="s">
        <v>83</v>
      </c>
      <c r="AY421" s="244" t="s">
        <v>159</v>
      </c>
    </row>
    <row r="422" spans="1:65" s="2" customFormat="1" ht="24.15" customHeight="1">
      <c r="A422" s="39"/>
      <c r="B422" s="40"/>
      <c r="C422" s="205" t="s">
        <v>577</v>
      </c>
      <c r="D422" s="205" t="s">
        <v>162</v>
      </c>
      <c r="E422" s="206" t="s">
        <v>578</v>
      </c>
      <c r="F422" s="207" t="s">
        <v>579</v>
      </c>
      <c r="G422" s="208" t="s">
        <v>237</v>
      </c>
      <c r="H422" s="209">
        <v>121</v>
      </c>
      <c r="I422" s="210"/>
      <c r="J422" s="211">
        <f>ROUND(I422*H422,2)</f>
        <v>0</v>
      </c>
      <c r="K422" s="207" t="s">
        <v>166</v>
      </c>
      <c r="L422" s="45"/>
      <c r="M422" s="212" t="s">
        <v>19</v>
      </c>
      <c r="N422" s="213" t="s">
        <v>46</v>
      </c>
      <c r="O422" s="85"/>
      <c r="P422" s="214">
        <f>O422*H422</f>
        <v>0</v>
      </c>
      <c r="Q422" s="214">
        <v>0</v>
      </c>
      <c r="R422" s="214">
        <f>Q422*H422</f>
        <v>0</v>
      </c>
      <c r="S422" s="214">
        <v>0</v>
      </c>
      <c r="T422" s="215">
        <f>S422*H422</f>
        <v>0</v>
      </c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R422" s="216" t="s">
        <v>238</v>
      </c>
      <c r="AT422" s="216" t="s">
        <v>162</v>
      </c>
      <c r="AU422" s="216" t="s">
        <v>85</v>
      </c>
      <c r="AY422" s="18" t="s">
        <v>159</v>
      </c>
      <c r="BE422" s="217">
        <f>IF(N422="základní",J422,0)</f>
        <v>0</v>
      </c>
      <c r="BF422" s="217">
        <f>IF(N422="snížená",J422,0)</f>
        <v>0</v>
      </c>
      <c r="BG422" s="217">
        <f>IF(N422="zákl. přenesená",J422,0)</f>
        <v>0</v>
      </c>
      <c r="BH422" s="217">
        <f>IF(N422="sníž. přenesená",J422,0)</f>
        <v>0</v>
      </c>
      <c r="BI422" s="217">
        <f>IF(N422="nulová",J422,0)</f>
        <v>0</v>
      </c>
      <c r="BJ422" s="18" t="s">
        <v>83</v>
      </c>
      <c r="BK422" s="217">
        <f>ROUND(I422*H422,2)</f>
        <v>0</v>
      </c>
      <c r="BL422" s="18" t="s">
        <v>238</v>
      </c>
      <c r="BM422" s="216" t="s">
        <v>580</v>
      </c>
    </row>
    <row r="423" spans="1:47" s="2" customFormat="1" ht="12">
      <c r="A423" s="39"/>
      <c r="B423" s="40"/>
      <c r="C423" s="41"/>
      <c r="D423" s="218" t="s">
        <v>169</v>
      </c>
      <c r="E423" s="41"/>
      <c r="F423" s="219" t="s">
        <v>581</v>
      </c>
      <c r="G423" s="41"/>
      <c r="H423" s="41"/>
      <c r="I423" s="220"/>
      <c r="J423" s="41"/>
      <c r="K423" s="41"/>
      <c r="L423" s="45"/>
      <c r="M423" s="221"/>
      <c r="N423" s="222"/>
      <c r="O423" s="85"/>
      <c r="P423" s="85"/>
      <c r="Q423" s="85"/>
      <c r="R423" s="85"/>
      <c r="S423" s="85"/>
      <c r="T423" s="86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T423" s="18" t="s">
        <v>169</v>
      </c>
      <c r="AU423" s="18" t="s">
        <v>85</v>
      </c>
    </row>
    <row r="424" spans="1:51" s="13" customFormat="1" ht="12">
      <c r="A424" s="13"/>
      <c r="B424" s="223"/>
      <c r="C424" s="224"/>
      <c r="D424" s="225" t="s">
        <v>175</v>
      </c>
      <c r="E424" s="226" t="s">
        <v>19</v>
      </c>
      <c r="F424" s="227" t="s">
        <v>576</v>
      </c>
      <c r="G424" s="224"/>
      <c r="H424" s="226" t="s">
        <v>19</v>
      </c>
      <c r="I424" s="228"/>
      <c r="J424" s="224"/>
      <c r="K424" s="224"/>
      <c r="L424" s="229"/>
      <c r="M424" s="230"/>
      <c r="N424" s="231"/>
      <c r="O424" s="231"/>
      <c r="P424" s="231"/>
      <c r="Q424" s="231"/>
      <c r="R424" s="231"/>
      <c r="S424" s="231"/>
      <c r="T424" s="232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33" t="s">
        <v>175</v>
      </c>
      <c r="AU424" s="233" t="s">
        <v>85</v>
      </c>
      <c r="AV424" s="13" t="s">
        <v>83</v>
      </c>
      <c r="AW424" s="13" t="s">
        <v>37</v>
      </c>
      <c r="AX424" s="13" t="s">
        <v>75</v>
      </c>
      <c r="AY424" s="233" t="s">
        <v>159</v>
      </c>
    </row>
    <row r="425" spans="1:51" s="13" customFormat="1" ht="12">
      <c r="A425" s="13"/>
      <c r="B425" s="223"/>
      <c r="C425" s="224"/>
      <c r="D425" s="225" t="s">
        <v>175</v>
      </c>
      <c r="E425" s="226" t="s">
        <v>19</v>
      </c>
      <c r="F425" s="227" t="s">
        <v>569</v>
      </c>
      <c r="G425" s="224"/>
      <c r="H425" s="226" t="s">
        <v>19</v>
      </c>
      <c r="I425" s="228"/>
      <c r="J425" s="224"/>
      <c r="K425" s="224"/>
      <c r="L425" s="229"/>
      <c r="M425" s="230"/>
      <c r="N425" s="231"/>
      <c r="O425" s="231"/>
      <c r="P425" s="231"/>
      <c r="Q425" s="231"/>
      <c r="R425" s="231"/>
      <c r="S425" s="231"/>
      <c r="T425" s="232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33" t="s">
        <v>175</v>
      </c>
      <c r="AU425" s="233" t="s">
        <v>85</v>
      </c>
      <c r="AV425" s="13" t="s">
        <v>83</v>
      </c>
      <c r="AW425" s="13" t="s">
        <v>37</v>
      </c>
      <c r="AX425" s="13" t="s">
        <v>75</v>
      </c>
      <c r="AY425" s="233" t="s">
        <v>159</v>
      </c>
    </row>
    <row r="426" spans="1:51" s="13" customFormat="1" ht="12">
      <c r="A426" s="13"/>
      <c r="B426" s="223"/>
      <c r="C426" s="224"/>
      <c r="D426" s="225" t="s">
        <v>175</v>
      </c>
      <c r="E426" s="226" t="s">
        <v>19</v>
      </c>
      <c r="F426" s="227" t="s">
        <v>562</v>
      </c>
      <c r="G426" s="224"/>
      <c r="H426" s="226" t="s">
        <v>19</v>
      </c>
      <c r="I426" s="228"/>
      <c r="J426" s="224"/>
      <c r="K426" s="224"/>
      <c r="L426" s="229"/>
      <c r="M426" s="230"/>
      <c r="N426" s="231"/>
      <c r="O426" s="231"/>
      <c r="P426" s="231"/>
      <c r="Q426" s="231"/>
      <c r="R426" s="231"/>
      <c r="S426" s="231"/>
      <c r="T426" s="232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33" t="s">
        <v>175</v>
      </c>
      <c r="AU426" s="233" t="s">
        <v>85</v>
      </c>
      <c r="AV426" s="13" t="s">
        <v>83</v>
      </c>
      <c r="AW426" s="13" t="s">
        <v>37</v>
      </c>
      <c r="AX426" s="13" t="s">
        <v>75</v>
      </c>
      <c r="AY426" s="233" t="s">
        <v>159</v>
      </c>
    </row>
    <row r="427" spans="1:51" s="14" customFormat="1" ht="12">
      <c r="A427" s="14"/>
      <c r="B427" s="234"/>
      <c r="C427" s="235"/>
      <c r="D427" s="225" t="s">
        <v>175</v>
      </c>
      <c r="E427" s="236" t="s">
        <v>19</v>
      </c>
      <c r="F427" s="237" t="s">
        <v>563</v>
      </c>
      <c r="G427" s="235"/>
      <c r="H427" s="238">
        <v>120.5</v>
      </c>
      <c r="I427" s="239"/>
      <c r="J427" s="235"/>
      <c r="K427" s="235"/>
      <c r="L427" s="240"/>
      <c r="M427" s="241"/>
      <c r="N427" s="242"/>
      <c r="O427" s="242"/>
      <c r="P427" s="242"/>
      <c r="Q427" s="242"/>
      <c r="R427" s="242"/>
      <c r="S427" s="242"/>
      <c r="T427" s="243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T427" s="244" t="s">
        <v>175</v>
      </c>
      <c r="AU427" s="244" t="s">
        <v>85</v>
      </c>
      <c r="AV427" s="14" t="s">
        <v>85</v>
      </c>
      <c r="AW427" s="14" t="s">
        <v>37</v>
      </c>
      <c r="AX427" s="14" t="s">
        <v>75</v>
      </c>
      <c r="AY427" s="244" t="s">
        <v>159</v>
      </c>
    </row>
    <row r="428" spans="1:51" s="13" customFormat="1" ht="12">
      <c r="A428" s="13"/>
      <c r="B428" s="223"/>
      <c r="C428" s="224"/>
      <c r="D428" s="225" t="s">
        <v>175</v>
      </c>
      <c r="E428" s="226" t="s">
        <v>19</v>
      </c>
      <c r="F428" s="227" t="s">
        <v>243</v>
      </c>
      <c r="G428" s="224"/>
      <c r="H428" s="226" t="s">
        <v>19</v>
      </c>
      <c r="I428" s="228"/>
      <c r="J428" s="224"/>
      <c r="K428" s="224"/>
      <c r="L428" s="229"/>
      <c r="M428" s="230"/>
      <c r="N428" s="231"/>
      <c r="O428" s="231"/>
      <c r="P428" s="231"/>
      <c r="Q428" s="231"/>
      <c r="R428" s="231"/>
      <c r="S428" s="231"/>
      <c r="T428" s="232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33" t="s">
        <v>175</v>
      </c>
      <c r="AU428" s="233" t="s">
        <v>85</v>
      </c>
      <c r="AV428" s="13" t="s">
        <v>83</v>
      </c>
      <c r="AW428" s="13" t="s">
        <v>37</v>
      </c>
      <c r="AX428" s="13" t="s">
        <v>75</v>
      </c>
      <c r="AY428" s="233" t="s">
        <v>159</v>
      </c>
    </row>
    <row r="429" spans="1:51" s="14" customFormat="1" ht="12">
      <c r="A429" s="14"/>
      <c r="B429" s="234"/>
      <c r="C429" s="235"/>
      <c r="D429" s="225" t="s">
        <v>175</v>
      </c>
      <c r="E429" s="236" t="s">
        <v>19</v>
      </c>
      <c r="F429" s="237" t="s">
        <v>570</v>
      </c>
      <c r="G429" s="235"/>
      <c r="H429" s="238">
        <v>0.5</v>
      </c>
      <c r="I429" s="239"/>
      <c r="J429" s="235"/>
      <c r="K429" s="235"/>
      <c r="L429" s="240"/>
      <c r="M429" s="241"/>
      <c r="N429" s="242"/>
      <c r="O429" s="242"/>
      <c r="P429" s="242"/>
      <c r="Q429" s="242"/>
      <c r="R429" s="242"/>
      <c r="S429" s="242"/>
      <c r="T429" s="243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T429" s="244" t="s">
        <v>175</v>
      </c>
      <c r="AU429" s="244" t="s">
        <v>85</v>
      </c>
      <c r="AV429" s="14" t="s">
        <v>85</v>
      </c>
      <c r="AW429" s="14" t="s">
        <v>37</v>
      </c>
      <c r="AX429" s="14" t="s">
        <v>75</v>
      </c>
      <c r="AY429" s="244" t="s">
        <v>159</v>
      </c>
    </row>
    <row r="430" spans="1:51" s="15" customFormat="1" ht="12">
      <c r="A430" s="15"/>
      <c r="B430" s="245"/>
      <c r="C430" s="246"/>
      <c r="D430" s="225" t="s">
        <v>175</v>
      </c>
      <c r="E430" s="247" t="s">
        <v>19</v>
      </c>
      <c r="F430" s="248" t="s">
        <v>179</v>
      </c>
      <c r="G430" s="246"/>
      <c r="H430" s="249">
        <v>121</v>
      </c>
      <c r="I430" s="250"/>
      <c r="J430" s="246"/>
      <c r="K430" s="246"/>
      <c r="L430" s="251"/>
      <c r="M430" s="252"/>
      <c r="N430" s="253"/>
      <c r="O430" s="253"/>
      <c r="P430" s="253"/>
      <c r="Q430" s="253"/>
      <c r="R430" s="253"/>
      <c r="S430" s="253"/>
      <c r="T430" s="254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T430" s="255" t="s">
        <v>175</v>
      </c>
      <c r="AU430" s="255" t="s">
        <v>85</v>
      </c>
      <c r="AV430" s="15" t="s">
        <v>167</v>
      </c>
      <c r="AW430" s="15" t="s">
        <v>37</v>
      </c>
      <c r="AX430" s="15" t="s">
        <v>83</v>
      </c>
      <c r="AY430" s="255" t="s">
        <v>159</v>
      </c>
    </row>
    <row r="431" spans="1:65" s="2" customFormat="1" ht="16.5" customHeight="1">
      <c r="A431" s="39"/>
      <c r="B431" s="40"/>
      <c r="C431" s="257" t="s">
        <v>582</v>
      </c>
      <c r="D431" s="257" t="s">
        <v>255</v>
      </c>
      <c r="E431" s="258" t="s">
        <v>583</v>
      </c>
      <c r="F431" s="259" t="s">
        <v>584</v>
      </c>
      <c r="G431" s="260" t="s">
        <v>237</v>
      </c>
      <c r="H431" s="261">
        <v>121</v>
      </c>
      <c r="I431" s="262"/>
      <c r="J431" s="263">
        <f>ROUND(I431*H431,2)</f>
        <v>0</v>
      </c>
      <c r="K431" s="259" t="s">
        <v>166</v>
      </c>
      <c r="L431" s="264"/>
      <c r="M431" s="265" t="s">
        <v>19</v>
      </c>
      <c r="N431" s="266" t="s">
        <v>46</v>
      </c>
      <c r="O431" s="85"/>
      <c r="P431" s="214">
        <f>O431*H431</f>
        <v>0</v>
      </c>
      <c r="Q431" s="214">
        <v>0.0001</v>
      </c>
      <c r="R431" s="214">
        <f>Q431*H431</f>
        <v>0.012100000000000001</v>
      </c>
      <c r="S431" s="214">
        <v>0</v>
      </c>
      <c r="T431" s="215">
        <f>S431*H431</f>
        <v>0</v>
      </c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R431" s="216" t="s">
        <v>259</v>
      </c>
      <c r="AT431" s="216" t="s">
        <v>255</v>
      </c>
      <c r="AU431" s="216" t="s">
        <v>85</v>
      </c>
      <c r="AY431" s="18" t="s">
        <v>159</v>
      </c>
      <c r="BE431" s="217">
        <f>IF(N431="základní",J431,0)</f>
        <v>0</v>
      </c>
      <c r="BF431" s="217">
        <f>IF(N431="snížená",J431,0)</f>
        <v>0</v>
      </c>
      <c r="BG431" s="217">
        <f>IF(N431="zákl. přenesená",J431,0)</f>
        <v>0</v>
      </c>
      <c r="BH431" s="217">
        <f>IF(N431="sníž. přenesená",J431,0)</f>
        <v>0</v>
      </c>
      <c r="BI431" s="217">
        <f>IF(N431="nulová",J431,0)</f>
        <v>0</v>
      </c>
      <c r="BJ431" s="18" t="s">
        <v>83</v>
      </c>
      <c r="BK431" s="217">
        <f>ROUND(I431*H431,2)</f>
        <v>0</v>
      </c>
      <c r="BL431" s="18" t="s">
        <v>238</v>
      </c>
      <c r="BM431" s="216" t="s">
        <v>585</v>
      </c>
    </row>
    <row r="432" spans="1:65" s="2" customFormat="1" ht="44.25" customHeight="1">
      <c r="A432" s="39"/>
      <c r="B432" s="40"/>
      <c r="C432" s="205" t="s">
        <v>586</v>
      </c>
      <c r="D432" s="205" t="s">
        <v>162</v>
      </c>
      <c r="E432" s="206" t="s">
        <v>587</v>
      </c>
      <c r="F432" s="207" t="s">
        <v>588</v>
      </c>
      <c r="G432" s="208" t="s">
        <v>237</v>
      </c>
      <c r="H432" s="209">
        <v>1</v>
      </c>
      <c r="I432" s="210"/>
      <c r="J432" s="211">
        <f>ROUND(I432*H432,2)</f>
        <v>0</v>
      </c>
      <c r="K432" s="207" t="s">
        <v>166</v>
      </c>
      <c r="L432" s="45"/>
      <c r="M432" s="212" t="s">
        <v>19</v>
      </c>
      <c r="N432" s="213" t="s">
        <v>46</v>
      </c>
      <c r="O432" s="85"/>
      <c r="P432" s="214">
        <f>O432*H432</f>
        <v>0</v>
      </c>
      <c r="Q432" s="214">
        <v>0</v>
      </c>
      <c r="R432" s="214">
        <f>Q432*H432</f>
        <v>0</v>
      </c>
      <c r="S432" s="214">
        <v>0</v>
      </c>
      <c r="T432" s="215">
        <f>S432*H432</f>
        <v>0</v>
      </c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R432" s="216" t="s">
        <v>238</v>
      </c>
      <c r="AT432" s="216" t="s">
        <v>162</v>
      </c>
      <c r="AU432" s="216" t="s">
        <v>85</v>
      </c>
      <c r="AY432" s="18" t="s">
        <v>159</v>
      </c>
      <c r="BE432" s="217">
        <f>IF(N432="základní",J432,0)</f>
        <v>0</v>
      </c>
      <c r="BF432" s="217">
        <f>IF(N432="snížená",J432,0)</f>
        <v>0</v>
      </c>
      <c r="BG432" s="217">
        <f>IF(N432="zákl. přenesená",J432,0)</f>
        <v>0</v>
      </c>
      <c r="BH432" s="217">
        <f>IF(N432="sníž. přenesená",J432,0)</f>
        <v>0</v>
      </c>
      <c r="BI432" s="217">
        <f>IF(N432="nulová",J432,0)</f>
        <v>0</v>
      </c>
      <c r="BJ432" s="18" t="s">
        <v>83</v>
      </c>
      <c r="BK432" s="217">
        <f>ROUND(I432*H432,2)</f>
        <v>0</v>
      </c>
      <c r="BL432" s="18" t="s">
        <v>238</v>
      </c>
      <c r="BM432" s="216" t="s">
        <v>589</v>
      </c>
    </row>
    <row r="433" spans="1:47" s="2" customFormat="1" ht="12">
      <c r="A433" s="39"/>
      <c r="B433" s="40"/>
      <c r="C433" s="41"/>
      <c r="D433" s="218" t="s">
        <v>169</v>
      </c>
      <c r="E433" s="41"/>
      <c r="F433" s="219" t="s">
        <v>590</v>
      </c>
      <c r="G433" s="41"/>
      <c r="H433" s="41"/>
      <c r="I433" s="220"/>
      <c r="J433" s="41"/>
      <c r="K433" s="41"/>
      <c r="L433" s="45"/>
      <c r="M433" s="221"/>
      <c r="N433" s="222"/>
      <c r="O433" s="85"/>
      <c r="P433" s="85"/>
      <c r="Q433" s="85"/>
      <c r="R433" s="85"/>
      <c r="S433" s="85"/>
      <c r="T433" s="86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T433" s="18" t="s">
        <v>169</v>
      </c>
      <c r="AU433" s="18" t="s">
        <v>85</v>
      </c>
    </row>
    <row r="434" spans="1:47" s="2" customFormat="1" ht="12">
      <c r="A434" s="39"/>
      <c r="B434" s="40"/>
      <c r="C434" s="41"/>
      <c r="D434" s="225" t="s">
        <v>203</v>
      </c>
      <c r="E434" s="41"/>
      <c r="F434" s="256" t="s">
        <v>591</v>
      </c>
      <c r="G434" s="41"/>
      <c r="H434" s="41"/>
      <c r="I434" s="220"/>
      <c r="J434" s="41"/>
      <c r="K434" s="41"/>
      <c r="L434" s="45"/>
      <c r="M434" s="221"/>
      <c r="N434" s="222"/>
      <c r="O434" s="85"/>
      <c r="P434" s="85"/>
      <c r="Q434" s="85"/>
      <c r="R434" s="85"/>
      <c r="S434" s="85"/>
      <c r="T434" s="86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T434" s="18" t="s">
        <v>203</v>
      </c>
      <c r="AU434" s="18" t="s">
        <v>85</v>
      </c>
    </row>
    <row r="435" spans="1:65" s="2" customFormat="1" ht="44.25" customHeight="1">
      <c r="A435" s="39"/>
      <c r="B435" s="40"/>
      <c r="C435" s="205" t="s">
        <v>592</v>
      </c>
      <c r="D435" s="205" t="s">
        <v>162</v>
      </c>
      <c r="E435" s="206" t="s">
        <v>593</v>
      </c>
      <c r="F435" s="207" t="s">
        <v>594</v>
      </c>
      <c r="G435" s="208" t="s">
        <v>595</v>
      </c>
      <c r="H435" s="267"/>
      <c r="I435" s="210"/>
      <c r="J435" s="211">
        <f>ROUND(I435*H435,2)</f>
        <v>0</v>
      </c>
      <c r="K435" s="207" t="s">
        <v>166</v>
      </c>
      <c r="L435" s="45"/>
      <c r="M435" s="212" t="s">
        <v>19</v>
      </c>
      <c r="N435" s="213" t="s">
        <v>46</v>
      </c>
      <c r="O435" s="85"/>
      <c r="P435" s="214">
        <f>O435*H435</f>
        <v>0</v>
      </c>
      <c r="Q435" s="214">
        <v>0</v>
      </c>
      <c r="R435" s="214">
        <f>Q435*H435</f>
        <v>0</v>
      </c>
      <c r="S435" s="214">
        <v>0</v>
      </c>
      <c r="T435" s="215">
        <f>S435*H435</f>
        <v>0</v>
      </c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R435" s="216" t="s">
        <v>238</v>
      </c>
      <c r="AT435" s="216" t="s">
        <v>162</v>
      </c>
      <c r="AU435" s="216" t="s">
        <v>85</v>
      </c>
      <c r="AY435" s="18" t="s">
        <v>159</v>
      </c>
      <c r="BE435" s="217">
        <f>IF(N435="základní",J435,0)</f>
        <v>0</v>
      </c>
      <c r="BF435" s="217">
        <f>IF(N435="snížená",J435,0)</f>
        <v>0</v>
      </c>
      <c r="BG435" s="217">
        <f>IF(N435="zákl. přenesená",J435,0)</f>
        <v>0</v>
      </c>
      <c r="BH435" s="217">
        <f>IF(N435="sníž. přenesená",J435,0)</f>
        <v>0</v>
      </c>
      <c r="BI435" s="217">
        <f>IF(N435="nulová",J435,0)</f>
        <v>0</v>
      </c>
      <c r="BJ435" s="18" t="s">
        <v>83</v>
      </c>
      <c r="BK435" s="217">
        <f>ROUND(I435*H435,2)</f>
        <v>0</v>
      </c>
      <c r="BL435" s="18" t="s">
        <v>238</v>
      </c>
      <c r="BM435" s="216" t="s">
        <v>596</v>
      </c>
    </row>
    <row r="436" spans="1:47" s="2" customFormat="1" ht="12">
      <c r="A436" s="39"/>
      <c r="B436" s="40"/>
      <c r="C436" s="41"/>
      <c r="D436" s="218" t="s">
        <v>169</v>
      </c>
      <c r="E436" s="41"/>
      <c r="F436" s="219" t="s">
        <v>597</v>
      </c>
      <c r="G436" s="41"/>
      <c r="H436" s="41"/>
      <c r="I436" s="220"/>
      <c r="J436" s="41"/>
      <c r="K436" s="41"/>
      <c r="L436" s="45"/>
      <c r="M436" s="221"/>
      <c r="N436" s="222"/>
      <c r="O436" s="85"/>
      <c r="P436" s="85"/>
      <c r="Q436" s="85"/>
      <c r="R436" s="85"/>
      <c r="S436" s="85"/>
      <c r="T436" s="86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T436" s="18" t="s">
        <v>169</v>
      </c>
      <c r="AU436" s="18" t="s">
        <v>85</v>
      </c>
    </row>
    <row r="437" spans="1:63" s="12" customFormat="1" ht="22.8" customHeight="1">
      <c r="A437" s="12"/>
      <c r="B437" s="189"/>
      <c r="C437" s="190"/>
      <c r="D437" s="191" t="s">
        <v>74</v>
      </c>
      <c r="E437" s="203" t="s">
        <v>598</v>
      </c>
      <c r="F437" s="203" t="s">
        <v>599</v>
      </c>
      <c r="G437" s="190"/>
      <c r="H437" s="190"/>
      <c r="I437" s="193"/>
      <c r="J437" s="204">
        <f>BK437</f>
        <v>0</v>
      </c>
      <c r="K437" s="190"/>
      <c r="L437" s="195"/>
      <c r="M437" s="196"/>
      <c r="N437" s="197"/>
      <c r="O437" s="197"/>
      <c r="P437" s="198">
        <f>SUM(P438:P455)</f>
        <v>0</v>
      </c>
      <c r="Q437" s="197"/>
      <c r="R437" s="198">
        <f>SUM(R438:R455)</f>
        <v>1.6656279</v>
      </c>
      <c r="S437" s="197"/>
      <c r="T437" s="199">
        <f>SUM(T438:T455)</f>
        <v>0</v>
      </c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R437" s="200" t="s">
        <v>85</v>
      </c>
      <c r="AT437" s="201" t="s">
        <v>74</v>
      </c>
      <c r="AU437" s="201" t="s">
        <v>83</v>
      </c>
      <c r="AY437" s="200" t="s">
        <v>159</v>
      </c>
      <c r="BK437" s="202">
        <f>SUM(BK438:BK455)</f>
        <v>0</v>
      </c>
    </row>
    <row r="438" spans="1:65" s="2" customFormat="1" ht="49.05" customHeight="1">
      <c r="A438" s="39"/>
      <c r="B438" s="40"/>
      <c r="C438" s="205" t="s">
        <v>600</v>
      </c>
      <c r="D438" s="205" t="s">
        <v>162</v>
      </c>
      <c r="E438" s="206" t="s">
        <v>601</v>
      </c>
      <c r="F438" s="207" t="s">
        <v>602</v>
      </c>
      <c r="G438" s="208" t="s">
        <v>165</v>
      </c>
      <c r="H438" s="209">
        <v>98.679</v>
      </c>
      <c r="I438" s="210"/>
      <c r="J438" s="211">
        <f>ROUND(I438*H438,2)</f>
        <v>0</v>
      </c>
      <c r="K438" s="207" t="s">
        <v>166</v>
      </c>
      <c r="L438" s="45"/>
      <c r="M438" s="212" t="s">
        <v>19</v>
      </c>
      <c r="N438" s="213" t="s">
        <v>46</v>
      </c>
      <c r="O438" s="85"/>
      <c r="P438" s="214">
        <f>O438*H438</f>
        <v>0</v>
      </c>
      <c r="Q438" s="214">
        <v>0</v>
      </c>
      <c r="R438" s="214">
        <f>Q438*H438</f>
        <v>0</v>
      </c>
      <c r="S438" s="214">
        <v>0</v>
      </c>
      <c r="T438" s="215">
        <f>S438*H438</f>
        <v>0</v>
      </c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R438" s="216" t="s">
        <v>238</v>
      </c>
      <c r="AT438" s="216" t="s">
        <v>162</v>
      </c>
      <c r="AU438" s="216" t="s">
        <v>85</v>
      </c>
      <c r="AY438" s="18" t="s">
        <v>159</v>
      </c>
      <c r="BE438" s="217">
        <f>IF(N438="základní",J438,0)</f>
        <v>0</v>
      </c>
      <c r="BF438" s="217">
        <f>IF(N438="snížená",J438,0)</f>
        <v>0</v>
      </c>
      <c r="BG438" s="217">
        <f>IF(N438="zákl. přenesená",J438,0)</f>
        <v>0</v>
      </c>
      <c r="BH438" s="217">
        <f>IF(N438="sníž. přenesená",J438,0)</f>
        <v>0</v>
      </c>
      <c r="BI438" s="217">
        <f>IF(N438="nulová",J438,0)</f>
        <v>0</v>
      </c>
      <c r="BJ438" s="18" t="s">
        <v>83</v>
      </c>
      <c r="BK438" s="217">
        <f>ROUND(I438*H438,2)</f>
        <v>0</v>
      </c>
      <c r="BL438" s="18" t="s">
        <v>238</v>
      </c>
      <c r="BM438" s="216" t="s">
        <v>603</v>
      </c>
    </row>
    <row r="439" spans="1:47" s="2" customFormat="1" ht="12">
      <c r="A439" s="39"/>
      <c r="B439" s="40"/>
      <c r="C439" s="41"/>
      <c r="D439" s="218" t="s">
        <v>169</v>
      </c>
      <c r="E439" s="41"/>
      <c r="F439" s="219" t="s">
        <v>604</v>
      </c>
      <c r="G439" s="41"/>
      <c r="H439" s="41"/>
      <c r="I439" s="220"/>
      <c r="J439" s="41"/>
      <c r="K439" s="41"/>
      <c r="L439" s="45"/>
      <c r="M439" s="221"/>
      <c r="N439" s="222"/>
      <c r="O439" s="85"/>
      <c r="P439" s="85"/>
      <c r="Q439" s="85"/>
      <c r="R439" s="85"/>
      <c r="S439" s="85"/>
      <c r="T439" s="86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T439" s="18" t="s">
        <v>169</v>
      </c>
      <c r="AU439" s="18" t="s">
        <v>85</v>
      </c>
    </row>
    <row r="440" spans="1:51" s="13" customFormat="1" ht="12">
      <c r="A440" s="13"/>
      <c r="B440" s="223"/>
      <c r="C440" s="224"/>
      <c r="D440" s="225" t="s">
        <v>175</v>
      </c>
      <c r="E440" s="226" t="s">
        <v>19</v>
      </c>
      <c r="F440" s="227" t="s">
        <v>358</v>
      </c>
      <c r="G440" s="224"/>
      <c r="H440" s="226" t="s">
        <v>19</v>
      </c>
      <c r="I440" s="228"/>
      <c r="J440" s="224"/>
      <c r="K440" s="224"/>
      <c r="L440" s="229"/>
      <c r="M440" s="230"/>
      <c r="N440" s="231"/>
      <c r="O440" s="231"/>
      <c r="P440" s="231"/>
      <c r="Q440" s="231"/>
      <c r="R440" s="231"/>
      <c r="S440" s="231"/>
      <c r="T440" s="232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33" t="s">
        <v>175</v>
      </c>
      <c r="AU440" s="233" t="s">
        <v>85</v>
      </c>
      <c r="AV440" s="13" t="s">
        <v>83</v>
      </c>
      <c r="AW440" s="13" t="s">
        <v>37</v>
      </c>
      <c r="AX440" s="13" t="s">
        <v>75</v>
      </c>
      <c r="AY440" s="233" t="s">
        <v>159</v>
      </c>
    </row>
    <row r="441" spans="1:51" s="13" customFormat="1" ht="12">
      <c r="A441" s="13"/>
      <c r="B441" s="223"/>
      <c r="C441" s="224"/>
      <c r="D441" s="225" t="s">
        <v>175</v>
      </c>
      <c r="E441" s="226" t="s">
        <v>19</v>
      </c>
      <c r="F441" s="227" t="s">
        <v>478</v>
      </c>
      <c r="G441" s="224"/>
      <c r="H441" s="226" t="s">
        <v>19</v>
      </c>
      <c r="I441" s="228"/>
      <c r="J441" s="224"/>
      <c r="K441" s="224"/>
      <c r="L441" s="229"/>
      <c r="M441" s="230"/>
      <c r="N441" s="231"/>
      <c r="O441" s="231"/>
      <c r="P441" s="231"/>
      <c r="Q441" s="231"/>
      <c r="R441" s="231"/>
      <c r="S441" s="231"/>
      <c r="T441" s="232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33" t="s">
        <v>175</v>
      </c>
      <c r="AU441" s="233" t="s">
        <v>85</v>
      </c>
      <c r="AV441" s="13" t="s">
        <v>83</v>
      </c>
      <c r="AW441" s="13" t="s">
        <v>37</v>
      </c>
      <c r="AX441" s="13" t="s">
        <v>75</v>
      </c>
      <c r="AY441" s="233" t="s">
        <v>159</v>
      </c>
    </row>
    <row r="442" spans="1:51" s="13" customFormat="1" ht="12">
      <c r="A442" s="13"/>
      <c r="B442" s="223"/>
      <c r="C442" s="224"/>
      <c r="D442" s="225" t="s">
        <v>175</v>
      </c>
      <c r="E442" s="226" t="s">
        <v>19</v>
      </c>
      <c r="F442" s="227" t="s">
        <v>341</v>
      </c>
      <c r="G442" s="224"/>
      <c r="H442" s="226" t="s">
        <v>19</v>
      </c>
      <c r="I442" s="228"/>
      <c r="J442" s="224"/>
      <c r="K442" s="224"/>
      <c r="L442" s="229"/>
      <c r="M442" s="230"/>
      <c r="N442" s="231"/>
      <c r="O442" s="231"/>
      <c r="P442" s="231"/>
      <c r="Q442" s="231"/>
      <c r="R442" s="231"/>
      <c r="S442" s="231"/>
      <c r="T442" s="232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33" t="s">
        <v>175</v>
      </c>
      <c r="AU442" s="233" t="s">
        <v>85</v>
      </c>
      <c r="AV442" s="13" t="s">
        <v>83</v>
      </c>
      <c r="AW442" s="13" t="s">
        <v>37</v>
      </c>
      <c r="AX442" s="13" t="s">
        <v>75</v>
      </c>
      <c r="AY442" s="233" t="s">
        <v>159</v>
      </c>
    </row>
    <row r="443" spans="1:51" s="14" customFormat="1" ht="12">
      <c r="A443" s="14"/>
      <c r="B443" s="234"/>
      <c r="C443" s="235"/>
      <c r="D443" s="225" t="s">
        <v>175</v>
      </c>
      <c r="E443" s="236" t="s">
        <v>19</v>
      </c>
      <c r="F443" s="237" t="s">
        <v>605</v>
      </c>
      <c r="G443" s="235"/>
      <c r="H443" s="238">
        <v>95.217</v>
      </c>
      <c r="I443" s="239"/>
      <c r="J443" s="235"/>
      <c r="K443" s="235"/>
      <c r="L443" s="240"/>
      <c r="M443" s="241"/>
      <c r="N443" s="242"/>
      <c r="O443" s="242"/>
      <c r="P443" s="242"/>
      <c r="Q443" s="242"/>
      <c r="R443" s="242"/>
      <c r="S443" s="242"/>
      <c r="T443" s="243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T443" s="244" t="s">
        <v>175</v>
      </c>
      <c r="AU443" s="244" t="s">
        <v>85</v>
      </c>
      <c r="AV443" s="14" t="s">
        <v>85</v>
      </c>
      <c r="AW443" s="14" t="s">
        <v>37</v>
      </c>
      <c r="AX443" s="14" t="s">
        <v>75</v>
      </c>
      <c r="AY443" s="244" t="s">
        <v>159</v>
      </c>
    </row>
    <row r="444" spans="1:51" s="13" customFormat="1" ht="12">
      <c r="A444" s="13"/>
      <c r="B444" s="223"/>
      <c r="C444" s="224"/>
      <c r="D444" s="225" t="s">
        <v>175</v>
      </c>
      <c r="E444" s="226" t="s">
        <v>19</v>
      </c>
      <c r="F444" s="227" t="s">
        <v>362</v>
      </c>
      <c r="G444" s="224"/>
      <c r="H444" s="226" t="s">
        <v>19</v>
      </c>
      <c r="I444" s="228"/>
      <c r="J444" s="224"/>
      <c r="K444" s="224"/>
      <c r="L444" s="229"/>
      <c r="M444" s="230"/>
      <c r="N444" s="231"/>
      <c r="O444" s="231"/>
      <c r="P444" s="231"/>
      <c r="Q444" s="231"/>
      <c r="R444" s="231"/>
      <c r="S444" s="231"/>
      <c r="T444" s="232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33" t="s">
        <v>175</v>
      </c>
      <c r="AU444" s="233" t="s">
        <v>85</v>
      </c>
      <c r="AV444" s="13" t="s">
        <v>83</v>
      </c>
      <c r="AW444" s="13" t="s">
        <v>37</v>
      </c>
      <c r="AX444" s="13" t="s">
        <v>75</v>
      </c>
      <c r="AY444" s="233" t="s">
        <v>159</v>
      </c>
    </row>
    <row r="445" spans="1:51" s="13" customFormat="1" ht="12">
      <c r="A445" s="13"/>
      <c r="B445" s="223"/>
      <c r="C445" s="224"/>
      <c r="D445" s="225" t="s">
        <v>175</v>
      </c>
      <c r="E445" s="226" t="s">
        <v>19</v>
      </c>
      <c r="F445" s="227" t="s">
        <v>341</v>
      </c>
      <c r="G445" s="224"/>
      <c r="H445" s="226" t="s">
        <v>19</v>
      </c>
      <c r="I445" s="228"/>
      <c r="J445" s="224"/>
      <c r="K445" s="224"/>
      <c r="L445" s="229"/>
      <c r="M445" s="230"/>
      <c r="N445" s="231"/>
      <c r="O445" s="231"/>
      <c r="P445" s="231"/>
      <c r="Q445" s="231"/>
      <c r="R445" s="231"/>
      <c r="S445" s="231"/>
      <c r="T445" s="232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33" t="s">
        <v>175</v>
      </c>
      <c r="AU445" s="233" t="s">
        <v>85</v>
      </c>
      <c r="AV445" s="13" t="s">
        <v>83</v>
      </c>
      <c r="AW445" s="13" t="s">
        <v>37</v>
      </c>
      <c r="AX445" s="13" t="s">
        <v>75</v>
      </c>
      <c r="AY445" s="233" t="s">
        <v>159</v>
      </c>
    </row>
    <row r="446" spans="1:51" s="14" customFormat="1" ht="12">
      <c r="A446" s="14"/>
      <c r="B446" s="234"/>
      <c r="C446" s="235"/>
      <c r="D446" s="225" t="s">
        <v>175</v>
      </c>
      <c r="E446" s="236" t="s">
        <v>19</v>
      </c>
      <c r="F446" s="237" t="s">
        <v>606</v>
      </c>
      <c r="G446" s="235"/>
      <c r="H446" s="238">
        <v>3.462</v>
      </c>
      <c r="I446" s="239"/>
      <c r="J446" s="235"/>
      <c r="K446" s="235"/>
      <c r="L446" s="240"/>
      <c r="M446" s="241"/>
      <c r="N446" s="242"/>
      <c r="O446" s="242"/>
      <c r="P446" s="242"/>
      <c r="Q446" s="242"/>
      <c r="R446" s="242"/>
      <c r="S446" s="242"/>
      <c r="T446" s="243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T446" s="244" t="s">
        <v>175</v>
      </c>
      <c r="AU446" s="244" t="s">
        <v>85</v>
      </c>
      <c r="AV446" s="14" t="s">
        <v>85</v>
      </c>
      <c r="AW446" s="14" t="s">
        <v>37</v>
      </c>
      <c r="AX446" s="14" t="s">
        <v>75</v>
      </c>
      <c r="AY446" s="244" t="s">
        <v>159</v>
      </c>
    </row>
    <row r="447" spans="1:51" s="15" customFormat="1" ht="12">
      <c r="A447" s="15"/>
      <c r="B447" s="245"/>
      <c r="C447" s="246"/>
      <c r="D447" s="225" t="s">
        <v>175</v>
      </c>
      <c r="E447" s="247" t="s">
        <v>19</v>
      </c>
      <c r="F447" s="248" t="s">
        <v>179</v>
      </c>
      <c r="G447" s="246"/>
      <c r="H447" s="249">
        <v>98.679</v>
      </c>
      <c r="I447" s="250"/>
      <c r="J447" s="246"/>
      <c r="K447" s="246"/>
      <c r="L447" s="251"/>
      <c r="M447" s="252"/>
      <c r="N447" s="253"/>
      <c r="O447" s="253"/>
      <c r="P447" s="253"/>
      <c r="Q447" s="253"/>
      <c r="R447" s="253"/>
      <c r="S447" s="253"/>
      <c r="T447" s="254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T447" s="255" t="s">
        <v>175</v>
      </c>
      <c r="AU447" s="255" t="s">
        <v>85</v>
      </c>
      <c r="AV447" s="15" t="s">
        <v>167</v>
      </c>
      <c r="AW447" s="15" t="s">
        <v>37</v>
      </c>
      <c r="AX447" s="15" t="s">
        <v>83</v>
      </c>
      <c r="AY447" s="255" t="s">
        <v>159</v>
      </c>
    </row>
    <row r="448" spans="1:65" s="2" customFormat="1" ht="21.75" customHeight="1">
      <c r="A448" s="39"/>
      <c r="B448" s="40"/>
      <c r="C448" s="257" t="s">
        <v>607</v>
      </c>
      <c r="D448" s="257" t="s">
        <v>255</v>
      </c>
      <c r="E448" s="258" t="s">
        <v>608</v>
      </c>
      <c r="F448" s="259" t="s">
        <v>609</v>
      </c>
      <c r="G448" s="260" t="s">
        <v>165</v>
      </c>
      <c r="H448" s="261">
        <v>108.547</v>
      </c>
      <c r="I448" s="262"/>
      <c r="J448" s="263">
        <f>ROUND(I448*H448,2)</f>
        <v>0</v>
      </c>
      <c r="K448" s="259" t="s">
        <v>166</v>
      </c>
      <c r="L448" s="264"/>
      <c r="M448" s="265" t="s">
        <v>19</v>
      </c>
      <c r="N448" s="266" t="s">
        <v>46</v>
      </c>
      <c r="O448" s="85"/>
      <c r="P448" s="214">
        <f>O448*H448</f>
        <v>0</v>
      </c>
      <c r="Q448" s="214">
        <v>0.0149</v>
      </c>
      <c r="R448" s="214">
        <f>Q448*H448</f>
        <v>1.6173503</v>
      </c>
      <c r="S448" s="214">
        <v>0</v>
      </c>
      <c r="T448" s="215">
        <f>S448*H448</f>
        <v>0</v>
      </c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R448" s="216" t="s">
        <v>259</v>
      </c>
      <c r="AT448" s="216" t="s">
        <v>255</v>
      </c>
      <c r="AU448" s="216" t="s">
        <v>85</v>
      </c>
      <c r="AY448" s="18" t="s">
        <v>159</v>
      </c>
      <c r="BE448" s="217">
        <f>IF(N448="základní",J448,0)</f>
        <v>0</v>
      </c>
      <c r="BF448" s="217">
        <f>IF(N448="snížená",J448,0)</f>
        <v>0</v>
      </c>
      <c r="BG448" s="217">
        <f>IF(N448="zákl. přenesená",J448,0)</f>
        <v>0</v>
      </c>
      <c r="BH448" s="217">
        <f>IF(N448="sníž. přenesená",J448,0)</f>
        <v>0</v>
      </c>
      <c r="BI448" s="217">
        <f>IF(N448="nulová",J448,0)</f>
        <v>0</v>
      </c>
      <c r="BJ448" s="18" t="s">
        <v>83</v>
      </c>
      <c r="BK448" s="217">
        <f>ROUND(I448*H448,2)</f>
        <v>0</v>
      </c>
      <c r="BL448" s="18" t="s">
        <v>238</v>
      </c>
      <c r="BM448" s="216" t="s">
        <v>610</v>
      </c>
    </row>
    <row r="449" spans="1:51" s="14" customFormat="1" ht="12">
      <c r="A449" s="14"/>
      <c r="B449" s="234"/>
      <c r="C449" s="235"/>
      <c r="D449" s="225" t="s">
        <v>175</v>
      </c>
      <c r="E449" s="235"/>
      <c r="F449" s="237" t="s">
        <v>611</v>
      </c>
      <c r="G449" s="235"/>
      <c r="H449" s="238">
        <v>108.547</v>
      </c>
      <c r="I449" s="239"/>
      <c r="J449" s="235"/>
      <c r="K449" s="235"/>
      <c r="L449" s="240"/>
      <c r="M449" s="241"/>
      <c r="N449" s="242"/>
      <c r="O449" s="242"/>
      <c r="P449" s="242"/>
      <c r="Q449" s="242"/>
      <c r="R449" s="242"/>
      <c r="S449" s="242"/>
      <c r="T449" s="243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T449" s="244" t="s">
        <v>175</v>
      </c>
      <c r="AU449" s="244" t="s">
        <v>85</v>
      </c>
      <c r="AV449" s="14" t="s">
        <v>85</v>
      </c>
      <c r="AW449" s="14" t="s">
        <v>4</v>
      </c>
      <c r="AX449" s="14" t="s">
        <v>83</v>
      </c>
      <c r="AY449" s="244" t="s">
        <v>159</v>
      </c>
    </row>
    <row r="450" spans="1:65" s="2" customFormat="1" ht="37.8" customHeight="1">
      <c r="A450" s="39"/>
      <c r="B450" s="40"/>
      <c r="C450" s="205" t="s">
        <v>612</v>
      </c>
      <c r="D450" s="205" t="s">
        <v>162</v>
      </c>
      <c r="E450" s="206" t="s">
        <v>613</v>
      </c>
      <c r="F450" s="207" t="s">
        <v>614</v>
      </c>
      <c r="G450" s="208" t="s">
        <v>438</v>
      </c>
      <c r="H450" s="209">
        <v>2.072</v>
      </c>
      <c r="I450" s="210"/>
      <c r="J450" s="211">
        <f>ROUND(I450*H450,2)</f>
        <v>0</v>
      </c>
      <c r="K450" s="207" t="s">
        <v>166</v>
      </c>
      <c r="L450" s="45"/>
      <c r="M450" s="212" t="s">
        <v>19</v>
      </c>
      <c r="N450" s="213" t="s">
        <v>46</v>
      </c>
      <c r="O450" s="85"/>
      <c r="P450" s="214">
        <f>O450*H450</f>
        <v>0</v>
      </c>
      <c r="Q450" s="214">
        <v>0.0233</v>
      </c>
      <c r="R450" s="214">
        <f>Q450*H450</f>
        <v>0.048277600000000004</v>
      </c>
      <c r="S450" s="214">
        <v>0</v>
      </c>
      <c r="T450" s="215">
        <f>S450*H450</f>
        <v>0</v>
      </c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R450" s="216" t="s">
        <v>238</v>
      </c>
      <c r="AT450" s="216" t="s">
        <v>162</v>
      </c>
      <c r="AU450" s="216" t="s">
        <v>85</v>
      </c>
      <c r="AY450" s="18" t="s">
        <v>159</v>
      </c>
      <c r="BE450" s="217">
        <f>IF(N450="základní",J450,0)</f>
        <v>0</v>
      </c>
      <c r="BF450" s="217">
        <f>IF(N450="snížená",J450,0)</f>
        <v>0</v>
      </c>
      <c r="BG450" s="217">
        <f>IF(N450="zákl. přenesená",J450,0)</f>
        <v>0</v>
      </c>
      <c r="BH450" s="217">
        <f>IF(N450="sníž. přenesená",J450,0)</f>
        <v>0</v>
      </c>
      <c r="BI450" s="217">
        <f>IF(N450="nulová",J450,0)</f>
        <v>0</v>
      </c>
      <c r="BJ450" s="18" t="s">
        <v>83</v>
      </c>
      <c r="BK450" s="217">
        <f>ROUND(I450*H450,2)</f>
        <v>0</v>
      </c>
      <c r="BL450" s="18" t="s">
        <v>238</v>
      </c>
      <c r="BM450" s="216" t="s">
        <v>615</v>
      </c>
    </row>
    <row r="451" spans="1:47" s="2" customFormat="1" ht="12">
      <c r="A451" s="39"/>
      <c r="B451" s="40"/>
      <c r="C451" s="41"/>
      <c r="D451" s="218" t="s">
        <v>169</v>
      </c>
      <c r="E451" s="41"/>
      <c r="F451" s="219" t="s">
        <v>616</v>
      </c>
      <c r="G451" s="41"/>
      <c r="H451" s="41"/>
      <c r="I451" s="220"/>
      <c r="J451" s="41"/>
      <c r="K451" s="41"/>
      <c r="L451" s="45"/>
      <c r="M451" s="221"/>
      <c r="N451" s="222"/>
      <c r="O451" s="85"/>
      <c r="P451" s="85"/>
      <c r="Q451" s="85"/>
      <c r="R451" s="85"/>
      <c r="S451" s="85"/>
      <c r="T451" s="86"/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T451" s="18" t="s">
        <v>169</v>
      </c>
      <c r="AU451" s="18" t="s">
        <v>85</v>
      </c>
    </row>
    <row r="452" spans="1:51" s="14" customFormat="1" ht="12">
      <c r="A452" s="14"/>
      <c r="B452" s="234"/>
      <c r="C452" s="235"/>
      <c r="D452" s="225" t="s">
        <v>175</v>
      </c>
      <c r="E452" s="236" t="s">
        <v>19</v>
      </c>
      <c r="F452" s="237" t="s">
        <v>617</v>
      </c>
      <c r="G452" s="235"/>
      <c r="H452" s="238">
        <v>98.679</v>
      </c>
      <c r="I452" s="239"/>
      <c r="J452" s="235"/>
      <c r="K452" s="235"/>
      <c r="L452" s="240"/>
      <c r="M452" s="241"/>
      <c r="N452" s="242"/>
      <c r="O452" s="242"/>
      <c r="P452" s="242"/>
      <c r="Q452" s="242"/>
      <c r="R452" s="242"/>
      <c r="S452" s="242"/>
      <c r="T452" s="243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T452" s="244" t="s">
        <v>175</v>
      </c>
      <c r="AU452" s="244" t="s">
        <v>85</v>
      </c>
      <c r="AV452" s="14" t="s">
        <v>85</v>
      </c>
      <c r="AW452" s="14" t="s">
        <v>37</v>
      </c>
      <c r="AX452" s="14" t="s">
        <v>83</v>
      </c>
      <c r="AY452" s="244" t="s">
        <v>159</v>
      </c>
    </row>
    <row r="453" spans="1:51" s="14" customFormat="1" ht="12">
      <c r="A453" s="14"/>
      <c r="B453" s="234"/>
      <c r="C453" s="235"/>
      <c r="D453" s="225" t="s">
        <v>175</v>
      </c>
      <c r="E453" s="235"/>
      <c r="F453" s="237" t="s">
        <v>618</v>
      </c>
      <c r="G453" s="235"/>
      <c r="H453" s="238">
        <v>2.072</v>
      </c>
      <c r="I453" s="239"/>
      <c r="J453" s="235"/>
      <c r="K453" s="235"/>
      <c r="L453" s="240"/>
      <c r="M453" s="241"/>
      <c r="N453" s="242"/>
      <c r="O453" s="242"/>
      <c r="P453" s="242"/>
      <c r="Q453" s="242"/>
      <c r="R453" s="242"/>
      <c r="S453" s="242"/>
      <c r="T453" s="243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T453" s="244" t="s">
        <v>175</v>
      </c>
      <c r="AU453" s="244" t="s">
        <v>85</v>
      </c>
      <c r="AV453" s="14" t="s">
        <v>85</v>
      </c>
      <c r="AW453" s="14" t="s">
        <v>4</v>
      </c>
      <c r="AX453" s="14" t="s">
        <v>83</v>
      </c>
      <c r="AY453" s="244" t="s">
        <v>159</v>
      </c>
    </row>
    <row r="454" spans="1:65" s="2" customFormat="1" ht="49.05" customHeight="1">
      <c r="A454" s="39"/>
      <c r="B454" s="40"/>
      <c r="C454" s="205" t="s">
        <v>619</v>
      </c>
      <c r="D454" s="205" t="s">
        <v>162</v>
      </c>
      <c r="E454" s="206" t="s">
        <v>620</v>
      </c>
      <c r="F454" s="207" t="s">
        <v>621</v>
      </c>
      <c r="G454" s="208" t="s">
        <v>191</v>
      </c>
      <c r="H454" s="209">
        <v>1.666</v>
      </c>
      <c r="I454" s="210"/>
      <c r="J454" s="211">
        <f>ROUND(I454*H454,2)</f>
        <v>0</v>
      </c>
      <c r="K454" s="207" t="s">
        <v>166</v>
      </c>
      <c r="L454" s="45"/>
      <c r="M454" s="212" t="s">
        <v>19</v>
      </c>
      <c r="N454" s="213" t="s">
        <v>46</v>
      </c>
      <c r="O454" s="85"/>
      <c r="P454" s="214">
        <f>O454*H454</f>
        <v>0</v>
      </c>
      <c r="Q454" s="214">
        <v>0</v>
      </c>
      <c r="R454" s="214">
        <f>Q454*H454</f>
        <v>0</v>
      </c>
      <c r="S454" s="214">
        <v>0</v>
      </c>
      <c r="T454" s="215">
        <f>S454*H454</f>
        <v>0</v>
      </c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R454" s="216" t="s">
        <v>238</v>
      </c>
      <c r="AT454" s="216" t="s">
        <v>162</v>
      </c>
      <c r="AU454" s="216" t="s">
        <v>85</v>
      </c>
      <c r="AY454" s="18" t="s">
        <v>159</v>
      </c>
      <c r="BE454" s="217">
        <f>IF(N454="základní",J454,0)</f>
        <v>0</v>
      </c>
      <c r="BF454" s="217">
        <f>IF(N454="snížená",J454,0)</f>
        <v>0</v>
      </c>
      <c r="BG454" s="217">
        <f>IF(N454="zákl. přenesená",J454,0)</f>
        <v>0</v>
      </c>
      <c r="BH454" s="217">
        <f>IF(N454="sníž. přenesená",J454,0)</f>
        <v>0</v>
      </c>
      <c r="BI454" s="217">
        <f>IF(N454="nulová",J454,0)</f>
        <v>0</v>
      </c>
      <c r="BJ454" s="18" t="s">
        <v>83</v>
      </c>
      <c r="BK454" s="217">
        <f>ROUND(I454*H454,2)</f>
        <v>0</v>
      </c>
      <c r="BL454" s="18" t="s">
        <v>238</v>
      </c>
      <c r="BM454" s="216" t="s">
        <v>622</v>
      </c>
    </row>
    <row r="455" spans="1:47" s="2" customFormat="1" ht="12">
      <c r="A455" s="39"/>
      <c r="B455" s="40"/>
      <c r="C455" s="41"/>
      <c r="D455" s="218" t="s">
        <v>169</v>
      </c>
      <c r="E455" s="41"/>
      <c r="F455" s="219" t="s">
        <v>623</v>
      </c>
      <c r="G455" s="41"/>
      <c r="H455" s="41"/>
      <c r="I455" s="220"/>
      <c r="J455" s="41"/>
      <c r="K455" s="41"/>
      <c r="L455" s="45"/>
      <c r="M455" s="221"/>
      <c r="N455" s="222"/>
      <c r="O455" s="85"/>
      <c r="P455" s="85"/>
      <c r="Q455" s="85"/>
      <c r="R455" s="85"/>
      <c r="S455" s="85"/>
      <c r="T455" s="86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T455" s="18" t="s">
        <v>169</v>
      </c>
      <c r="AU455" s="18" t="s">
        <v>85</v>
      </c>
    </row>
    <row r="456" spans="1:63" s="12" customFormat="1" ht="22.8" customHeight="1">
      <c r="A456" s="12"/>
      <c r="B456" s="189"/>
      <c r="C456" s="190"/>
      <c r="D456" s="191" t="s">
        <v>74</v>
      </c>
      <c r="E456" s="203" t="s">
        <v>624</v>
      </c>
      <c r="F456" s="203" t="s">
        <v>625</v>
      </c>
      <c r="G456" s="190"/>
      <c r="H456" s="190"/>
      <c r="I456" s="193"/>
      <c r="J456" s="204">
        <f>BK456</f>
        <v>0</v>
      </c>
      <c r="K456" s="190"/>
      <c r="L456" s="195"/>
      <c r="M456" s="196"/>
      <c r="N456" s="197"/>
      <c r="O456" s="197"/>
      <c r="P456" s="198">
        <f>SUM(P457:P520)</f>
        <v>0</v>
      </c>
      <c r="Q456" s="197"/>
      <c r="R456" s="198">
        <f>SUM(R457:R520)</f>
        <v>0.7463506299999998</v>
      </c>
      <c r="S456" s="197"/>
      <c r="T456" s="199">
        <f>SUM(T457:T520)</f>
        <v>0.48144590000000004</v>
      </c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R456" s="200" t="s">
        <v>85</v>
      </c>
      <c r="AT456" s="201" t="s">
        <v>74</v>
      </c>
      <c r="AU456" s="201" t="s">
        <v>83</v>
      </c>
      <c r="AY456" s="200" t="s">
        <v>159</v>
      </c>
      <c r="BK456" s="202">
        <f>SUM(BK457:BK520)</f>
        <v>0</v>
      </c>
    </row>
    <row r="457" spans="1:65" s="2" customFormat="1" ht="24.15" customHeight="1">
      <c r="A457" s="39"/>
      <c r="B457" s="40"/>
      <c r="C457" s="205" t="s">
        <v>626</v>
      </c>
      <c r="D457" s="205" t="s">
        <v>162</v>
      </c>
      <c r="E457" s="206" t="s">
        <v>627</v>
      </c>
      <c r="F457" s="207" t="s">
        <v>628</v>
      </c>
      <c r="G457" s="208" t="s">
        <v>461</v>
      </c>
      <c r="H457" s="209">
        <v>112.02</v>
      </c>
      <c r="I457" s="210"/>
      <c r="J457" s="211">
        <f>ROUND(I457*H457,2)</f>
        <v>0</v>
      </c>
      <c r="K457" s="207" t="s">
        <v>166</v>
      </c>
      <c r="L457" s="45"/>
      <c r="M457" s="212" t="s">
        <v>19</v>
      </c>
      <c r="N457" s="213" t="s">
        <v>46</v>
      </c>
      <c r="O457" s="85"/>
      <c r="P457" s="214">
        <f>O457*H457</f>
        <v>0</v>
      </c>
      <c r="Q457" s="214">
        <v>0</v>
      </c>
      <c r="R457" s="214">
        <f>Q457*H457</f>
        <v>0</v>
      </c>
      <c r="S457" s="214">
        <v>0.00191</v>
      </c>
      <c r="T457" s="215">
        <f>S457*H457</f>
        <v>0.2139582</v>
      </c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R457" s="216" t="s">
        <v>238</v>
      </c>
      <c r="AT457" s="216" t="s">
        <v>162</v>
      </c>
      <c r="AU457" s="216" t="s">
        <v>85</v>
      </c>
      <c r="AY457" s="18" t="s">
        <v>159</v>
      </c>
      <c r="BE457" s="217">
        <f>IF(N457="základní",J457,0)</f>
        <v>0</v>
      </c>
      <c r="BF457" s="217">
        <f>IF(N457="snížená",J457,0)</f>
        <v>0</v>
      </c>
      <c r="BG457" s="217">
        <f>IF(N457="zákl. přenesená",J457,0)</f>
        <v>0</v>
      </c>
      <c r="BH457" s="217">
        <f>IF(N457="sníž. přenesená",J457,0)</f>
        <v>0</v>
      </c>
      <c r="BI457" s="217">
        <f>IF(N457="nulová",J457,0)</f>
        <v>0</v>
      </c>
      <c r="BJ457" s="18" t="s">
        <v>83</v>
      </c>
      <c r="BK457" s="217">
        <f>ROUND(I457*H457,2)</f>
        <v>0</v>
      </c>
      <c r="BL457" s="18" t="s">
        <v>238</v>
      </c>
      <c r="BM457" s="216" t="s">
        <v>629</v>
      </c>
    </row>
    <row r="458" spans="1:47" s="2" customFormat="1" ht="12">
      <c r="A458" s="39"/>
      <c r="B458" s="40"/>
      <c r="C458" s="41"/>
      <c r="D458" s="218" t="s">
        <v>169</v>
      </c>
      <c r="E458" s="41"/>
      <c r="F458" s="219" t="s">
        <v>630</v>
      </c>
      <c r="G458" s="41"/>
      <c r="H458" s="41"/>
      <c r="I458" s="220"/>
      <c r="J458" s="41"/>
      <c r="K458" s="41"/>
      <c r="L458" s="45"/>
      <c r="M458" s="221"/>
      <c r="N458" s="222"/>
      <c r="O458" s="85"/>
      <c r="P458" s="85"/>
      <c r="Q458" s="85"/>
      <c r="R458" s="85"/>
      <c r="S458" s="85"/>
      <c r="T458" s="86"/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T458" s="18" t="s">
        <v>169</v>
      </c>
      <c r="AU458" s="18" t="s">
        <v>85</v>
      </c>
    </row>
    <row r="459" spans="1:51" s="13" customFormat="1" ht="12">
      <c r="A459" s="13"/>
      <c r="B459" s="223"/>
      <c r="C459" s="224"/>
      <c r="D459" s="225" t="s">
        <v>175</v>
      </c>
      <c r="E459" s="226" t="s">
        <v>19</v>
      </c>
      <c r="F459" s="227" t="s">
        <v>478</v>
      </c>
      <c r="G459" s="224"/>
      <c r="H459" s="226" t="s">
        <v>19</v>
      </c>
      <c r="I459" s="228"/>
      <c r="J459" s="224"/>
      <c r="K459" s="224"/>
      <c r="L459" s="229"/>
      <c r="M459" s="230"/>
      <c r="N459" s="231"/>
      <c r="O459" s="231"/>
      <c r="P459" s="231"/>
      <c r="Q459" s="231"/>
      <c r="R459" s="231"/>
      <c r="S459" s="231"/>
      <c r="T459" s="232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33" t="s">
        <v>175</v>
      </c>
      <c r="AU459" s="233" t="s">
        <v>85</v>
      </c>
      <c r="AV459" s="13" t="s">
        <v>83</v>
      </c>
      <c r="AW459" s="13" t="s">
        <v>37</v>
      </c>
      <c r="AX459" s="13" t="s">
        <v>75</v>
      </c>
      <c r="AY459" s="233" t="s">
        <v>159</v>
      </c>
    </row>
    <row r="460" spans="1:51" s="13" customFormat="1" ht="12">
      <c r="A460" s="13"/>
      <c r="B460" s="223"/>
      <c r="C460" s="224"/>
      <c r="D460" s="225" t="s">
        <v>175</v>
      </c>
      <c r="E460" s="226" t="s">
        <v>19</v>
      </c>
      <c r="F460" s="227" t="s">
        <v>341</v>
      </c>
      <c r="G460" s="224"/>
      <c r="H460" s="226" t="s">
        <v>19</v>
      </c>
      <c r="I460" s="228"/>
      <c r="J460" s="224"/>
      <c r="K460" s="224"/>
      <c r="L460" s="229"/>
      <c r="M460" s="230"/>
      <c r="N460" s="231"/>
      <c r="O460" s="231"/>
      <c r="P460" s="231"/>
      <c r="Q460" s="231"/>
      <c r="R460" s="231"/>
      <c r="S460" s="231"/>
      <c r="T460" s="232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33" t="s">
        <v>175</v>
      </c>
      <c r="AU460" s="233" t="s">
        <v>85</v>
      </c>
      <c r="AV460" s="13" t="s">
        <v>83</v>
      </c>
      <c r="AW460" s="13" t="s">
        <v>37</v>
      </c>
      <c r="AX460" s="13" t="s">
        <v>75</v>
      </c>
      <c r="AY460" s="233" t="s">
        <v>159</v>
      </c>
    </row>
    <row r="461" spans="1:51" s="14" customFormat="1" ht="12">
      <c r="A461" s="14"/>
      <c r="B461" s="234"/>
      <c r="C461" s="235"/>
      <c r="D461" s="225" t="s">
        <v>175</v>
      </c>
      <c r="E461" s="236" t="s">
        <v>19</v>
      </c>
      <c r="F461" s="237" t="s">
        <v>631</v>
      </c>
      <c r="G461" s="235"/>
      <c r="H461" s="238">
        <v>112.02</v>
      </c>
      <c r="I461" s="239"/>
      <c r="J461" s="235"/>
      <c r="K461" s="235"/>
      <c r="L461" s="240"/>
      <c r="M461" s="241"/>
      <c r="N461" s="242"/>
      <c r="O461" s="242"/>
      <c r="P461" s="242"/>
      <c r="Q461" s="242"/>
      <c r="R461" s="242"/>
      <c r="S461" s="242"/>
      <c r="T461" s="243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T461" s="244" t="s">
        <v>175</v>
      </c>
      <c r="AU461" s="244" t="s">
        <v>85</v>
      </c>
      <c r="AV461" s="14" t="s">
        <v>85</v>
      </c>
      <c r="AW461" s="14" t="s">
        <v>37</v>
      </c>
      <c r="AX461" s="14" t="s">
        <v>83</v>
      </c>
      <c r="AY461" s="244" t="s">
        <v>159</v>
      </c>
    </row>
    <row r="462" spans="1:65" s="2" customFormat="1" ht="24.15" customHeight="1">
      <c r="A462" s="39"/>
      <c r="B462" s="40"/>
      <c r="C462" s="205" t="s">
        <v>632</v>
      </c>
      <c r="D462" s="205" t="s">
        <v>162</v>
      </c>
      <c r="E462" s="206" t="s">
        <v>633</v>
      </c>
      <c r="F462" s="207" t="s">
        <v>634</v>
      </c>
      <c r="G462" s="208" t="s">
        <v>461</v>
      </c>
      <c r="H462" s="209">
        <v>112.02</v>
      </c>
      <c r="I462" s="210"/>
      <c r="J462" s="211">
        <f>ROUND(I462*H462,2)</f>
        <v>0</v>
      </c>
      <c r="K462" s="207" t="s">
        <v>166</v>
      </c>
      <c r="L462" s="45"/>
      <c r="M462" s="212" t="s">
        <v>19</v>
      </c>
      <c r="N462" s="213" t="s">
        <v>46</v>
      </c>
      <c r="O462" s="85"/>
      <c r="P462" s="214">
        <f>O462*H462</f>
        <v>0</v>
      </c>
      <c r="Q462" s="214">
        <v>0</v>
      </c>
      <c r="R462" s="214">
        <f>Q462*H462</f>
        <v>0</v>
      </c>
      <c r="S462" s="214">
        <v>0.00223</v>
      </c>
      <c r="T462" s="215">
        <f>S462*H462</f>
        <v>0.24980460000000002</v>
      </c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R462" s="216" t="s">
        <v>238</v>
      </c>
      <c r="AT462" s="216" t="s">
        <v>162</v>
      </c>
      <c r="AU462" s="216" t="s">
        <v>85</v>
      </c>
      <c r="AY462" s="18" t="s">
        <v>159</v>
      </c>
      <c r="BE462" s="217">
        <f>IF(N462="základní",J462,0)</f>
        <v>0</v>
      </c>
      <c r="BF462" s="217">
        <f>IF(N462="snížená",J462,0)</f>
        <v>0</v>
      </c>
      <c r="BG462" s="217">
        <f>IF(N462="zákl. přenesená",J462,0)</f>
        <v>0</v>
      </c>
      <c r="BH462" s="217">
        <f>IF(N462="sníž. přenesená",J462,0)</f>
        <v>0</v>
      </c>
      <c r="BI462" s="217">
        <f>IF(N462="nulová",J462,0)</f>
        <v>0</v>
      </c>
      <c r="BJ462" s="18" t="s">
        <v>83</v>
      </c>
      <c r="BK462" s="217">
        <f>ROUND(I462*H462,2)</f>
        <v>0</v>
      </c>
      <c r="BL462" s="18" t="s">
        <v>238</v>
      </c>
      <c r="BM462" s="216" t="s">
        <v>635</v>
      </c>
    </row>
    <row r="463" spans="1:47" s="2" customFormat="1" ht="12">
      <c r="A463" s="39"/>
      <c r="B463" s="40"/>
      <c r="C463" s="41"/>
      <c r="D463" s="218" t="s">
        <v>169</v>
      </c>
      <c r="E463" s="41"/>
      <c r="F463" s="219" t="s">
        <v>636</v>
      </c>
      <c r="G463" s="41"/>
      <c r="H463" s="41"/>
      <c r="I463" s="220"/>
      <c r="J463" s="41"/>
      <c r="K463" s="41"/>
      <c r="L463" s="45"/>
      <c r="M463" s="221"/>
      <c r="N463" s="222"/>
      <c r="O463" s="85"/>
      <c r="P463" s="85"/>
      <c r="Q463" s="85"/>
      <c r="R463" s="85"/>
      <c r="S463" s="85"/>
      <c r="T463" s="86"/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T463" s="18" t="s">
        <v>169</v>
      </c>
      <c r="AU463" s="18" t="s">
        <v>85</v>
      </c>
    </row>
    <row r="464" spans="1:51" s="13" customFormat="1" ht="12">
      <c r="A464" s="13"/>
      <c r="B464" s="223"/>
      <c r="C464" s="224"/>
      <c r="D464" s="225" t="s">
        <v>175</v>
      </c>
      <c r="E464" s="226" t="s">
        <v>19</v>
      </c>
      <c r="F464" s="227" t="s">
        <v>478</v>
      </c>
      <c r="G464" s="224"/>
      <c r="H464" s="226" t="s">
        <v>19</v>
      </c>
      <c r="I464" s="228"/>
      <c r="J464" s="224"/>
      <c r="K464" s="224"/>
      <c r="L464" s="229"/>
      <c r="M464" s="230"/>
      <c r="N464" s="231"/>
      <c r="O464" s="231"/>
      <c r="P464" s="231"/>
      <c r="Q464" s="231"/>
      <c r="R464" s="231"/>
      <c r="S464" s="231"/>
      <c r="T464" s="232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33" t="s">
        <v>175</v>
      </c>
      <c r="AU464" s="233" t="s">
        <v>85</v>
      </c>
      <c r="AV464" s="13" t="s">
        <v>83</v>
      </c>
      <c r="AW464" s="13" t="s">
        <v>37</v>
      </c>
      <c r="AX464" s="13" t="s">
        <v>75</v>
      </c>
      <c r="AY464" s="233" t="s">
        <v>159</v>
      </c>
    </row>
    <row r="465" spans="1:51" s="13" customFormat="1" ht="12">
      <c r="A465" s="13"/>
      <c r="B465" s="223"/>
      <c r="C465" s="224"/>
      <c r="D465" s="225" t="s">
        <v>175</v>
      </c>
      <c r="E465" s="226" t="s">
        <v>19</v>
      </c>
      <c r="F465" s="227" t="s">
        <v>341</v>
      </c>
      <c r="G465" s="224"/>
      <c r="H465" s="226" t="s">
        <v>19</v>
      </c>
      <c r="I465" s="228"/>
      <c r="J465" s="224"/>
      <c r="K465" s="224"/>
      <c r="L465" s="229"/>
      <c r="M465" s="230"/>
      <c r="N465" s="231"/>
      <c r="O465" s="231"/>
      <c r="P465" s="231"/>
      <c r="Q465" s="231"/>
      <c r="R465" s="231"/>
      <c r="S465" s="231"/>
      <c r="T465" s="232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33" t="s">
        <v>175</v>
      </c>
      <c r="AU465" s="233" t="s">
        <v>85</v>
      </c>
      <c r="AV465" s="13" t="s">
        <v>83</v>
      </c>
      <c r="AW465" s="13" t="s">
        <v>37</v>
      </c>
      <c r="AX465" s="13" t="s">
        <v>75</v>
      </c>
      <c r="AY465" s="233" t="s">
        <v>159</v>
      </c>
    </row>
    <row r="466" spans="1:51" s="14" customFormat="1" ht="12">
      <c r="A466" s="14"/>
      <c r="B466" s="234"/>
      <c r="C466" s="235"/>
      <c r="D466" s="225" t="s">
        <v>175</v>
      </c>
      <c r="E466" s="236" t="s">
        <v>19</v>
      </c>
      <c r="F466" s="237" t="s">
        <v>631</v>
      </c>
      <c r="G466" s="235"/>
      <c r="H466" s="238">
        <v>112.02</v>
      </c>
      <c r="I466" s="239"/>
      <c r="J466" s="235"/>
      <c r="K466" s="235"/>
      <c r="L466" s="240"/>
      <c r="M466" s="241"/>
      <c r="N466" s="242"/>
      <c r="O466" s="242"/>
      <c r="P466" s="242"/>
      <c r="Q466" s="242"/>
      <c r="R466" s="242"/>
      <c r="S466" s="242"/>
      <c r="T466" s="243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T466" s="244" t="s">
        <v>175</v>
      </c>
      <c r="AU466" s="244" t="s">
        <v>85</v>
      </c>
      <c r="AV466" s="14" t="s">
        <v>85</v>
      </c>
      <c r="AW466" s="14" t="s">
        <v>37</v>
      </c>
      <c r="AX466" s="14" t="s">
        <v>83</v>
      </c>
      <c r="AY466" s="244" t="s">
        <v>159</v>
      </c>
    </row>
    <row r="467" spans="1:65" s="2" customFormat="1" ht="33" customHeight="1">
      <c r="A467" s="39"/>
      <c r="B467" s="40"/>
      <c r="C467" s="205" t="s">
        <v>637</v>
      </c>
      <c r="D467" s="205" t="s">
        <v>162</v>
      </c>
      <c r="E467" s="206" t="s">
        <v>638</v>
      </c>
      <c r="F467" s="207" t="s">
        <v>639</v>
      </c>
      <c r="G467" s="208" t="s">
        <v>461</v>
      </c>
      <c r="H467" s="209">
        <v>112.02</v>
      </c>
      <c r="I467" s="210"/>
      <c r="J467" s="211">
        <f>ROUND(I467*H467,2)</f>
        <v>0</v>
      </c>
      <c r="K467" s="207" t="s">
        <v>19</v>
      </c>
      <c r="L467" s="45"/>
      <c r="M467" s="212" t="s">
        <v>19</v>
      </c>
      <c r="N467" s="213" t="s">
        <v>46</v>
      </c>
      <c r="O467" s="85"/>
      <c r="P467" s="214">
        <f>O467*H467</f>
        <v>0</v>
      </c>
      <c r="Q467" s="214">
        <v>0.00278</v>
      </c>
      <c r="R467" s="214">
        <f>Q467*H467</f>
        <v>0.31141559999999996</v>
      </c>
      <c r="S467" s="214">
        <v>0</v>
      </c>
      <c r="T467" s="215">
        <f>S467*H467</f>
        <v>0</v>
      </c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R467" s="216" t="s">
        <v>238</v>
      </c>
      <c r="AT467" s="216" t="s">
        <v>162</v>
      </c>
      <c r="AU467" s="216" t="s">
        <v>85</v>
      </c>
      <c r="AY467" s="18" t="s">
        <v>159</v>
      </c>
      <c r="BE467" s="217">
        <f>IF(N467="základní",J467,0)</f>
        <v>0</v>
      </c>
      <c r="BF467" s="217">
        <f>IF(N467="snížená",J467,0)</f>
        <v>0</v>
      </c>
      <c r="BG467" s="217">
        <f>IF(N467="zákl. přenesená",J467,0)</f>
        <v>0</v>
      </c>
      <c r="BH467" s="217">
        <f>IF(N467="sníž. přenesená",J467,0)</f>
        <v>0</v>
      </c>
      <c r="BI467" s="217">
        <f>IF(N467="nulová",J467,0)</f>
        <v>0</v>
      </c>
      <c r="BJ467" s="18" t="s">
        <v>83</v>
      </c>
      <c r="BK467" s="217">
        <f>ROUND(I467*H467,2)</f>
        <v>0</v>
      </c>
      <c r="BL467" s="18" t="s">
        <v>238</v>
      </c>
      <c r="BM467" s="216" t="s">
        <v>640</v>
      </c>
    </row>
    <row r="468" spans="1:51" s="13" customFormat="1" ht="12">
      <c r="A468" s="13"/>
      <c r="B468" s="223"/>
      <c r="C468" s="224"/>
      <c r="D468" s="225" t="s">
        <v>175</v>
      </c>
      <c r="E468" s="226" t="s">
        <v>19</v>
      </c>
      <c r="F468" s="227" t="s">
        <v>358</v>
      </c>
      <c r="G468" s="224"/>
      <c r="H468" s="226" t="s">
        <v>19</v>
      </c>
      <c r="I468" s="228"/>
      <c r="J468" s="224"/>
      <c r="K468" s="224"/>
      <c r="L468" s="229"/>
      <c r="M468" s="230"/>
      <c r="N468" s="231"/>
      <c r="O468" s="231"/>
      <c r="P468" s="231"/>
      <c r="Q468" s="231"/>
      <c r="R468" s="231"/>
      <c r="S468" s="231"/>
      <c r="T468" s="232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33" t="s">
        <v>175</v>
      </c>
      <c r="AU468" s="233" t="s">
        <v>85</v>
      </c>
      <c r="AV468" s="13" t="s">
        <v>83</v>
      </c>
      <c r="AW468" s="13" t="s">
        <v>37</v>
      </c>
      <c r="AX468" s="13" t="s">
        <v>75</v>
      </c>
      <c r="AY468" s="233" t="s">
        <v>159</v>
      </c>
    </row>
    <row r="469" spans="1:51" s="13" customFormat="1" ht="12">
      <c r="A469" s="13"/>
      <c r="B469" s="223"/>
      <c r="C469" s="224"/>
      <c r="D469" s="225" t="s">
        <v>175</v>
      </c>
      <c r="E469" s="226" t="s">
        <v>19</v>
      </c>
      <c r="F469" s="227" t="s">
        <v>478</v>
      </c>
      <c r="G469" s="224"/>
      <c r="H469" s="226" t="s">
        <v>19</v>
      </c>
      <c r="I469" s="228"/>
      <c r="J469" s="224"/>
      <c r="K469" s="224"/>
      <c r="L469" s="229"/>
      <c r="M469" s="230"/>
      <c r="N469" s="231"/>
      <c r="O469" s="231"/>
      <c r="P469" s="231"/>
      <c r="Q469" s="231"/>
      <c r="R469" s="231"/>
      <c r="S469" s="231"/>
      <c r="T469" s="232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33" t="s">
        <v>175</v>
      </c>
      <c r="AU469" s="233" t="s">
        <v>85</v>
      </c>
      <c r="AV469" s="13" t="s">
        <v>83</v>
      </c>
      <c r="AW469" s="13" t="s">
        <v>37</v>
      </c>
      <c r="AX469" s="13" t="s">
        <v>75</v>
      </c>
      <c r="AY469" s="233" t="s">
        <v>159</v>
      </c>
    </row>
    <row r="470" spans="1:51" s="13" customFormat="1" ht="12">
      <c r="A470" s="13"/>
      <c r="B470" s="223"/>
      <c r="C470" s="224"/>
      <c r="D470" s="225" t="s">
        <v>175</v>
      </c>
      <c r="E470" s="226" t="s">
        <v>19</v>
      </c>
      <c r="F470" s="227" t="s">
        <v>341</v>
      </c>
      <c r="G470" s="224"/>
      <c r="H470" s="226" t="s">
        <v>19</v>
      </c>
      <c r="I470" s="228"/>
      <c r="J470" s="224"/>
      <c r="K470" s="224"/>
      <c r="L470" s="229"/>
      <c r="M470" s="230"/>
      <c r="N470" s="231"/>
      <c r="O470" s="231"/>
      <c r="P470" s="231"/>
      <c r="Q470" s="231"/>
      <c r="R470" s="231"/>
      <c r="S470" s="231"/>
      <c r="T470" s="232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33" t="s">
        <v>175</v>
      </c>
      <c r="AU470" s="233" t="s">
        <v>85</v>
      </c>
      <c r="AV470" s="13" t="s">
        <v>83</v>
      </c>
      <c r="AW470" s="13" t="s">
        <v>37</v>
      </c>
      <c r="AX470" s="13" t="s">
        <v>75</v>
      </c>
      <c r="AY470" s="233" t="s">
        <v>159</v>
      </c>
    </row>
    <row r="471" spans="1:51" s="14" customFormat="1" ht="12">
      <c r="A471" s="14"/>
      <c r="B471" s="234"/>
      <c r="C471" s="235"/>
      <c r="D471" s="225" t="s">
        <v>175</v>
      </c>
      <c r="E471" s="236" t="s">
        <v>19</v>
      </c>
      <c r="F471" s="237" t="s">
        <v>631</v>
      </c>
      <c r="G471" s="235"/>
      <c r="H471" s="238">
        <v>112.02</v>
      </c>
      <c r="I471" s="239"/>
      <c r="J471" s="235"/>
      <c r="K471" s="235"/>
      <c r="L471" s="240"/>
      <c r="M471" s="241"/>
      <c r="N471" s="242"/>
      <c r="O471" s="242"/>
      <c r="P471" s="242"/>
      <c r="Q471" s="242"/>
      <c r="R471" s="242"/>
      <c r="S471" s="242"/>
      <c r="T471" s="243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T471" s="244" t="s">
        <v>175</v>
      </c>
      <c r="AU471" s="244" t="s">
        <v>85</v>
      </c>
      <c r="AV471" s="14" t="s">
        <v>85</v>
      </c>
      <c r="AW471" s="14" t="s">
        <v>37</v>
      </c>
      <c r="AX471" s="14" t="s">
        <v>83</v>
      </c>
      <c r="AY471" s="244" t="s">
        <v>159</v>
      </c>
    </row>
    <row r="472" spans="1:65" s="2" customFormat="1" ht="37.8" customHeight="1">
      <c r="A472" s="39"/>
      <c r="B472" s="40"/>
      <c r="C472" s="205" t="s">
        <v>641</v>
      </c>
      <c r="D472" s="205" t="s">
        <v>162</v>
      </c>
      <c r="E472" s="206" t="s">
        <v>642</v>
      </c>
      <c r="F472" s="207" t="s">
        <v>643</v>
      </c>
      <c r="G472" s="208" t="s">
        <v>461</v>
      </c>
      <c r="H472" s="209">
        <v>112.02</v>
      </c>
      <c r="I472" s="210"/>
      <c r="J472" s="211">
        <f>ROUND(I472*H472,2)</f>
        <v>0</v>
      </c>
      <c r="K472" s="207" t="s">
        <v>19</v>
      </c>
      <c r="L472" s="45"/>
      <c r="M472" s="212" t="s">
        <v>19</v>
      </c>
      <c r="N472" s="213" t="s">
        <v>46</v>
      </c>
      <c r="O472" s="85"/>
      <c r="P472" s="214">
        <f>O472*H472</f>
        <v>0</v>
      </c>
      <c r="Q472" s="214">
        <v>0.00117</v>
      </c>
      <c r="R472" s="214">
        <f>Q472*H472</f>
        <v>0.1310634</v>
      </c>
      <c r="S472" s="214">
        <v>0</v>
      </c>
      <c r="T472" s="215">
        <f>S472*H472</f>
        <v>0</v>
      </c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R472" s="216" t="s">
        <v>238</v>
      </c>
      <c r="AT472" s="216" t="s">
        <v>162</v>
      </c>
      <c r="AU472" s="216" t="s">
        <v>85</v>
      </c>
      <c r="AY472" s="18" t="s">
        <v>159</v>
      </c>
      <c r="BE472" s="217">
        <f>IF(N472="základní",J472,0)</f>
        <v>0</v>
      </c>
      <c r="BF472" s="217">
        <f>IF(N472="snížená",J472,0)</f>
        <v>0</v>
      </c>
      <c r="BG472" s="217">
        <f>IF(N472="zákl. přenesená",J472,0)</f>
        <v>0</v>
      </c>
      <c r="BH472" s="217">
        <f>IF(N472="sníž. přenesená",J472,0)</f>
        <v>0</v>
      </c>
      <c r="BI472" s="217">
        <f>IF(N472="nulová",J472,0)</f>
        <v>0</v>
      </c>
      <c r="BJ472" s="18" t="s">
        <v>83</v>
      </c>
      <c r="BK472" s="217">
        <f>ROUND(I472*H472,2)</f>
        <v>0</v>
      </c>
      <c r="BL472" s="18" t="s">
        <v>238</v>
      </c>
      <c r="BM472" s="216" t="s">
        <v>644</v>
      </c>
    </row>
    <row r="473" spans="1:51" s="13" customFormat="1" ht="12">
      <c r="A473" s="13"/>
      <c r="B473" s="223"/>
      <c r="C473" s="224"/>
      <c r="D473" s="225" t="s">
        <v>175</v>
      </c>
      <c r="E473" s="226" t="s">
        <v>19</v>
      </c>
      <c r="F473" s="227" t="s">
        <v>358</v>
      </c>
      <c r="G473" s="224"/>
      <c r="H473" s="226" t="s">
        <v>19</v>
      </c>
      <c r="I473" s="228"/>
      <c r="J473" s="224"/>
      <c r="K473" s="224"/>
      <c r="L473" s="229"/>
      <c r="M473" s="230"/>
      <c r="N473" s="231"/>
      <c r="O473" s="231"/>
      <c r="P473" s="231"/>
      <c r="Q473" s="231"/>
      <c r="R473" s="231"/>
      <c r="S473" s="231"/>
      <c r="T473" s="232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T473" s="233" t="s">
        <v>175</v>
      </c>
      <c r="AU473" s="233" t="s">
        <v>85</v>
      </c>
      <c r="AV473" s="13" t="s">
        <v>83</v>
      </c>
      <c r="AW473" s="13" t="s">
        <v>37</v>
      </c>
      <c r="AX473" s="13" t="s">
        <v>75</v>
      </c>
      <c r="AY473" s="233" t="s">
        <v>159</v>
      </c>
    </row>
    <row r="474" spans="1:51" s="13" customFormat="1" ht="12">
      <c r="A474" s="13"/>
      <c r="B474" s="223"/>
      <c r="C474" s="224"/>
      <c r="D474" s="225" t="s">
        <v>175</v>
      </c>
      <c r="E474" s="226" t="s">
        <v>19</v>
      </c>
      <c r="F474" s="227" t="s">
        <v>478</v>
      </c>
      <c r="G474" s="224"/>
      <c r="H474" s="226" t="s">
        <v>19</v>
      </c>
      <c r="I474" s="228"/>
      <c r="J474" s="224"/>
      <c r="K474" s="224"/>
      <c r="L474" s="229"/>
      <c r="M474" s="230"/>
      <c r="N474" s="231"/>
      <c r="O474" s="231"/>
      <c r="P474" s="231"/>
      <c r="Q474" s="231"/>
      <c r="R474" s="231"/>
      <c r="S474" s="231"/>
      <c r="T474" s="232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33" t="s">
        <v>175</v>
      </c>
      <c r="AU474" s="233" t="s">
        <v>85</v>
      </c>
      <c r="AV474" s="13" t="s">
        <v>83</v>
      </c>
      <c r="AW474" s="13" t="s">
        <v>37</v>
      </c>
      <c r="AX474" s="13" t="s">
        <v>75</v>
      </c>
      <c r="AY474" s="233" t="s">
        <v>159</v>
      </c>
    </row>
    <row r="475" spans="1:51" s="13" customFormat="1" ht="12">
      <c r="A475" s="13"/>
      <c r="B475" s="223"/>
      <c r="C475" s="224"/>
      <c r="D475" s="225" t="s">
        <v>175</v>
      </c>
      <c r="E475" s="226" t="s">
        <v>19</v>
      </c>
      <c r="F475" s="227" t="s">
        <v>341</v>
      </c>
      <c r="G475" s="224"/>
      <c r="H475" s="226" t="s">
        <v>19</v>
      </c>
      <c r="I475" s="228"/>
      <c r="J475" s="224"/>
      <c r="K475" s="224"/>
      <c r="L475" s="229"/>
      <c r="M475" s="230"/>
      <c r="N475" s="231"/>
      <c r="O475" s="231"/>
      <c r="P475" s="231"/>
      <c r="Q475" s="231"/>
      <c r="R475" s="231"/>
      <c r="S475" s="231"/>
      <c r="T475" s="232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233" t="s">
        <v>175</v>
      </c>
      <c r="AU475" s="233" t="s">
        <v>85</v>
      </c>
      <c r="AV475" s="13" t="s">
        <v>83</v>
      </c>
      <c r="AW475" s="13" t="s">
        <v>37</v>
      </c>
      <c r="AX475" s="13" t="s">
        <v>75</v>
      </c>
      <c r="AY475" s="233" t="s">
        <v>159</v>
      </c>
    </row>
    <row r="476" spans="1:51" s="14" customFormat="1" ht="12">
      <c r="A476" s="14"/>
      <c r="B476" s="234"/>
      <c r="C476" s="235"/>
      <c r="D476" s="225" t="s">
        <v>175</v>
      </c>
      <c r="E476" s="236" t="s">
        <v>19</v>
      </c>
      <c r="F476" s="237" t="s">
        <v>631</v>
      </c>
      <c r="G476" s="235"/>
      <c r="H476" s="238">
        <v>112.02</v>
      </c>
      <c r="I476" s="239"/>
      <c r="J476" s="235"/>
      <c r="K476" s="235"/>
      <c r="L476" s="240"/>
      <c r="M476" s="241"/>
      <c r="N476" s="242"/>
      <c r="O476" s="242"/>
      <c r="P476" s="242"/>
      <c r="Q476" s="242"/>
      <c r="R476" s="242"/>
      <c r="S476" s="242"/>
      <c r="T476" s="243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T476" s="244" t="s">
        <v>175</v>
      </c>
      <c r="AU476" s="244" t="s">
        <v>85</v>
      </c>
      <c r="AV476" s="14" t="s">
        <v>85</v>
      </c>
      <c r="AW476" s="14" t="s">
        <v>37</v>
      </c>
      <c r="AX476" s="14" t="s">
        <v>83</v>
      </c>
      <c r="AY476" s="244" t="s">
        <v>159</v>
      </c>
    </row>
    <row r="477" spans="1:65" s="2" customFormat="1" ht="37.8" customHeight="1">
      <c r="A477" s="39"/>
      <c r="B477" s="40"/>
      <c r="C477" s="205" t="s">
        <v>645</v>
      </c>
      <c r="D477" s="205" t="s">
        <v>162</v>
      </c>
      <c r="E477" s="206" t="s">
        <v>646</v>
      </c>
      <c r="F477" s="207" t="s">
        <v>647</v>
      </c>
      <c r="G477" s="208" t="s">
        <v>461</v>
      </c>
      <c r="H477" s="209">
        <v>108.712</v>
      </c>
      <c r="I477" s="210"/>
      <c r="J477" s="211">
        <f>ROUND(I477*H477,2)</f>
        <v>0</v>
      </c>
      <c r="K477" s="207" t="s">
        <v>166</v>
      </c>
      <c r="L477" s="45"/>
      <c r="M477" s="212" t="s">
        <v>19</v>
      </c>
      <c r="N477" s="213" t="s">
        <v>46</v>
      </c>
      <c r="O477" s="85"/>
      <c r="P477" s="214">
        <f>O477*H477</f>
        <v>0</v>
      </c>
      <c r="Q477" s="214">
        <v>0.00117</v>
      </c>
      <c r="R477" s="214">
        <f>Q477*H477</f>
        <v>0.12719304</v>
      </c>
      <c r="S477" s="214">
        <v>0</v>
      </c>
      <c r="T477" s="215">
        <f>S477*H477</f>
        <v>0</v>
      </c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R477" s="216" t="s">
        <v>238</v>
      </c>
      <c r="AT477" s="216" t="s">
        <v>162</v>
      </c>
      <c r="AU477" s="216" t="s">
        <v>85</v>
      </c>
      <c r="AY477" s="18" t="s">
        <v>159</v>
      </c>
      <c r="BE477" s="217">
        <f>IF(N477="základní",J477,0)</f>
        <v>0</v>
      </c>
      <c r="BF477" s="217">
        <f>IF(N477="snížená",J477,0)</f>
        <v>0</v>
      </c>
      <c r="BG477" s="217">
        <f>IF(N477="zákl. přenesená",J477,0)</f>
        <v>0</v>
      </c>
      <c r="BH477" s="217">
        <f>IF(N477="sníž. přenesená",J477,0)</f>
        <v>0</v>
      </c>
      <c r="BI477" s="217">
        <f>IF(N477="nulová",J477,0)</f>
        <v>0</v>
      </c>
      <c r="BJ477" s="18" t="s">
        <v>83</v>
      </c>
      <c r="BK477" s="217">
        <f>ROUND(I477*H477,2)</f>
        <v>0</v>
      </c>
      <c r="BL477" s="18" t="s">
        <v>238</v>
      </c>
      <c r="BM477" s="216" t="s">
        <v>648</v>
      </c>
    </row>
    <row r="478" spans="1:47" s="2" customFormat="1" ht="12">
      <c r="A478" s="39"/>
      <c r="B478" s="40"/>
      <c r="C478" s="41"/>
      <c r="D478" s="218" t="s">
        <v>169</v>
      </c>
      <c r="E478" s="41"/>
      <c r="F478" s="219" t="s">
        <v>649</v>
      </c>
      <c r="G478" s="41"/>
      <c r="H478" s="41"/>
      <c r="I478" s="220"/>
      <c r="J478" s="41"/>
      <c r="K478" s="41"/>
      <c r="L478" s="45"/>
      <c r="M478" s="221"/>
      <c r="N478" s="222"/>
      <c r="O478" s="85"/>
      <c r="P478" s="85"/>
      <c r="Q478" s="85"/>
      <c r="R478" s="85"/>
      <c r="S478" s="85"/>
      <c r="T478" s="86"/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T478" s="18" t="s">
        <v>169</v>
      </c>
      <c r="AU478" s="18" t="s">
        <v>85</v>
      </c>
    </row>
    <row r="479" spans="1:51" s="13" customFormat="1" ht="12">
      <c r="A479" s="13"/>
      <c r="B479" s="223"/>
      <c r="C479" s="224"/>
      <c r="D479" s="225" t="s">
        <v>175</v>
      </c>
      <c r="E479" s="226" t="s">
        <v>19</v>
      </c>
      <c r="F479" s="227" t="s">
        <v>358</v>
      </c>
      <c r="G479" s="224"/>
      <c r="H479" s="226" t="s">
        <v>19</v>
      </c>
      <c r="I479" s="228"/>
      <c r="J479" s="224"/>
      <c r="K479" s="224"/>
      <c r="L479" s="229"/>
      <c r="M479" s="230"/>
      <c r="N479" s="231"/>
      <c r="O479" s="231"/>
      <c r="P479" s="231"/>
      <c r="Q479" s="231"/>
      <c r="R479" s="231"/>
      <c r="S479" s="231"/>
      <c r="T479" s="232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33" t="s">
        <v>175</v>
      </c>
      <c r="AU479" s="233" t="s">
        <v>85</v>
      </c>
      <c r="AV479" s="13" t="s">
        <v>83</v>
      </c>
      <c r="AW479" s="13" t="s">
        <v>37</v>
      </c>
      <c r="AX479" s="13" t="s">
        <v>75</v>
      </c>
      <c r="AY479" s="233" t="s">
        <v>159</v>
      </c>
    </row>
    <row r="480" spans="1:51" s="13" customFormat="1" ht="12">
      <c r="A480" s="13"/>
      <c r="B480" s="223"/>
      <c r="C480" s="224"/>
      <c r="D480" s="225" t="s">
        <v>175</v>
      </c>
      <c r="E480" s="226" t="s">
        <v>19</v>
      </c>
      <c r="F480" s="227" t="s">
        <v>359</v>
      </c>
      <c r="G480" s="224"/>
      <c r="H480" s="226" t="s">
        <v>19</v>
      </c>
      <c r="I480" s="228"/>
      <c r="J480" s="224"/>
      <c r="K480" s="224"/>
      <c r="L480" s="229"/>
      <c r="M480" s="230"/>
      <c r="N480" s="231"/>
      <c r="O480" s="231"/>
      <c r="P480" s="231"/>
      <c r="Q480" s="231"/>
      <c r="R480" s="231"/>
      <c r="S480" s="231"/>
      <c r="T480" s="232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33" t="s">
        <v>175</v>
      </c>
      <c r="AU480" s="233" t="s">
        <v>85</v>
      </c>
      <c r="AV480" s="13" t="s">
        <v>83</v>
      </c>
      <c r="AW480" s="13" t="s">
        <v>37</v>
      </c>
      <c r="AX480" s="13" t="s">
        <v>75</v>
      </c>
      <c r="AY480" s="233" t="s">
        <v>159</v>
      </c>
    </row>
    <row r="481" spans="1:51" s="13" customFormat="1" ht="12">
      <c r="A481" s="13"/>
      <c r="B481" s="223"/>
      <c r="C481" s="224"/>
      <c r="D481" s="225" t="s">
        <v>175</v>
      </c>
      <c r="E481" s="226" t="s">
        <v>19</v>
      </c>
      <c r="F481" s="227" t="s">
        <v>341</v>
      </c>
      <c r="G481" s="224"/>
      <c r="H481" s="226" t="s">
        <v>19</v>
      </c>
      <c r="I481" s="228"/>
      <c r="J481" s="224"/>
      <c r="K481" s="224"/>
      <c r="L481" s="229"/>
      <c r="M481" s="230"/>
      <c r="N481" s="231"/>
      <c r="O481" s="231"/>
      <c r="P481" s="231"/>
      <c r="Q481" s="231"/>
      <c r="R481" s="231"/>
      <c r="S481" s="231"/>
      <c r="T481" s="232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233" t="s">
        <v>175</v>
      </c>
      <c r="AU481" s="233" t="s">
        <v>85</v>
      </c>
      <c r="AV481" s="13" t="s">
        <v>83</v>
      </c>
      <c r="AW481" s="13" t="s">
        <v>37</v>
      </c>
      <c r="AX481" s="13" t="s">
        <v>75</v>
      </c>
      <c r="AY481" s="233" t="s">
        <v>159</v>
      </c>
    </row>
    <row r="482" spans="1:51" s="14" customFormat="1" ht="12">
      <c r="A482" s="14"/>
      <c r="B482" s="234"/>
      <c r="C482" s="235"/>
      <c r="D482" s="225" t="s">
        <v>175</v>
      </c>
      <c r="E482" s="236" t="s">
        <v>19</v>
      </c>
      <c r="F482" s="237" t="s">
        <v>464</v>
      </c>
      <c r="G482" s="235"/>
      <c r="H482" s="238">
        <v>108.712</v>
      </c>
      <c r="I482" s="239"/>
      <c r="J482" s="235"/>
      <c r="K482" s="235"/>
      <c r="L482" s="240"/>
      <c r="M482" s="241"/>
      <c r="N482" s="242"/>
      <c r="O482" s="242"/>
      <c r="P482" s="242"/>
      <c r="Q482" s="242"/>
      <c r="R482" s="242"/>
      <c r="S482" s="242"/>
      <c r="T482" s="243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T482" s="244" t="s">
        <v>175</v>
      </c>
      <c r="AU482" s="244" t="s">
        <v>85</v>
      </c>
      <c r="AV482" s="14" t="s">
        <v>85</v>
      </c>
      <c r="AW482" s="14" t="s">
        <v>37</v>
      </c>
      <c r="AX482" s="14" t="s">
        <v>83</v>
      </c>
      <c r="AY482" s="244" t="s">
        <v>159</v>
      </c>
    </row>
    <row r="483" spans="1:65" s="2" customFormat="1" ht="37.8" customHeight="1">
      <c r="A483" s="39"/>
      <c r="B483" s="40"/>
      <c r="C483" s="205" t="s">
        <v>650</v>
      </c>
      <c r="D483" s="205" t="s">
        <v>162</v>
      </c>
      <c r="E483" s="206" t="s">
        <v>651</v>
      </c>
      <c r="F483" s="207" t="s">
        <v>652</v>
      </c>
      <c r="G483" s="208" t="s">
        <v>461</v>
      </c>
      <c r="H483" s="209">
        <v>112.02</v>
      </c>
      <c r="I483" s="210"/>
      <c r="J483" s="211">
        <f>ROUND(I483*H483,2)</f>
        <v>0</v>
      </c>
      <c r="K483" s="207" t="s">
        <v>19</v>
      </c>
      <c r="L483" s="45"/>
      <c r="M483" s="212" t="s">
        <v>19</v>
      </c>
      <c r="N483" s="213" t="s">
        <v>46</v>
      </c>
      <c r="O483" s="85"/>
      <c r="P483" s="214">
        <f>O483*H483</f>
        <v>0</v>
      </c>
      <c r="Q483" s="214">
        <v>0.00117</v>
      </c>
      <c r="R483" s="214">
        <f>Q483*H483</f>
        <v>0.1310634</v>
      </c>
      <c r="S483" s="214">
        <v>0</v>
      </c>
      <c r="T483" s="215">
        <f>S483*H483</f>
        <v>0</v>
      </c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R483" s="216" t="s">
        <v>238</v>
      </c>
      <c r="AT483" s="216" t="s">
        <v>162</v>
      </c>
      <c r="AU483" s="216" t="s">
        <v>85</v>
      </c>
      <c r="AY483" s="18" t="s">
        <v>159</v>
      </c>
      <c r="BE483" s="217">
        <f>IF(N483="základní",J483,0)</f>
        <v>0</v>
      </c>
      <c r="BF483" s="217">
        <f>IF(N483="snížená",J483,0)</f>
        <v>0</v>
      </c>
      <c r="BG483" s="217">
        <f>IF(N483="zákl. přenesená",J483,0)</f>
        <v>0</v>
      </c>
      <c r="BH483" s="217">
        <f>IF(N483="sníž. přenesená",J483,0)</f>
        <v>0</v>
      </c>
      <c r="BI483" s="217">
        <f>IF(N483="nulová",J483,0)</f>
        <v>0</v>
      </c>
      <c r="BJ483" s="18" t="s">
        <v>83</v>
      </c>
      <c r="BK483" s="217">
        <f>ROUND(I483*H483,2)</f>
        <v>0</v>
      </c>
      <c r="BL483" s="18" t="s">
        <v>238</v>
      </c>
      <c r="BM483" s="216" t="s">
        <v>653</v>
      </c>
    </row>
    <row r="484" spans="1:51" s="13" customFormat="1" ht="12">
      <c r="A484" s="13"/>
      <c r="B484" s="223"/>
      <c r="C484" s="224"/>
      <c r="D484" s="225" t="s">
        <v>175</v>
      </c>
      <c r="E484" s="226" t="s">
        <v>19</v>
      </c>
      <c r="F484" s="227" t="s">
        <v>358</v>
      </c>
      <c r="G484" s="224"/>
      <c r="H484" s="226" t="s">
        <v>19</v>
      </c>
      <c r="I484" s="228"/>
      <c r="J484" s="224"/>
      <c r="K484" s="224"/>
      <c r="L484" s="229"/>
      <c r="M484" s="230"/>
      <c r="N484" s="231"/>
      <c r="O484" s="231"/>
      <c r="P484" s="231"/>
      <c r="Q484" s="231"/>
      <c r="R484" s="231"/>
      <c r="S484" s="231"/>
      <c r="T484" s="232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33" t="s">
        <v>175</v>
      </c>
      <c r="AU484" s="233" t="s">
        <v>85</v>
      </c>
      <c r="AV484" s="13" t="s">
        <v>83</v>
      </c>
      <c r="AW484" s="13" t="s">
        <v>37</v>
      </c>
      <c r="AX484" s="13" t="s">
        <v>75</v>
      </c>
      <c r="AY484" s="233" t="s">
        <v>159</v>
      </c>
    </row>
    <row r="485" spans="1:51" s="13" customFormat="1" ht="12">
      <c r="A485" s="13"/>
      <c r="B485" s="223"/>
      <c r="C485" s="224"/>
      <c r="D485" s="225" t="s">
        <v>175</v>
      </c>
      <c r="E485" s="226" t="s">
        <v>19</v>
      </c>
      <c r="F485" s="227" t="s">
        <v>478</v>
      </c>
      <c r="G485" s="224"/>
      <c r="H485" s="226" t="s">
        <v>19</v>
      </c>
      <c r="I485" s="228"/>
      <c r="J485" s="224"/>
      <c r="K485" s="224"/>
      <c r="L485" s="229"/>
      <c r="M485" s="230"/>
      <c r="N485" s="231"/>
      <c r="O485" s="231"/>
      <c r="P485" s="231"/>
      <c r="Q485" s="231"/>
      <c r="R485" s="231"/>
      <c r="S485" s="231"/>
      <c r="T485" s="232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T485" s="233" t="s">
        <v>175</v>
      </c>
      <c r="AU485" s="233" t="s">
        <v>85</v>
      </c>
      <c r="AV485" s="13" t="s">
        <v>83</v>
      </c>
      <c r="AW485" s="13" t="s">
        <v>37</v>
      </c>
      <c r="AX485" s="13" t="s">
        <v>75</v>
      </c>
      <c r="AY485" s="233" t="s">
        <v>159</v>
      </c>
    </row>
    <row r="486" spans="1:51" s="13" customFormat="1" ht="12">
      <c r="A486" s="13"/>
      <c r="B486" s="223"/>
      <c r="C486" s="224"/>
      <c r="D486" s="225" t="s">
        <v>175</v>
      </c>
      <c r="E486" s="226" t="s">
        <v>19</v>
      </c>
      <c r="F486" s="227" t="s">
        <v>341</v>
      </c>
      <c r="G486" s="224"/>
      <c r="H486" s="226" t="s">
        <v>19</v>
      </c>
      <c r="I486" s="228"/>
      <c r="J486" s="224"/>
      <c r="K486" s="224"/>
      <c r="L486" s="229"/>
      <c r="M486" s="230"/>
      <c r="N486" s="231"/>
      <c r="O486" s="231"/>
      <c r="P486" s="231"/>
      <c r="Q486" s="231"/>
      <c r="R486" s="231"/>
      <c r="S486" s="231"/>
      <c r="T486" s="232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33" t="s">
        <v>175</v>
      </c>
      <c r="AU486" s="233" t="s">
        <v>85</v>
      </c>
      <c r="AV486" s="13" t="s">
        <v>83</v>
      </c>
      <c r="AW486" s="13" t="s">
        <v>37</v>
      </c>
      <c r="AX486" s="13" t="s">
        <v>75</v>
      </c>
      <c r="AY486" s="233" t="s">
        <v>159</v>
      </c>
    </row>
    <row r="487" spans="1:51" s="14" customFormat="1" ht="12">
      <c r="A487" s="14"/>
      <c r="B487" s="234"/>
      <c r="C487" s="235"/>
      <c r="D487" s="225" t="s">
        <v>175</v>
      </c>
      <c r="E487" s="236" t="s">
        <v>19</v>
      </c>
      <c r="F487" s="237" t="s">
        <v>631</v>
      </c>
      <c r="G487" s="235"/>
      <c r="H487" s="238">
        <v>112.02</v>
      </c>
      <c r="I487" s="239"/>
      <c r="J487" s="235"/>
      <c r="K487" s="235"/>
      <c r="L487" s="240"/>
      <c r="M487" s="241"/>
      <c r="N487" s="242"/>
      <c r="O487" s="242"/>
      <c r="P487" s="242"/>
      <c r="Q487" s="242"/>
      <c r="R487" s="242"/>
      <c r="S487" s="242"/>
      <c r="T487" s="243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T487" s="244" t="s">
        <v>175</v>
      </c>
      <c r="AU487" s="244" t="s">
        <v>85</v>
      </c>
      <c r="AV487" s="14" t="s">
        <v>85</v>
      </c>
      <c r="AW487" s="14" t="s">
        <v>37</v>
      </c>
      <c r="AX487" s="14" t="s">
        <v>83</v>
      </c>
      <c r="AY487" s="244" t="s">
        <v>159</v>
      </c>
    </row>
    <row r="488" spans="1:65" s="2" customFormat="1" ht="24.15" customHeight="1">
      <c r="A488" s="39"/>
      <c r="B488" s="40"/>
      <c r="C488" s="205" t="s">
        <v>654</v>
      </c>
      <c r="D488" s="205" t="s">
        <v>162</v>
      </c>
      <c r="E488" s="206" t="s">
        <v>627</v>
      </c>
      <c r="F488" s="207" t="s">
        <v>628</v>
      </c>
      <c r="G488" s="208" t="s">
        <v>461</v>
      </c>
      <c r="H488" s="209">
        <v>5.41</v>
      </c>
      <c r="I488" s="210"/>
      <c r="J488" s="211">
        <f>ROUND(I488*H488,2)</f>
        <v>0</v>
      </c>
      <c r="K488" s="207" t="s">
        <v>166</v>
      </c>
      <c r="L488" s="45"/>
      <c r="M488" s="212" t="s">
        <v>19</v>
      </c>
      <c r="N488" s="213" t="s">
        <v>46</v>
      </c>
      <c r="O488" s="85"/>
      <c r="P488" s="214">
        <f>O488*H488</f>
        <v>0</v>
      </c>
      <c r="Q488" s="214">
        <v>0</v>
      </c>
      <c r="R488" s="214">
        <f>Q488*H488</f>
        <v>0</v>
      </c>
      <c r="S488" s="214">
        <v>0.00191</v>
      </c>
      <c r="T488" s="215">
        <f>S488*H488</f>
        <v>0.0103331</v>
      </c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R488" s="216" t="s">
        <v>238</v>
      </c>
      <c r="AT488" s="216" t="s">
        <v>162</v>
      </c>
      <c r="AU488" s="216" t="s">
        <v>85</v>
      </c>
      <c r="AY488" s="18" t="s">
        <v>159</v>
      </c>
      <c r="BE488" s="217">
        <f>IF(N488="základní",J488,0)</f>
        <v>0</v>
      </c>
      <c r="BF488" s="217">
        <f>IF(N488="snížená",J488,0)</f>
        <v>0</v>
      </c>
      <c r="BG488" s="217">
        <f>IF(N488="zákl. přenesená",J488,0)</f>
        <v>0</v>
      </c>
      <c r="BH488" s="217">
        <f>IF(N488="sníž. přenesená",J488,0)</f>
        <v>0</v>
      </c>
      <c r="BI488" s="217">
        <f>IF(N488="nulová",J488,0)</f>
        <v>0</v>
      </c>
      <c r="BJ488" s="18" t="s">
        <v>83</v>
      </c>
      <c r="BK488" s="217">
        <f>ROUND(I488*H488,2)</f>
        <v>0</v>
      </c>
      <c r="BL488" s="18" t="s">
        <v>238</v>
      </c>
      <c r="BM488" s="216" t="s">
        <v>655</v>
      </c>
    </row>
    <row r="489" spans="1:47" s="2" customFormat="1" ht="12">
      <c r="A489" s="39"/>
      <c r="B489" s="40"/>
      <c r="C489" s="41"/>
      <c r="D489" s="218" t="s">
        <v>169</v>
      </c>
      <c r="E489" s="41"/>
      <c r="F489" s="219" t="s">
        <v>630</v>
      </c>
      <c r="G489" s="41"/>
      <c r="H489" s="41"/>
      <c r="I489" s="220"/>
      <c r="J489" s="41"/>
      <c r="K489" s="41"/>
      <c r="L489" s="45"/>
      <c r="M489" s="221"/>
      <c r="N489" s="222"/>
      <c r="O489" s="85"/>
      <c r="P489" s="85"/>
      <c r="Q489" s="85"/>
      <c r="R489" s="85"/>
      <c r="S489" s="85"/>
      <c r="T489" s="86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T489" s="18" t="s">
        <v>169</v>
      </c>
      <c r="AU489" s="18" t="s">
        <v>85</v>
      </c>
    </row>
    <row r="490" spans="1:51" s="13" customFormat="1" ht="12">
      <c r="A490" s="13"/>
      <c r="B490" s="223"/>
      <c r="C490" s="224"/>
      <c r="D490" s="225" t="s">
        <v>175</v>
      </c>
      <c r="E490" s="226" t="s">
        <v>19</v>
      </c>
      <c r="F490" s="227" t="s">
        <v>656</v>
      </c>
      <c r="G490" s="224"/>
      <c r="H490" s="226" t="s">
        <v>19</v>
      </c>
      <c r="I490" s="228"/>
      <c r="J490" s="224"/>
      <c r="K490" s="224"/>
      <c r="L490" s="229"/>
      <c r="M490" s="230"/>
      <c r="N490" s="231"/>
      <c r="O490" s="231"/>
      <c r="P490" s="231"/>
      <c r="Q490" s="231"/>
      <c r="R490" s="231"/>
      <c r="S490" s="231"/>
      <c r="T490" s="232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233" t="s">
        <v>175</v>
      </c>
      <c r="AU490" s="233" t="s">
        <v>85</v>
      </c>
      <c r="AV490" s="13" t="s">
        <v>83</v>
      </c>
      <c r="AW490" s="13" t="s">
        <v>37</v>
      </c>
      <c r="AX490" s="13" t="s">
        <v>75</v>
      </c>
      <c r="AY490" s="233" t="s">
        <v>159</v>
      </c>
    </row>
    <row r="491" spans="1:51" s="13" customFormat="1" ht="12">
      <c r="A491" s="13"/>
      <c r="B491" s="223"/>
      <c r="C491" s="224"/>
      <c r="D491" s="225" t="s">
        <v>175</v>
      </c>
      <c r="E491" s="226" t="s">
        <v>19</v>
      </c>
      <c r="F491" s="227" t="s">
        <v>657</v>
      </c>
      <c r="G491" s="224"/>
      <c r="H491" s="226" t="s">
        <v>19</v>
      </c>
      <c r="I491" s="228"/>
      <c r="J491" s="224"/>
      <c r="K491" s="224"/>
      <c r="L491" s="229"/>
      <c r="M491" s="230"/>
      <c r="N491" s="231"/>
      <c r="O491" s="231"/>
      <c r="P491" s="231"/>
      <c r="Q491" s="231"/>
      <c r="R491" s="231"/>
      <c r="S491" s="231"/>
      <c r="T491" s="232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233" t="s">
        <v>175</v>
      </c>
      <c r="AU491" s="233" t="s">
        <v>85</v>
      </c>
      <c r="AV491" s="13" t="s">
        <v>83</v>
      </c>
      <c r="AW491" s="13" t="s">
        <v>37</v>
      </c>
      <c r="AX491" s="13" t="s">
        <v>75</v>
      </c>
      <c r="AY491" s="233" t="s">
        <v>159</v>
      </c>
    </row>
    <row r="492" spans="1:51" s="13" customFormat="1" ht="12">
      <c r="A492" s="13"/>
      <c r="B492" s="223"/>
      <c r="C492" s="224"/>
      <c r="D492" s="225" t="s">
        <v>175</v>
      </c>
      <c r="E492" s="226" t="s">
        <v>19</v>
      </c>
      <c r="F492" s="227" t="s">
        <v>341</v>
      </c>
      <c r="G492" s="224"/>
      <c r="H492" s="226" t="s">
        <v>19</v>
      </c>
      <c r="I492" s="228"/>
      <c r="J492" s="224"/>
      <c r="K492" s="224"/>
      <c r="L492" s="229"/>
      <c r="M492" s="230"/>
      <c r="N492" s="231"/>
      <c r="O492" s="231"/>
      <c r="P492" s="231"/>
      <c r="Q492" s="231"/>
      <c r="R492" s="231"/>
      <c r="S492" s="231"/>
      <c r="T492" s="232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233" t="s">
        <v>175</v>
      </c>
      <c r="AU492" s="233" t="s">
        <v>85</v>
      </c>
      <c r="AV492" s="13" t="s">
        <v>83</v>
      </c>
      <c r="AW492" s="13" t="s">
        <v>37</v>
      </c>
      <c r="AX492" s="13" t="s">
        <v>75</v>
      </c>
      <c r="AY492" s="233" t="s">
        <v>159</v>
      </c>
    </row>
    <row r="493" spans="1:51" s="14" customFormat="1" ht="12">
      <c r="A493" s="14"/>
      <c r="B493" s="234"/>
      <c r="C493" s="235"/>
      <c r="D493" s="225" t="s">
        <v>175</v>
      </c>
      <c r="E493" s="236" t="s">
        <v>19</v>
      </c>
      <c r="F493" s="237" t="s">
        <v>658</v>
      </c>
      <c r="G493" s="235"/>
      <c r="H493" s="238">
        <v>5.41</v>
      </c>
      <c r="I493" s="239"/>
      <c r="J493" s="235"/>
      <c r="K493" s="235"/>
      <c r="L493" s="240"/>
      <c r="M493" s="241"/>
      <c r="N493" s="242"/>
      <c r="O493" s="242"/>
      <c r="P493" s="242"/>
      <c r="Q493" s="242"/>
      <c r="R493" s="242"/>
      <c r="S493" s="242"/>
      <c r="T493" s="243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T493" s="244" t="s">
        <v>175</v>
      </c>
      <c r="AU493" s="244" t="s">
        <v>85</v>
      </c>
      <c r="AV493" s="14" t="s">
        <v>85</v>
      </c>
      <c r="AW493" s="14" t="s">
        <v>37</v>
      </c>
      <c r="AX493" s="14" t="s">
        <v>83</v>
      </c>
      <c r="AY493" s="244" t="s">
        <v>159</v>
      </c>
    </row>
    <row r="494" spans="1:65" s="2" customFormat="1" ht="37.8" customHeight="1">
      <c r="A494" s="39"/>
      <c r="B494" s="40"/>
      <c r="C494" s="205" t="s">
        <v>659</v>
      </c>
      <c r="D494" s="205" t="s">
        <v>162</v>
      </c>
      <c r="E494" s="206" t="s">
        <v>660</v>
      </c>
      <c r="F494" s="207" t="s">
        <v>661</v>
      </c>
      <c r="G494" s="208" t="s">
        <v>165</v>
      </c>
      <c r="H494" s="209">
        <v>4.544</v>
      </c>
      <c r="I494" s="210"/>
      <c r="J494" s="211">
        <f>ROUND(I494*H494,2)</f>
        <v>0</v>
      </c>
      <c r="K494" s="207" t="s">
        <v>166</v>
      </c>
      <c r="L494" s="45"/>
      <c r="M494" s="212" t="s">
        <v>19</v>
      </c>
      <c r="N494" s="213" t="s">
        <v>46</v>
      </c>
      <c r="O494" s="85"/>
      <c r="P494" s="214">
        <f>O494*H494</f>
        <v>0</v>
      </c>
      <c r="Q494" s="214">
        <v>0.00509</v>
      </c>
      <c r="R494" s="214">
        <f>Q494*H494</f>
        <v>0.023128959999999997</v>
      </c>
      <c r="S494" s="214">
        <v>0</v>
      </c>
      <c r="T494" s="215">
        <f>S494*H494</f>
        <v>0</v>
      </c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R494" s="216" t="s">
        <v>238</v>
      </c>
      <c r="AT494" s="216" t="s">
        <v>162</v>
      </c>
      <c r="AU494" s="216" t="s">
        <v>85</v>
      </c>
      <c r="AY494" s="18" t="s">
        <v>159</v>
      </c>
      <c r="BE494" s="217">
        <f>IF(N494="základní",J494,0)</f>
        <v>0</v>
      </c>
      <c r="BF494" s="217">
        <f>IF(N494="snížená",J494,0)</f>
        <v>0</v>
      </c>
      <c r="BG494" s="217">
        <f>IF(N494="zákl. přenesená",J494,0)</f>
        <v>0</v>
      </c>
      <c r="BH494" s="217">
        <f>IF(N494="sníž. přenesená",J494,0)</f>
        <v>0</v>
      </c>
      <c r="BI494" s="217">
        <f>IF(N494="nulová",J494,0)</f>
        <v>0</v>
      </c>
      <c r="BJ494" s="18" t="s">
        <v>83</v>
      </c>
      <c r="BK494" s="217">
        <f>ROUND(I494*H494,2)</f>
        <v>0</v>
      </c>
      <c r="BL494" s="18" t="s">
        <v>238</v>
      </c>
      <c r="BM494" s="216" t="s">
        <v>662</v>
      </c>
    </row>
    <row r="495" spans="1:47" s="2" customFormat="1" ht="12">
      <c r="A495" s="39"/>
      <c r="B495" s="40"/>
      <c r="C495" s="41"/>
      <c r="D495" s="218" t="s">
        <v>169</v>
      </c>
      <c r="E495" s="41"/>
      <c r="F495" s="219" t="s">
        <v>663</v>
      </c>
      <c r="G495" s="41"/>
      <c r="H495" s="41"/>
      <c r="I495" s="220"/>
      <c r="J495" s="41"/>
      <c r="K495" s="41"/>
      <c r="L495" s="45"/>
      <c r="M495" s="221"/>
      <c r="N495" s="222"/>
      <c r="O495" s="85"/>
      <c r="P495" s="85"/>
      <c r="Q495" s="85"/>
      <c r="R495" s="85"/>
      <c r="S495" s="85"/>
      <c r="T495" s="86"/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T495" s="18" t="s">
        <v>169</v>
      </c>
      <c r="AU495" s="18" t="s">
        <v>85</v>
      </c>
    </row>
    <row r="496" spans="1:51" s="13" customFormat="1" ht="12">
      <c r="A496" s="13"/>
      <c r="B496" s="223"/>
      <c r="C496" s="224"/>
      <c r="D496" s="225" t="s">
        <v>175</v>
      </c>
      <c r="E496" s="226" t="s">
        <v>19</v>
      </c>
      <c r="F496" s="227" t="s">
        <v>362</v>
      </c>
      <c r="G496" s="224"/>
      <c r="H496" s="226" t="s">
        <v>19</v>
      </c>
      <c r="I496" s="228"/>
      <c r="J496" s="224"/>
      <c r="K496" s="224"/>
      <c r="L496" s="229"/>
      <c r="M496" s="230"/>
      <c r="N496" s="231"/>
      <c r="O496" s="231"/>
      <c r="P496" s="231"/>
      <c r="Q496" s="231"/>
      <c r="R496" s="231"/>
      <c r="S496" s="231"/>
      <c r="T496" s="232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233" t="s">
        <v>175</v>
      </c>
      <c r="AU496" s="233" t="s">
        <v>85</v>
      </c>
      <c r="AV496" s="13" t="s">
        <v>83</v>
      </c>
      <c r="AW496" s="13" t="s">
        <v>37</v>
      </c>
      <c r="AX496" s="13" t="s">
        <v>75</v>
      </c>
      <c r="AY496" s="233" t="s">
        <v>159</v>
      </c>
    </row>
    <row r="497" spans="1:51" s="13" customFormat="1" ht="12">
      <c r="A497" s="13"/>
      <c r="B497" s="223"/>
      <c r="C497" s="224"/>
      <c r="D497" s="225" t="s">
        <v>175</v>
      </c>
      <c r="E497" s="226" t="s">
        <v>19</v>
      </c>
      <c r="F497" s="227" t="s">
        <v>341</v>
      </c>
      <c r="G497" s="224"/>
      <c r="H497" s="226" t="s">
        <v>19</v>
      </c>
      <c r="I497" s="228"/>
      <c r="J497" s="224"/>
      <c r="K497" s="224"/>
      <c r="L497" s="229"/>
      <c r="M497" s="230"/>
      <c r="N497" s="231"/>
      <c r="O497" s="231"/>
      <c r="P497" s="231"/>
      <c r="Q497" s="231"/>
      <c r="R497" s="231"/>
      <c r="S497" s="231"/>
      <c r="T497" s="232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233" t="s">
        <v>175</v>
      </c>
      <c r="AU497" s="233" t="s">
        <v>85</v>
      </c>
      <c r="AV497" s="13" t="s">
        <v>83</v>
      </c>
      <c r="AW497" s="13" t="s">
        <v>37</v>
      </c>
      <c r="AX497" s="13" t="s">
        <v>75</v>
      </c>
      <c r="AY497" s="233" t="s">
        <v>159</v>
      </c>
    </row>
    <row r="498" spans="1:51" s="14" customFormat="1" ht="12">
      <c r="A498" s="14"/>
      <c r="B498" s="234"/>
      <c r="C498" s="235"/>
      <c r="D498" s="225" t="s">
        <v>175</v>
      </c>
      <c r="E498" s="236" t="s">
        <v>19</v>
      </c>
      <c r="F498" s="237" t="s">
        <v>664</v>
      </c>
      <c r="G498" s="235"/>
      <c r="H498" s="238">
        <v>4.544</v>
      </c>
      <c r="I498" s="239"/>
      <c r="J498" s="235"/>
      <c r="K498" s="235"/>
      <c r="L498" s="240"/>
      <c r="M498" s="241"/>
      <c r="N498" s="242"/>
      <c r="O498" s="242"/>
      <c r="P498" s="242"/>
      <c r="Q498" s="242"/>
      <c r="R498" s="242"/>
      <c r="S498" s="242"/>
      <c r="T498" s="243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T498" s="244" t="s">
        <v>175</v>
      </c>
      <c r="AU498" s="244" t="s">
        <v>85</v>
      </c>
      <c r="AV498" s="14" t="s">
        <v>85</v>
      </c>
      <c r="AW498" s="14" t="s">
        <v>37</v>
      </c>
      <c r="AX498" s="14" t="s">
        <v>83</v>
      </c>
      <c r="AY498" s="244" t="s">
        <v>159</v>
      </c>
    </row>
    <row r="499" spans="1:65" s="2" customFormat="1" ht="37.8" customHeight="1">
      <c r="A499" s="39"/>
      <c r="B499" s="40"/>
      <c r="C499" s="205" t="s">
        <v>665</v>
      </c>
      <c r="D499" s="205" t="s">
        <v>162</v>
      </c>
      <c r="E499" s="206" t="s">
        <v>666</v>
      </c>
      <c r="F499" s="207" t="s">
        <v>667</v>
      </c>
      <c r="G499" s="208" t="s">
        <v>461</v>
      </c>
      <c r="H499" s="209">
        <v>10.819</v>
      </c>
      <c r="I499" s="210"/>
      <c r="J499" s="211">
        <f>ROUND(I499*H499,2)</f>
        <v>0</v>
      </c>
      <c r="K499" s="207" t="s">
        <v>19</v>
      </c>
      <c r="L499" s="45"/>
      <c r="M499" s="212" t="s">
        <v>19</v>
      </c>
      <c r="N499" s="213" t="s">
        <v>46</v>
      </c>
      <c r="O499" s="85"/>
      <c r="P499" s="214">
        <f>O499*H499</f>
        <v>0</v>
      </c>
      <c r="Q499" s="214">
        <v>0.00117</v>
      </c>
      <c r="R499" s="214">
        <f>Q499*H499</f>
        <v>0.012658230000000001</v>
      </c>
      <c r="S499" s="214">
        <v>0</v>
      </c>
      <c r="T499" s="215">
        <f>S499*H499</f>
        <v>0</v>
      </c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R499" s="216" t="s">
        <v>238</v>
      </c>
      <c r="AT499" s="216" t="s">
        <v>162</v>
      </c>
      <c r="AU499" s="216" t="s">
        <v>85</v>
      </c>
      <c r="AY499" s="18" t="s">
        <v>159</v>
      </c>
      <c r="BE499" s="217">
        <f>IF(N499="základní",J499,0)</f>
        <v>0</v>
      </c>
      <c r="BF499" s="217">
        <f>IF(N499="snížená",J499,0)</f>
        <v>0</v>
      </c>
      <c r="BG499" s="217">
        <f>IF(N499="zákl. přenesená",J499,0)</f>
        <v>0</v>
      </c>
      <c r="BH499" s="217">
        <f>IF(N499="sníž. přenesená",J499,0)</f>
        <v>0</v>
      </c>
      <c r="BI499" s="217">
        <f>IF(N499="nulová",J499,0)</f>
        <v>0</v>
      </c>
      <c r="BJ499" s="18" t="s">
        <v>83</v>
      </c>
      <c r="BK499" s="217">
        <f>ROUND(I499*H499,2)</f>
        <v>0</v>
      </c>
      <c r="BL499" s="18" t="s">
        <v>238</v>
      </c>
      <c r="BM499" s="216" t="s">
        <v>668</v>
      </c>
    </row>
    <row r="500" spans="1:51" s="13" customFormat="1" ht="12">
      <c r="A500" s="13"/>
      <c r="B500" s="223"/>
      <c r="C500" s="224"/>
      <c r="D500" s="225" t="s">
        <v>175</v>
      </c>
      <c r="E500" s="226" t="s">
        <v>19</v>
      </c>
      <c r="F500" s="227" t="s">
        <v>362</v>
      </c>
      <c r="G500" s="224"/>
      <c r="H500" s="226" t="s">
        <v>19</v>
      </c>
      <c r="I500" s="228"/>
      <c r="J500" s="224"/>
      <c r="K500" s="224"/>
      <c r="L500" s="229"/>
      <c r="M500" s="230"/>
      <c r="N500" s="231"/>
      <c r="O500" s="231"/>
      <c r="P500" s="231"/>
      <c r="Q500" s="231"/>
      <c r="R500" s="231"/>
      <c r="S500" s="231"/>
      <c r="T500" s="232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33" t="s">
        <v>175</v>
      </c>
      <c r="AU500" s="233" t="s">
        <v>85</v>
      </c>
      <c r="AV500" s="13" t="s">
        <v>83</v>
      </c>
      <c r="AW500" s="13" t="s">
        <v>37</v>
      </c>
      <c r="AX500" s="13" t="s">
        <v>75</v>
      </c>
      <c r="AY500" s="233" t="s">
        <v>159</v>
      </c>
    </row>
    <row r="501" spans="1:51" s="13" customFormat="1" ht="12">
      <c r="A501" s="13"/>
      <c r="B501" s="223"/>
      <c r="C501" s="224"/>
      <c r="D501" s="225" t="s">
        <v>175</v>
      </c>
      <c r="E501" s="226" t="s">
        <v>19</v>
      </c>
      <c r="F501" s="227" t="s">
        <v>341</v>
      </c>
      <c r="G501" s="224"/>
      <c r="H501" s="226" t="s">
        <v>19</v>
      </c>
      <c r="I501" s="228"/>
      <c r="J501" s="224"/>
      <c r="K501" s="224"/>
      <c r="L501" s="229"/>
      <c r="M501" s="230"/>
      <c r="N501" s="231"/>
      <c r="O501" s="231"/>
      <c r="P501" s="231"/>
      <c r="Q501" s="231"/>
      <c r="R501" s="231"/>
      <c r="S501" s="231"/>
      <c r="T501" s="232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T501" s="233" t="s">
        <v>175</v>
      </c>
      <c r="AU501" s="233" t="s">
        <v>85</v>
      </c>
      <c r="AV501" s="13" t="s">
        <v>83</v>
      </c>
      <c r="AW501" s="13" t="s">
        <v>37</v>
      </c>
      <c r="AX501" s="13" t="s">
        <v>75</v>
      </c>
      <c r="AY501" s="233" t="s">
        <v>159</v>
      </c>
    </row>
    <row r="502" spans="1:51" s="14" customFormat="1" ht="12">
      <c r="A502" s="14"/>
      <c r="B502" s="234"/>
      <c r="C502" s="235"/>
      <c r="D502" s="225" t="s">
        <v>175</v>
      </c>
      <c r="E502" s="236" t="s">
        <v>19</v>
      </c>
      <c r="F502" s="237" t="s">
        <v>465</v>
      </c>
      <c r="G502" s="235"/>
      <c r="H502" s="238">
        <v>10.819</v>
      </c>
      <c r="I502" s="239"/>
      <c r="J502" s="235"/>
      <c r="K502" s="235"/>
      <c r="L502" s="240"/>
      <c r="M502" s="241"/>
      <c r="N502" s="242"/>
      <c r="O502" s="242"/>
      <c r="P502" s="242"/>
      <c r="Q502" s="242"/>
      <c r="R502" s="242"/>
      <c r="S502" s="242"/>
      <c r="T502" s="243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T502" s="244" t="s">
        <v>175</v>
      </c>
      <c r="AU502" s="244" t="s">
        <v>85</v>
      </c>
      <c r="AV502" s="14" t="s">
        <v>85</v>
      </c>
      <c r="AW502" s="14" t="s">
        <v>37</v>
      </c>
      <c r="AX502" s="14" t="s">
        <v>83</v>
      </c>
      <c r="AY502" s="244" t="s">
        <v>159</v>
      </c>
    </row>
    <row r="503" spans="1:65" s="2" customFormat="1" ht="21.75" customHeight="1">
      <c r="A503" s="39"/>
      <c r="B503" s="40"/>
      <c r="C503" s="205" t="s">
        <v>669</v>
      </c>
      <c r="D503" s="205" t="s">
        <v>162</v>
      </c>
      <c r="E503" s="206" t="s">
        <v>670</v>
      </c>
      <c r="F503" s="207" t="s">
        <v>671</v>
      </c>
      <c r="G503" s="208" t="s">
        <v>461</v>
      </c>
      <c r="H503" s="209">
        <v>4.2</v>
      </c>
      <c r="I503" s="210"/>
      <c r="J503" s="211">
        <f>ROUND(I503*H503,2)</f>
        <v>0</v>
      </c>
      <c r="K503" s="207" t="s">
        <v>166</v>
      </c>
      <c r="L503" s="45"/>
      <c r="M503" s="212" t="s">
        <v>19</v>
      </c>
      <c r="N503" s="213" t="s">
        <v>46</v>
      </c>
      <c r="O503" s="85"/>
      <c r="P503" s="214">
        <f>O503*H503</f>
        <v>0</v>
      </c>
      <c r="Q503" s="214">
        <v>0</v>
      </c>
      <c r="R503" s="214">
        <f>Q503*H503</f>
        <v>0</v>
      </c>
      <c r="S503" s="214">
        <v>0.00175</v>
      </c>
      <c r="T503" s="215">
        <f>S503*H503</f>
        <v>0.007350000000000001</v>
      </c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R503" s="216" t="s">
        <v>238</v>
      </c>
      <c r="AT503" s="216" t="s">
        <v>162</v>
      </c>
      <c r="AU503" s="216" t="s">
        <v>85</v>
      </c>
      <c r="AY503" s="18" t="s">
        <v>159</v>
      </c>
      <c r="BE503" s="217">
        <f>IF(N503="základní",J503,0)</f>
        <v>0</v>
      </c>
      <c r="BF503" s="217">
        <f>IF(N503="snížená",J503,0)</f>
        <v>0</v>
      </c>
      <c r="BG503" s="217">
        <f>IF(N503="zákl. přenesená",J503,0)</f>
        <v>0</v>
      </c>
      <c r="BH503" s="217">
        <f>IF(N503="sníž. přenesená",J503,0)</f>
        <v>0</v>
      </c>
      <c r="BI503" s="217">
        <f>IF(N503="nulová",J503,0)</f>
        <v>0</v>
      </c>
      <c r="BJ503" s="18" t="s">
        <v>83</v>
      </c>
      <c r="BK503" s="217">
        <f>ROUND(I503*H503,2)</f>
        <v>0</v>
      </c>
      <c r="BL503" s="18" t="s">
        <v>238</v>
      </c>
      <c r="BM503" s="216" t="s">
        <v>672</v>
      </c>
    </row>
    <row r="504" spans="1:47" s="2" customFormat="1" ht="12">
      <c r="A504" s="39"/>
      <c r="B504" s="40"/>
      <c r="C504" s="41"/>
      <c r="D504" s="218" t="s">
        <v>169</v>
      </c>
      <c r="E504" s="41"/>
      <c r="F504" s="219" t="s">
        <v>673</v>
      </c>
      <c r="G504" s="41"/>
      <c r="H504" s="41"/>
      <c r="I504" s="220"/>
      <c r="J504" s="41"/>
      <c r="K504" s="41"/>
      <c r="L504" s="45"/>
      <c r="M504" s="221"/>
      <c r="N504" s="222"/>
      <c r="O504" s="85"/>
      <c r="P504" s="85"/>
      <c r="Q504" s="85"/>
      <c r="R504" s="85"/>
      <c r="S504" s="85"/>
      <c r="T504" s="86"/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T504" s="18" t="s">
        <v>169</v>
      </c>
      <c r="AU504" s="18" t="s">
        <v>85</v>
      </c>
    </row>
    <row r="505" spans="1:51" s="13" customFormat="1" ht="12">
      <c r="A505" s="13"/>
      <c r="B505" s="223"/>
      <c r="C505" s="224"/>
      <c r="D505" s="225" t="s">
        <v>175</v>
      </c>
      <c r="E505" s="226" t="s">
        <v>19</v>
      </c>
      <c r="F505" s="227" t="s">
        <v>674</v>
      </c>
      <c r="G505" s="224"/>
      <c r="H505" s="226" t="s">
        <v>19</v>
      </c>
      <c r="I505" s="228"/>
      <c r="J505" s="224"/>
      <c r="K505" s="224"/>
      <c r="L505" s="229"/>
      <c r="M505" s="230"/>
      <c r="N505" s="231"/>
      <c r="O505" s="231"/>
      <c r="P505" s="231"/>
      <c r="Q505" s="231"/>
      <c r="R505" s="231"/>
      <c r="S505" s="231"/>
      <c r="T505" s="232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33" t="s">
        <v>175</v>
      </c>
      <c r="AU505" s="233" t="s">
        <v>85</v>
      </c>
      <c r="AV505" s="13" t="s">
        <v>83</v>
      </c>
      <c r="AW505" s="13" t="s">
        <v>37</v>
      </c>
      <c r="AX505" s="13" t="s">
        <v>75</v>
      </c>
      <c r="AY505" s="233" t="s">
        <v>159</v>
      </c>
    </row>
    <row r="506" spans="1:51" s="13" customFormat="1" ht="12">
      <c r="A506" s="13"/>
      <c r="B506" s="223"/>
      <c r="C506" s="224"/>
      <c r="D506" s="225" t="s">
        <v>175</v>
      </c>
      <c r="E506" s="226" t="s">
        <v>19</v>
      </c>
      <c r="F506" s="227" t="s">
        <v>341</v>
      </c>
      <c r="G506" s="224"/>
      <c r="H506" s="226" t="s">
        <v>19</v>
      </c>
      <c r="I506" s="228"/>
      <c r="J506" s="224"/>
      <c r="K506" s="224"/>
      <c r="L506" s="229"/>
      <c r="M506" s="230"/>
      <c r="N506" s="231"/>
      <c r="O506" s="231"/>
      <c r="P506" s="231"/>
      <c r="Q506" s="231"/>
      <c r="R506" s="231"/>
      <c r="S506" s="231"/>
      <c r="T506" s="232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33" t="s">
        <v>175</v>
      </c>
      <c r="AU506" s="233" t="s">
        <v>85</v>
      </c>
      <c r="AV506" s="13" t="s">
        <v>83</v>
      </c>
      <c r="AW506" s="13" t="s">
        <v>37</v>
      </c>
      <c r="AX506" s="13" t="s">
        <v>75</v>
      </c>
      <c r="AY506" s="233" t="s">
        <v>159</v>
      </c>
    </row>
    <row r="507" spans="1:51" s="13" customFormat="1" ht="12">
      <c r="A507" s="13"/>
      <c r="B507" s="223"/>
      <c r="C507" s="224"/>
      <c r="D507" s="225" t="s">
        <v>175</v>
      </c>
      <c r="E507" s="226" t="s">
        <v>19</v>
      </c>
      <c r="F507" s="227" t="s">
        <v>366</v>
      </c>
      <c r="G507" s="224"/>
      <c r="H507" s="226" t="s">
        <v>19</v>
      </c>
      <c r="I507" s="228"/>
      <c r="J507" s="224"/>
      <c r="K507" s="224"/>
      <c r="L507" s="229"/>
      <c r="M507" s="230"/>
      <c r="N507" s="231"/>
      <c r="O507" s="231"/>
      <c r="P507" s="231"/>
      <c r="Q507" s="231"/>
      <c r="R507" s="231"/>
      <c r="S507" s="231"/>
      <c r="T507" s="232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233" t="s">
        <v>175</v>
      </c>
      <c r="AU507" s="233" t="s">
        <v>85</v>
      </c>
      <c r="AV507" s="13" t="s">
        <v>83</v>
      </c>
      <c r="AW507" s="13" t="s">
        <v>37</v>
      </c>
      <c r="AX507" s="13" t="s">
        <v>75</v>
      </c>
      <c r="AY507" s="233" t="s">
        <v>159</v>
      </c>
    </row>
    <row r="508" spans="1:51" s="14" customFormat="1" ht="12">
      <c r="A508" s="14"/>
      <c r="B508" s="234"/>
      <c r="C508" s="235"/>
      <c r="D508" s="225" t="s">
        <v>175</v>
      </c>
      <c r="E508" s="236" t="s">
        <v>19</v>
      </c>
      <c r="F508" s="237" t="s">
        <v>467</v>
      </c>
      <c r="G508" s="235"/>
      <c r="H508" s="238">
        <v>4.2</v>
      </c>
      <c r="I508" s="239"/>
      <c r="J508" s="235"/>
      <c r="K508" s="235"/>
      <c r="L508" s="240"/>
      <c r="M508" s="241"/>
      <c r="N508" s="242"/>
      <c r="O508" s="242"/>
      <c r="P508" s="242"/>
      <c r="Q508" s="242"/>
      <c r="R508" s="242"/>
      <c r="S508" s="242"/>
      <c r="T508" s="243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T508" s="244" t="s">
        <v>175</v>
      </c>
      <c r="AU508" s="244" t="s">
        <v>85</v>
      </c>
      <c r="AV508" s="14" t="s">
        <v>85</v>
      </c>
      <c r="AW508" s="14" t="s">
        <v>37</v>
      </c>
      <c r="AX508" s="14" t="s">
        <v>83</v>
      </c>
      <c r="AY508" s="244" t="s">
        <v>159</v>
      </c>
    </row>
    <row r="509" spans="1:65" s="2" customFormat="1" ht="24.15" customHeight="1">
      <c r="A509" s="39"/>
      <c r="B509" s="40"/>
      <c r="C509" s="205" t="s">
        <v>675</v>
      </c>
      <c r="D509" s="205" t="s">
        <v>162</v>
      </c>
      <c r="E509" s="206" t="s">
        <v>676</v>
      </c>
      <c r="F509" s="207" t="s">
        <v>677</v>
      </c>
      <c r="G509" s="208" t="s">
        <v>461</v>
      </c>
      <c r="H509" s="209">
        <v>4.2</v>
      </c>
      <c r="I509" s="210"/>
      <c r="J509" s="211">
        <f>ROUND(I509*H509,2)</f>
        <v>0</v>
      </c>
      <c r="K509" s="207" t="s">
        <v>19</v>
      </c>
      <c r="L509" s="45"/>
      <c r="M509" s="212" t="s">
        <v>19</v>
      </c>
      <c r="N509" s="213" t="s">
        <v>46</v>
      </c>
      <c r="O509" s="85"/>
      <c r="P509" s="214">
        <f>O509*H509</f>
        <v>0</v>
      </c>
      <c r="Q509" s="214">
        <v>0.00117</v>
      </c>
      <c r="R509" s="214">
        <f>Q509*H509</f>
        <v>0.004914</v>
      </c>
      <c r="S509" s="214">
        <v>0</v>
      </c>
      <c r="T509" s="215">
        <f>S509*H509</f>
        <v>0</v>
      </c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R509" s="216" t="s">
        <v>238</v>
      </c>
      <c r="AT509" s="216" t="s">
        <v>162</v>
      </c>
      <c r="AU509" s="216" t="s">
        <v>85</v>
      </c>
      <c r="AY509" s="18" t="s">
        <v>159</v>
      </c>
      <c r="BE509" s="217">
        <f>IF(N509="základní",J509,0)</f>
        <v>0</v>
      </c>
      <c r="BF509" s="217">
        <f>IF(N509="snížená",J509,0)</f>
        <v>0</v>
      </c>
      <c r="BG509" s="217">
        <f>IF(N509="zákl. přenesená",J509,0)</f>
        <v>0</v>
      </c>
      <c r="BH509" s="217">
        <f>IF(N509="sníž. přenesená",J509,0)</f>
        <v>0</v>
      </c>
      <c r="BI509" s="217">
        <f>IF(N509="nulová",J509,0)</f>
        <v>0</v>
      </c>
      <c r="BJ509" s="18" t="s">
        <v>83</v>
      </c>
      <c r="BK509" s="217">
        <f>ROUND(I509*H509,2)</f>
        <v>0</v>
      </c>
      <c r="BL509" s="18" t="s">
        <v>238</v>
      </c>
      <c r="BM509" s="216" t="s">
        <v>678</v>
      </c>
    </row>
    <row r="510" spans="1:51" s="13" customFormat="1" ht="12">
      <c r="A510" s="13"/>
      <c r="B510" s="223"/>
      <c r="C510" s="224"/>
      <c r="D510" s="225" t="s">
        <v>175</v>
      </c>
      <c r="E510" s="226" t="s">
        <v>19</v>
      </c>
      <c r="F510" s="227" t="s">
        <v>364</v>
      </c>
      <c r="G510" s="224"/>
      <c r="H510" s="226" t="s">
        <v>19</v>
      </c>
      <c r="I510" s="228"/>
      <c r="J510" s="224"/>
      <c r="K510" s="224"/>
      <c r="L510" s="229"/>
      <c r="M510" s="230"/>
      <c r="N510" s="231"/>
      <c r="O510" s="231"/>
      <c r="P510" s="231"/>
      <c r="Q510" s="231"/>
      <c r="R510" s="231"/>
      <c r="S510" s="231"/>
      <c r="T510" s="232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233" t="s">
        <v>175</v>
      </c>
      <c r="AU510" s="233" t="s">
        <v>85</v>
      </c>
      <c r="AV510" s="13" t="s">
        <v>83</v>
      </c>
      <c r="AW510" s="13" t="s">
        <v>37</v>
      </c>
      <c r="AX510" s="13" t="s">
        <v>75</v>
      </c>
      <c r="AY510" s="233" t="s">
        <v>159</v>
      </c>
    </row>
    <row r="511" spans="1:51" s="13" customFormat="1" ht="12">
      <c r="A511" s="13"/>
      <c r="B511" s="223"/>
      <c r="C511" s="224"/>
      <c r="D511" s="225" t="s">
        <v>175</v>
      </c>
      <c r="E511" s="226" t="s">
        <v>19</v>
      </c>
      <c r="F511" s="227" t="s">
        <v>341</v>
      </c>
      <c r="G511" s="224"/>
      <c r="H511" s="226" t="s">
        <v>19</v>
      </c>
      <c r="I511" s="228"/>
      <c r="J511" s="224"/>
      <c r="K511" s="224"/>
      <c r="L511" s="229"/>
      <c r="M511" s="230"/>
      <c r="N511" s="231"/>
      <c r="O511" s="231"/>
      <c r="P511" s="231"/>
      <c r="Q511" s="231"/>
      <c r="R511" s="231"/>
      <c r="S511" s="231"/>
      <c r="T511" s="232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T511" s="233" t="s">
        <v>175</v>
      </c>
      <c r="AU511" s="233" t="s">
        <v>85</v>
      </c>
      <c r="AV511" s="13" t="s">
        <v>83</v>
      </c>
      <c r="AW511" s="13" t="s">
        <v>37</v>
      </c>
      <c r="AX511" s="13" t="s">
        <v>75</v>
      </c>
      <c r="AY511" s="233" t="s">
        <v>159</v>
      </c>
    </row>
    <row r="512" spans="1:51" s="13" customFormat="1" ht="12">
      <c r="A512" s="13"/>
      <c r="B512" s="223"/>
      <c r="C512" s="224"/>
      <c r="D512" s="225" t="s">
        <v>175</v>
      </c>
      <c r="E512" s="226" t="s">
        <v>19</v>
      </c>
      <c r="F512" s="227" t="s">
        <v>366</v>
      </c>
      <c r="G512" s="224"/>
      <c r="H512" s="226" t="s">
        <v>19</v>
      </c>
      <c r="I512" s="228"/>
      <c r="J512" s="224"/>
      <c r="K512" s="224"/>
      <c r="L512" s="229"/>
      <c r="M512" s="230"/>
      <c r="N512" s="231"/>
      <c r="O512" s="231"/>
      <c r="P512" s="231"/>
      <c r="Q512" s="231"/>
      <c r="R512" s="231"/>
      <c r="S512" s="231"/>
      <c r="T512" s="232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T512" s="233" t="s">
        <v>175</v>
      </c>
      <c r="AU512" s="233" t="s">
        <v>85</v>
      </c>
      <c r="AV512" s="13" t="s">
        <v>83</v>
      </c>
      <c r="AW512" s="13" t="s">
        <v>37</v>
      </c>
      <c r="AX512" s="13" t="s">
        <v>75</v>
      </c>
      <c r="AY512" s="233" t="s">
        <v>159</v>
      </c>
    </row>
    <row r="513" spans="1:51" s="14" customFormat="1" ht="12">
      <c r="A513" s="14"/>
      <c r="B513" s="234"/>
      <c r="C513" s="235"/>
      <c r="D513" s="225" t="s">
        <v>175</v>
      </c>
      <c r="E513" s="236" t="s">
        <v>19</v>
      </c>
      <c r="F513" s="237" t="s">
        <v>467</v>
      </c>
      <c r="G513" s="235"/>
      <c r="H513" s="238">
        <v>4.2</v>
      </c>
      <c r="I513" s="239"/>
      <c r="J513" s="235"/>
      <c r="K513" s="235"/>
      <c r="L513" s="240"/>
      <c r="M513" s="241"/>
      <c r="N513" s="242"/>
      <c r="O513" s="242"/>
      <c r="P513" s="242"/>
      <c r="Q513" s="242"/>
      <c r="R513" s="242"/>
      <c r="S513" s="242"/>
      <c r="T513" s="243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T513" s="244" t="s">
        <v>175</v>
      </c>
      <c r="AU513" s="244" t="s">
        <v>85</v>
      </c>
      <c r="AV513" s="14" t="s">
        <v>85</v>
      </c>
      <c r="AW513" s="14" t="s">
        <v>37</v>
      </c>
      <c r="AX513" s="14" t="s">
        <v>83</v>
      </c>
      <c r="AY513" s="244" t="s">
        <v>159</v>
      </c>
    </row>
    <row r="514" spans="1:65" s="2" customFormat="1" ht="24.15" customHeight="1">
      <c r="A514" s="39"/>
      <c r="B514" s="40"/>
      <c r="C514" s="205" t="s">
        <v>679</v>
      </c>
      <c r="D514" s="205" t="s">
        <v>162</v>
      </c>
      <c r="E514" s="206" t="s">
        <v>680</v>
      </c>
      <c r="F514" s="207" t="s">
        <v>681</v>
      </c>
      <c r="G514" s="208" t="s">
        <v>461</v>
      </c>
      <c r="H514" s="209">
        <v>4.2</v>
      </c>
      <c r="I514" s="210"/>
      <c r="J514" s="211">
        <f>ROUND(I514*H514,2)</f>
        <v>0</v>
      </c>
      <c r="K514" s="207" t="s">
        <v>19</v>
      </c>
      <c r="L514" s="45"/>
      <c r="M514" s="212" t="s">
        <v>19</v>
      </c>
      <c r="N514" s="213" t="s">
        <v>46</v>
      </c>
      <c r="O514" s="85"/>
      <c r="P514" s="214">
        <f>O514*H514</f>
        <v>0</v>
      </c>
      <c r="Q514" s="214">
        <v>0.00117</v>
      </c>
      <c r="R514" s="214">
        <f>Q514*H514</f>
        <v>0.004914</v>
      </c>
      <c r="S514" s="214">
        <v>0</v>
      </c>
      <c r="T514" s="215">
        <f>S514*H514</f>
        <v>0</v>
      </c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R514" s="216" t="s">
        <v>238</v>
      </c>
      <c r="AT514" s="216" t="s">
        <v>162</v>
      </c>
      <c r="AU514" s="216" t="s">
        <v>85</v>
      </c>
      <c r="AY514" s="18" t="s">
        <v>159</v>
      </c>
      <c r="BE514" s="217">
        <f>IF(N514="základní",J514,0)</f>
        <v>0</v>
      </c>
      <c r="BF514" s="217">
        <f>IF(N514="snížená",J514,0)</f>
        <v>0</v>
      </c>
      <c r="BG514" s="217">
        <f>IF(N514="zákl. přenesená",J514,0)</f>
        <v>0</v>
      </c>
      <c r="BH514" s="217">
        <f>IF(N514="sníž. přenesená",J514,0)</f>
        <v>0</v>
      </c>
      <c r="BI514" s="217">
        <f>IF(N514="nulová",J514,0)</f>
        <v>0</v>
      </c>
      <c r="BJ514" s="18" t="s">
        <v>83</v>
      </c>
      <c r="BK514" s="217">
        <f>ROUND(I514*H514,2)</f>
        <v>0</v>
      </c>
      <c r="BL514" s="18" t="s">
        <v>238</v>
      </c>
      <c r="BM514" s="216" t="s">
        <v>682</v>
      </c>
    </row>
    <row r="515" spans="1:51" s="13" customFormat="1" ht="12">
      <c r="A515" s="13"/>
      <c r="B515" s="223"/>
      <c r="C515" s="224"/>
      <c r="D515" s="225" t="s">
        <v>175</v>
      </c>
      <c r="E515" s="226" t="s">
        <v>19</v>
      </c>
      <c r="F515" s="227" t="s">
        <v>364</v>
      </c>
      <c r="G515" s="224"/>
      <c r="H515" s="226" t="s">
        <v>19</v>
      </c>
      <c r="I515" s="228"/>
      <c r="J515" s="224"/>
      <c r="K515" s="224"/>
      <c r="L515" s="229"/>
      <c r="M515" s="230"/>
      <c r="N515" s="231"/>
      <c r="O515" s="231"/>
      <c r="P515" s="231"/>
      <c r="Q515" s="231"/>
      <c r="R515" s="231"/>
      <c r="S515" s="231"/>
      <c r="T515" s="232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233" t="s">
        <v>175</v>
      </c>
      <c r="AU515" s="233" t="s">
        <v>85</v>
      </c>
      <c r="AV515" s="13" t="s">
        <v>83</v>
      </c>
      <c r="AW515" s="13" t="s">
        <v>37</v>
      </c>
      <c r="AX515" s="13" t="s">
        <v>75</v>
      </c>
      <c r="AY515" s="233" t="s">
        <v>159</v>
      </c>
    </row>
    <row r="516" spans="1:51" s="13" customFormat="1" ht="12">
      <c r="A516" s="13"/>
      <c r="B516" s="223"/>
      <c r="C516" s="224"/>
      <c r="D516" s="225" t="s">
        <v>175</v>
      </c>
      <c r="E516" s="226" t="s">
        <v>19</v>
      </c>
      <c r="F516" s="227" t="s">
        <v>341</v>
      </c>
      <c r="G516" s="224"/>
      <c r="H516" s="226" t="s">
        <v>19</v>
      </c>
      <c r="I516" s="228"/>
      <c r="J516" s="224"/>
      <c r="K516" s="224"/>
      <c r="L516" s="229"/>
      <c r="M516" s="230"/>
      <c r="N516" s="231"/>
      <c r="O516" s="231"/>
      <c r="P516" s="231"/>
      <c r="Q516" s="231"/>
      <c r="R516" s="231"/>
      <c r="S516" s="231"/>
      <c r="T516" s="232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233" t="s">
        <v>175</v>
      </c>
      <c r="AU516" s="233" t="s">
        <v>85</v>
      </c>
      <c r="AV516" s="13" t="s">
        <v>83</v>
      </c>
      <c r="AW516" s="13" t="s">
        <v>37</v>
      </c>
      <c r="AX516" s="13" t="s">
        <v>75</v>
      </c>
      <c r="AY516" s="233" t="s">
        <v>159</v>
      </c>
    </row>
    <row r="517" spans="1:51" s="13" customFormat="1" ht="12">
      <c r="A517" s="13"/>
      <c r="B517" s="223"/>
      <c r="C517" s="224"/>
      <c r="D517" s="225" t="s">
        <v>175</v>
      </c>
      <c r="E517" s="226" t="s">
        <v>19</v>
      </c>
      <c r="F517" s="227" t="s">
        <v>366</v>
      </c>
      <c r="G517" s="224"/>
      <c r="H517" s="226" t="s">
        <v>19</v>
      </c>
      <c r="I517" s="228"/>
      <c r="J517" s="224"/>
      <c r="K517" s="224"/>
      <c r="L517" s="229"/>
      <c r="M517" s="230"/>
      <c r="N517" s="231"/>
      <c r="O517" s="231"/>
      <c r="P517" s="231"/>
      <c r="Q517" s="231"/>
      <c r="R517" s="231"/>
      <c r="S517" s="231"/>
      <c r="T517" s="232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T517" s="233" t="s">
        <v>175</v>
      </c>
      <c r="AU517" s="233" t="s">
        <v>85</v>
      </c>
      <c r="AV517" s="13" t="s">
        <v>83</v>
      </c>
      <c r="AW517" s="13" t="s">
        <v>37</v>
      </c>
      <c r="AX517" s="13" t="s">
        <v>75</v>
      </c>
      <c r="AY517" s="233" t="s">
        <v>159</v>
      </c>
    </row>
    <row r="518" spans="1:51" s="14" customFormat="1" ht="12">
      <c r="A518" s="14"/>
      <c r="B518" s="234"/>
      <c r="C518" s="235"/>
      <c r="D518" s="225" t="s">
        <v>175</v>
      </c>
      <c r="E518" s="236" t="s">
        <v>19</v>
      </c>
      <c r="F518" s="237" t="s">
        <v>467</v>
      </c>
      <c r="G518" s="235"/>
      <c r="H518" s="238">
        <v>4.2</v>
      </c>
      <c r="I518" s="239"/>
      <c r="J518" s="235"/>
      <c r="K518" s="235"/>
      <c r="L518" s="240"/>
      <c r="M518" s="241"/>
      <c r="N518" s="242"/>
      <c r="O518" s="242"/>
      <c r="P518" s="242"/>
      <c r="Q518" s="242"/>
      <c r="R518" s="242"/>
      <c r="S518" s="242"/>
      <c r="T518" s="243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T518" s="244" t="s">
        <v>175</v>
      </c>
      <c r="AU518" s="244" t="s">
        <v>85</v>
      </c>
      <c r="AV518" s="14" t="s">
        <v>85</v>
      </c>
      <c r="AW518" s="14" t="s">
        <v>37</v>
      </c>
      <c r="AX518" s="14" t="s">
        <v>83</v>
      </c>
      <c r="AY518" s="244" t="s">
        <v>159</v>
      </c>
    </row>
    <row r="519" spans="1:65" s="2" customFormat="1" ht="44.25" customHeight="1">
      <c r="A519" s="39"/>
      <c r="B519" s="40"/>
      <c r="C519" s="205" t="s">
        <v>683</v>
      </c>
      <c r="D519" s="205" t="s">
        <v>162</v>
      </c>
      <c r="E519" s="206" t="s">
        <v>684</v>
      </c>
      <c r="F519" s="207" t="s">
        <v>685</v>
      </c>
      <c r="G519" s="208" t="s">
        <v>595</v>
      </c>
      <c r="H519" s="267"/>
      <c r="I519" s="210"/>
      <c r="J519" s="211">
        <f>ROUND(I519*H519,2)</f>
        <v>0</v>
      </c>
      <c r="K519" s="207" t="s">
        <v>166</v>
      </c>
      <c r="L519" s="45"/>
      <c r="M519" s="212" t="s">
        <v>19</v>
      </c>
      <c r="N519" s="213" t="s">
        <v>46</v>
      </c>
      <c r="O519" s="85"/>
      <c r="P519" s="214">
        <f>O519*H519</f>
        <v>0</v>
      </c>
      <c r="Q519" s="214">
        <v>0</v>
      </c>
      <c r="R519" s="214">
        <f>Q519*H519</f>
        <v>0</v>
      </c>
      <c r="S519" s="214">
        <v>0</v>
      </c>
      <c r="T519" s="215">
        <f>S519*H519</f>
        <v>0</v>
      </c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R519" s="216" t="s">
        <v>238</v>
      </c>
      <c r="AT519" s="216" t="s">
        <v>162</v>
      </c>
      <c r="AU519" s="216" t="s">
        <v>85</v>
      </c>
      <c r="AY519" s="18" t="s">
        <v>159</v>
      </c>
      <c r="BE519" s="217">
        <f>IF(N519="základní",J519,0)</f>
        <v>0</v>
      </c>
      <c r="BF519" s="217">
        <f>IF(N519="snížená",J519,0)</f>
        <v>0</v>
      </c>
      <c r="BG519" s="217">
        <f>IF(N519="zákl. přenesená",J519,0)</f>
        <v>0</v>
      </c>
      <c r="BH519" s="217">
        <f>IF(N519="sníž. přenesená",J519,0)</f>
        <v>0</v>
      </c>
      <c r="BI519" s="217">
        <f>IF(N519="nulová",J519,0)</f>
        <v>0</v>
      </c>
      <c r="BJ519" s="18" t="s">
        <v>83</v>
      </c>
      <c r="BK519" s="217">
        <f>ROUND(I519*H519,2)</f>
        <v>0</v>
      </c>
      <c r="BL519" s="18" t="s">
        <v>238</v>
      </c>
      <c r="BM519" s="216" t="s">
        <v>686</v>
      </c>
    </row>
    <row r="520" spans="1:47" s="2" customFormat="1" ht="12">
      <c r="A520" s="39"/>
      <c r="B520" s="40"/>
      <c r="C520" s="41"/>
      <c r="D520" s="218" t="s">
        <v>169</v>
      </c>
      <c r="E520" s="41"/>
      <c r="F520" s="219" t="s">
        <v>687</v>
      </c>
      <c r="G520" s="41"/>
      <c r="H520" s="41"/>
      <c r="I520" s="220"/>
      <c r="J520" s="41"/>
      <c r="K520" s="41"/>
      <c r="L520" s="45"/>
      <c r="M520" s="221"/>
      <c r="N520" s="222"/>
      <c r="O520" s="85"/>
      <c r="P520" s="85"/>
      <c r="Q520" s="85"/>
      <c r="R520" s="85"/>
      <c r="S520" s="85"/>
      <c r="T520" s="86"/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T520" s="18" t="s">
        <v>169</v>
      </c>
      <c r="AU520" s="18" t="s">
        <v>85</v>
      </c>
    </row>
    <row r="521" spans="1:63" s="12" customFormat="1" ht="22.8" customHeight="1">
      <c r="A521" s="12"/>
      <c r="B521" s="189"/>
      <c r="C521" s="190"/>
      <c r="D521" s="191" t="s">
        <v>74</v>
      </c>
      <c r="E521" s="203" t="s">
        <v>688</v>
      </c>
      <c r="F521" s="203" t="s">
        <v>689</v>
      </c>
      <c r="G521" s="190"/>
      <c r="H521" s="190"/>
      <c r="I521" s="193"/>
      <c r="J521" s="204">
        <f>BK521</f>
        <v>0</v>
      </c>
      <c r="K521" s="190"/>
      <c r="L521" s="195"/>
      <c r="M521" s="196"/>
      <c r="N521" s="197"/>
      <c r="O521" s="197"/>
      <c r="P521" s="198">
        <f>SUM(P522:P527)</f>
        <v>0</v>
      </c>
      <c r="Q521" s="197"/>
      <c r="R521" s="198">
        <f>SUM(R522:R527)</f>
        <v>0.15936</v>
      </c>
      <c r="S521" s="197"/>
      <c r="T521" s="199">
        <f>SUM(T522:T527)</f>
        <v>0</v>
      </c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R521" s="200" t="s">
        <v>85</v>
      </c>
      <c r="AT521" s="201" t="s">
        <v>74</v>
      </c>
      <c r="AU521" s="201" t="s">
        <v>83</v>
      </c>
      <c r="AY521" s="200" t="s">
        <v>159</v>
      </c>
      <c r="BK521" s="202">
        <f>SUM(BK522:BK527)</f>
        <v>0</v>
      </c>
    </row>
    <row r="522" spans="1:65" s="2" customFormat="1" ht="44.25" customHeight="1">
      <c r="A522" s="39"/>
      <c r="B522" s="40"/>
      <c r="C522" s="205" t="s">
        <v>690</v>
      </c>
      <c r="D522" s="205" t="s">
        <v>162</v>
      </c>
      <c r="E522" s="206" t="s">
        <v>691</v>
      </c>
      <c r="F522" s="207" t="s">
        <v>692</v>
      </c>
      <c r="G522" s="208" t="s">
        <v>237</v>
      </c>
      <c r="H522" s="209">
        <v>16</v>
      </c>
      <c r="I522" s="210"/>
      <c r="J522" s="211">
        <f>ROUND(I522*H522,2)</f>
        <v>0</v>
      </c>
      <c r="K522" s="207" t="s">
        <v>166</v>
      </c>
      <c r="L522" s="45"/>
      <c r="M522" s="212" t="s">
        <v>19</v>
      </c>
      <c r="N522" s="213" t="s">
        <v>46</v>
      </c>
      <c r="O522" s="85"/>
      <c r="P522" s="214">
        <f>O522*H522</f>
        <v>0</v>
      </c>
      <c r="Q522" s="214">
        <v>0</v>
      </c>
      <c r="R522" s="214">
        <f>Q522*H522</f>
        <v>0</v>
      </c>
      <c r="S522" s="214">
        <v>0</v>
      </c>
      <c r="T522" s="215">
        <f>S522*H522</f>
        <v>0</v>
      </c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R522" s="216" t="s">
        <v>167</v>
      </c>
      <c r="AT522" s="216" t="s">
        <v>162</v>
      </c>
      <c r="AU522" s="216" t="s">
        <v>85</v>
      </c>
      <c r="AY522" s="18" t="s">
        <v>159</v>
      </c>
      <c r="BE522" s="217">
        <f>IF(N522="základní",J522,0)</f>
        <v>0</v>
      </c>
      <c r="BF522" s="217">
        <f>IF(N522="snížená",J522,0)</f>
        <v>0</v>
      </c>
      <c r="BG522" s="217">
        <f>IF(N522="zákl. přenesená",J522,0)</f>
        <v>0</v>
      </c>
      <c r="BH522" s="217">
        <f>IF(N522="sníž. přenesená",J522,0)</f>
        <v>0</v>
      </c>
      <c r="BI522" s="217">
        <f>IF(N522="nulová",J522,0)</f>
        <v>0</v>
      </c>
      <c r="BJ522" s="18" t="s">
        <v>83</v>
      </c>
      <c r="BK522" s="217">
        <f>ROUND(I522*H522,2)</f>
        <v>0</v>
      </c>
      <c r="BL522" s="18" t="s">
        <v>167</v>
      </c>
      <c r="BM522" s="216" t="s">
        <v>693</v>
      </c>
    </row>
    <row r="523" spans="1:47" s="2" customFormat="1" ht="12">
      <c r="A523" s="39"/>
      <c r="B523" s="40"/>
      <c r="C523" s="41"/>
      <c r="D523" s="218" t="s">
        <v>169</v>
      </c>
      <c r="E523" s="41"/>
      <c r="F523" s="219" t="s">
        <v>694</v>
      </c>
      <c r="G523" s="41"/>
      <c r="H523" s="41"/>
      <c r="I523" s="220"/>
      <c r="J523" s="41"/>
      <c r="K523" s="41"/>
      <c r="L523" s="45"/>
      <c r="M523" s="221"/>
      <c r="N523" s="222"/>
      <c r="O523" s="85"/>
      <c r="P523" s="85"/>
      <c r="Q523" s="85"/>
      <c r="R523" s="85"/>
      <c r="S523" s="85"/>
      <c r="T523" s="86"/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  <c r="AT523" s="18" t="s">
        <v>169</v>
      </c>
      <c r="AU523" s="18" t="s">
        <v>85</v>
      </c>
    </row>
    <row r="524" spans="1:65" s="2" customFormat="1" ht="24.15" customHeight="1">
      <c r="A524" s="39"/>
      <c r="B524" s="40"/>
      <c r="C524" s="257" t="s">
        <v>695</v>
      </c>
      <c r="D524" s="257" t="s">
        <v>255</v>
      </c>
      <c r="E524" s="258" t="s">
        <v>696</v>
      </c>
      <c r="F524" s="259" t="s">
        <v>697</v>
      </c>
      <c r="G524" s="260" t="s">
        <v>237</v>
      </c>
      <c r="H524" s="261">
        <v>16</v>
      </c>
      <c r="I524" s="262"/>
      <c r="J524" s="263">
        <f>ROUND(I524*H524,2)</f>
        <v>0</v>
      </c>
      <c r="K524" s="259" t="s">
        <v>166</v>
      </c>
      <c r="L524" s="264"/>
      <c r="M524" s="265" t="s">
        <v>19</v>
      </c>
      <c r="N524" s="266" t="s">
        <v>46</v>
      </c>
      <c r="O524" s="85"/>
      <c r="P524" s="214">
        <f>O524*H524</f>
        <v>0</v>
      </c>
      <c r="Q524" s="214">
        <v>0.00996</v>
      </c>
      <c r="R524" s="214">
        <f>Q524*H524</f>
        <v>0.15936</v>
      </c>
      <c r="S524" s="214">
        <v>0</v>
      </c>
      <c r="T524" s="215">
        <f>S524*H524</f>
        <v>0</v>
      </c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R524" s="216" t="s">
        <v>212</v>
      </c>
      <c r="AT524" s="216" t="s">
        <v>255</v>
      </c>
      <c r="AU524" s="216" t="s">
        <v>85</v>
      </c>
      <c r="AY524" s="18" t="s">
        <v>159</v>
      </c>
      <c r="BE524" s="217">
        <f>IF(N524="základní",J524,0)</f>
        <v>0</v>
      </c>
      <c r="BF524" s="217">
        <f>IF(N524="snížená",J524,0)</f>
        <v>0</v>
      </c>
      <c r="BG524" s="217">
        <f>IF(N524="zákl. přenesená",J524,0)</f>
        <v>0</v>
      </c>
      <c r="BH524" s="217">
        <f>IF(N524="sníž. přenesená",J524,0)</f>
        <v>0</v>
      </c>
      <c r="BI524" s="217">
        <f>IF(N524="nulová",J524,0)</f>
        <v>0</v>
      </c>
      <c r="BJ524" s="18" t="s">
        <v>83</v>
      </c>
      <c r="BK524" s="217">
        <f>ROUND(I524*H524,2)</f>
        <v>0</v>
      </c>
      <c r="BL524" s="18" t="s">
        <v>167</v>
      </c>
      <c r="BM524" s="216" t="s">
        <v>698</v>
      </c>
    </row>
    <row r="525" spans="1:65" s="2" customFormat="1" ht="33" customHeight="1">
      <c r="A525" s="39"/>
      <c r="B525" s="40"/>
      <c r="C525" s="205" t="s">
        <v>699</v>
      </c>
      <c r="D525" s="205" t="s">
        <v>162</v>
      </c>
      <c r="E525" s="206" t="s">
        <v>700</v>
      </c>
      <c r="F525" s="207" t="s">
        <v>701</v>
      </c>
      <c r="G525" s="208" t="s">
        <v>702</v>
      </c>
      <c r="H525" s="209">
        <v>1</v>
      </c>
      <c r="I525" s="210"/>
      <c r="J525" s="211">
        <f>ROUND(I525*H525,2)</f>
        <v>0</v>
      </c>
      <c r="K525" s="207" t="s">
        <v>19</v>
      </c>
      <c r="L525" s="45"/>
      <c r="M525" s="212" t="s">
        <v>19</v>
      </c>
      <c r="N525" s="213" t="s">
        <v>46</v>
      </c>
      <c r="O525" s="85"/>
      <c r="P525" s="214">
        <f>O525*H525</f>
        <v>0</v>
      </c>
      <c r="Q525" s="214">
        <v>0</v>
      </c>
      <c r="R525" s="214">
        <f>Q525*H525</f>
        <v>0</v>
      </c>
      <c r="S525" s="214">
        <v>0</v>
      </c>
      <c r="T525" s="215">
        <f>S525*H525</f>
        <v>0</v>
      </c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R525" s="216" t="s">
        <v>167</v>
      </c>
      <c r="AT525" s="216" t="s">
        <v>162</v>
      </c>
      <c r="AU525" s="216" t="s">
        <v>85</v>
      </c>
      <c r="AY525" s="18" t="s">
        <v>159</v>
      </c>
      <c r="BE525" s="217">
        <f>IF(N525="základní",J525,0)</f>
        <v>0</v>
      </c>
      <c r="BF525" s="217">
        <f>IF(N525="snížená",J525,0)</f>
        <v>0</v>
      </c>
      <c r="BG525" s="217">
        <f>IF(N525="zákl. přenesená",J525,0)</f>
        <v>0</v>
      </c>
      <c r="BH525" s="217">
        <f>IF(N525="sníž. přenesená",J525,0)</f>
        <v>0</v>
      </c>
      <c r="BI525" s="217">
        <f>IF(N525="nulová",J525,0)</f>
        <v>0</v>
      </c>
      <c r="BJ525" s="18" t="s">
        <v>83</v>
      </c>
      <c r="BK525" s="217">
        <f>ROUND(I525*H525,2)</f>
        <v>0</v>
      </c>
      <c r="BL525" s="18" t="s">
        <v>167</v>
      </c>
      <c r="BM525" s="216" t="s">
        <v>703</v>
      </c>
    </row>
    <row r="526" spans="1:65" s="2" customFormat="1" ht="44.25" customHeight="1">
      <c r="A526" s="39"/>
      <c r="B526" s="40"/>
      <c r="C526" s="205" t="s">
        <v>704</v>
      </c>
      <c r="D526" s="205" t="s">
        <v>162</v>
      </c>
      <c r="E526" s="206" t="s">
        <v>705</v>
      </c>
      <c r="F526" s="207" t="s">
        <v>706</v>
      </c>
      <c r="G526" s="208" t="s">
        <v>595</v>
      </c>
      <c r="H526" s="267"/>
      <c r="I526" s="210"/>
      <c r="J526" s="211">
        <f>ROUND(I526*H526,2)</f>
        <v>0</v>
      </c>
      <c r="K526" s="207" t="s">
        <v>166</v>
      </c>
      <c r="L526" s="45"/>
      <c r="M526" s="212" t="s">
        <v>19</v>
      </c>
      <c r="N526" s="213" t="s">
        <v>46</v>
      </c>
      <c r="O526" s="85"/>
      <c r="P526" s="214">
        <f>O526*H526</f>
        <v>0</v>
      </c>
      <c r="Q526" s="214">
        <v>0</v>
      </c>
      <c r="R526" s="214">
        <f>Q526*H526</f>
        <v>0</v>
      </c>
      <c r="S526" s="214">
        <v>0</v>
      </c>
      <c r="T526" s="215">
        <f>S526*H526</f>
        <v>0</v>
      </c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R526" s="216" t="s">
        <v>238</v>
      </c>
      <c r="AT526" s="216" t="s">
        <v>162</v>
      </c>
      <c r="AU526" s="216" t="s">
        <v>85</v>
      </c>
      <c r="AY526" s="18" t="s">
        <v>159</v>
      </c>
      <c r="BE526" s="217">
        <f>IF(N526="základní",J526,0)</f>
        <v>0</v>
      </c>
      <c r="BF526" s="217">
        <f>IF(N526="snížená",J526,0)</f>
        <v>0</v>
      </c>
      <c r="BG526" s="217">
        <f>IF(N526="zákl. přenesená",J526,0)</f>
        <v>0</v>
      </c>
      <c r="BH526" s="217">
        <f>IF(N526="sníž. přenesená",J526,0)</f>
        <v>0</v>
      </c>
      <c r="BI526" s="217">
        <f>IF(N526="nulová",J526,0)</f>
        <v>0</v>
      </c>
      <c r="BJ526" s="18" t="s">
        <v>83</v>
      </c>
      <c r="BK526" s="217">
        <f>ROUND(I526*H526,2)</f>
        <v>0</v>
      </c>
      <c r="BL526" s="18" t="s">
        <v>238</v>
      </c>
      <c r="BM526" s="216" t="s">
        <v>707</v>
      </c>
    </row>
    <row r="527" spans="1:47" s="2" customFormat="1" ht="12">
      <c r="A527" s="39"/>
      <c r="B527" s="40"/>
      <c r="C527" s="41"/>
      <c r="D527" s="218" t="s">
        <v>169</v>
      </c>
      <c r="E527" s="41"/>
      <c r="F527" s="219" t="s">
        <v>708</v>
      </c>
      <c r="G527" s="41"/>
      <c r="H527" s="41"/>
      <c r="I527" s="220"/>
      <c r="J527" s="41"/>
      <c r="K527" s="41"/>
      <c r="L527" s="45"/>
      <c r="M527" s="221"/>
      <c r="N527" s="222"/>
      <c r="O527" s="85"/>
      <c r="P527" s="85"/>
      <c r="Q527" s="85"/>
      <c r="R527" s="85"/>
      <c r="S527" s="85"/>
      <c r="T527" s="86"/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T527" s="18" t="s">
        <v>169</v>
      </c>
      <c r="AU527" s="18" t="s">
        <v>85</v>
      </c>
    </row>
    <row r="528" spans="1:63" s="12" customFormat="1" ht="22.8" customHeight="1">
      <c r="A528" s="12"/>
      <c r="B528" s="189"/>
      <c r="C528" s="190"/>
      <c r="D528" s="191" t="s">
        <v>74</v>
      </c>
      <c r="E528" s="203" t="s">
        <v>709</v>
      </c>
      <c r="F528" s="203" t="s">
        <v>710</v>
      </c>
      <c r="G528" s="190"/>
      <c r="H528" s="190"/>
      <c r="I528" s="193"/>
      <c r="J528" s="204">
        <f>BK528</f>
        <v>0</v>
      </c>
      <c r="K528" s="190"/>
      <c r="L528" s="195"/>
      <c r="M528" s="196"/>
      <c r="N528" s="197"/>
      <c r="O528" s="197"/>
      <c r="P528" s="198">
        <f>SUM(P529:P538)</f>
        <v>0</v>
      </c>
      <c r="Q528" s="197"/>
      <c r="R528" s="198">
        <f>SUM(R529:R538)</f>
        <v>0.0002016</v>
      </c>
      <c r="S528" s="197"/>
      <c r="T528" s="199">
        <f>SUM(T529:T538)</f>
        <v>0</v>
      </c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R528" s="200" t="s">
        <v>85</v>
      </c>
      <c r="AT528" s="201" t="s">
        <v>74</v>
      </c>
      <c r="AU528" s="201" t="s">
        <v>83</v>
      </c>
      <c r="AY528" s="200" t="s">
        <v>159</v>
      </c>
      <c r="BK528" s="202">
        <f>SUM(BK529:BK538)</f>
        <v>0</v>
      </c>
    </row>
    <row r="529" spans="1:65" s="2" customFormat="1" ht="24.15" customHeight="1">
      <c r="A529" s="39"/>
      <c r="B529" s="40"/>
      <c r="C529" s="205" t="s">
        <v>711</v>
      </c>
      <c r="D529" s="205" t="s">
        <v>162</v>
      </c>
      <c r="E529" s="206" t="s">
        <v>712</v>
      </c>
      <c r="F529" s="207" t="s">
        <v>713</v>
      </c>
      <c r="G529" s="208" t="s">
        <v>165</v>
      </c>
      <c r="H529" s="209">
        <v>0.48</v>
      </c>
      <c r="I529" s="210"/>
      <c r="J529" s="211">
        <f>ROUND(I529*H529,2)</f>
        <v>0</v>
      </c>
      <c r="K529" s="207" t="s">
        <v>166</v>
      </c>
      <c r="L529" s="45"/>
      <c r="M529" s="212" t="s">
        <v>19</v>
      </c>
      <c r="N529" s="213" t="s">
        <v>46</v>
      </c>
      <c r="O529" s="85"/>
      <c r="P529" s="214">
        <f>O529*H529</f>
        <v>0</v>
      </c>
      <c r="Q529" s="214">
        <v>6E-05</v>
      </c>
      <c r="R529" s="214">
        <f>Q529*H529</f>
        <v>2.88E-05</v>
      </c>
      <c r="S529" s="214">
        <v>0</v>
      </c>
      <c r="T529" s="215">
        <f>S529*H529</f>
        <v>0</v>
      </c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R529" s="216" t="s">
        <v>238</v>
      </c>
      <c r="AT529" s="216" t="s">
        <v>162</v>
      </c>
      <c r="AU529" s="216" t="s">
        <v>85</v>
      </c>
      <c r="AY529" s="18" t="s">
        <v>159</v>
      </c>
      <c r="BE529" s="217">
        <f>IF(N529="základní",J529,0)</f>
        <v>0</v>
      </c>
      <c r="BF529" s="217">
        <f>IF(N529="snížená",J529,0)</f>
        <v>0</v>
      </c>
      <c r="BG529" s="217">
        <f>IF(N529="zákl. přenesená",J529,0)</f>
        <v>0</v>
      </c>
      <c r="BH529" s="217">
        <f>IF(N529="sníž. přenesená",J529,0)</f>
        <v>0</v>
      </c>
      <c r="BI529" s="217">
        <f>IF(N529="nulová",J529,0)</f>
        <v>0</v>
      </c>
      <c r="BJ529" s="18" t="s">
        <v>83</v>
      </c>
      <c r="BK529" s="217">
        <f>ROUND(I529*H529,2)</f>
        <v>0</v>
      </c>
      <c r="BL529" s="18" t="s">
        <v>238</v>
      </c>
      <c r="BM529" s="216" t="s">
        <v>714</v>
      </c>
    </row>
    <row r="530" spans="1:47" s="2" customFormat="1" ht="12">
      <c r="A530" s="39"/>
      <c r="B530" s="40"/>
      <c r="C530" s="41"/>
      <c r="D530" s="218" t="s">
        <v>169</v>
      </c>
      <c r="E530" s="41"/>
      <c r="F530" s="219" t="s">
        <v>715</v>
      </c>
      <c r="G530" s="41"/>
      <c r="H530" s="41"/>
      <c r="I530" s="220"/>
      <c r="J530" s="41"/>
      <c r="K530" s="41"/>
      <c r="L530" s="45"/>
      <c r="M530" s="221"/>
      <c r="N530" s="222"/>
      <c r="O530" s="85"/>
      <c r="P530" s="85"/>
      <c r="Q530" s="85"/>
      <c r="R530" s="85"/>
      <c r="S530" s="85"/>
      <c r="T530" s="86"/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T530" s="18" t="s">
        <v>169</v>
      </c>
      <c r="AU530" s="18" t="s">
        <v>85</v>
      </c>
    </row>
    <row r="531" spans="1:65" s="2" customFormat="1" ht="37.8" customHeight="1">
      <c r="A531" s="39"/>
      <c r="B531" s="40"/>
      <c r="C531" s="205" t="s">
        <v>716</v>
      </c>
      <c r="D531" s="205" t="s">
        <v>162</v>
      </c>
      <c r="E531" s="206" t="s">
        <v>717</v>
      </c>
      <c r="F531" s="207" t="s">
        <v>718</v>
      </c>
      <c r="G531" s="208" t="s">
        <v>165</v>
      </c>
      <c r="H531" s="209">
        <v>0.48</v>
      </c>
      <c r="I531" s="210"/>
      <c r="J531" s="211">
        <f>ROUND(I531*H531,2)</f>
        <v>0</v>
      </c>
      <c r="K531" s="207" t="s">
        <v>166</v>
      </c>
      <c r="L531" s="45"/>
      <c r="M531" s="212" t="s">
        <v>19</v>
      </c>
      <c r="N531" s="213" t="s">
        <v>46</v>
      </c>
      <c r="O531" s="85"/>
      <c r="P531" s="214">
        <f>O531*H531</f>
        <v>0</v>
      </c>
      <c r="Q531" s="214">
        <v>7E-05</v>
      </c>
      <c r="R531" s="214">
        <f>Q531*H531</f>
        <v>3.36E-05</v>
      </c>
      <c r="S531" s="214">
        <v>0</v>
      </c>
      <c r="T531" s="215">
        <f>S531*H531</f>
        <v>0</v>
      </c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  <c r="AR531" s="216" t="s">
        <v>238</v>
      </c>
      <c r="AT531" s="216" t="s">
        <v>162</v>
      </c>
      <c r="AU531" s="216" t="s">
        <v>85</v>
      </c>
      <c r="AY531" s="18" t="s">
        <v>159</v>
      </c>
      <c r="BE531" s="217">
        <f>IF(N531="základní",J531,0)</f>
        <v>0</v>
      </c>
      <c r="BF531" s="217">
        <f>IF(N531="snížená",J531,0)</f>
        <v>0</v>
      </c>
      <c r="BG531" s="217">
        <f>IF(N531="zákl. přenesená",J531,0)</f>
        <v>0</v>
      </c>
      <c r="BH531" s="217">
        <f>IF(N531="sníž. přenesená",J531,0)</f>
        <v>0</v>
      </c>
      <c r="BI531" s="217">
        <f>IF(N531="nulová",J531,0)</f>
        <v>0</v>
      </c>
      <c r="BJ531" s="18" t="s">
        <v>83</v>
      </c>
      <c r="BK531" s="217">
        <f>ROUND(I531*H531,2)</f>
        <v>0</v>
      </c>
      <c r="BL531" s="18" t="s">
        <v>238</v>
      </c>
      <c r="BM531" s="216" t="s">
        <v>719</v>
      </c>
    </row>
    <row r="532" spans="1:47" s="2" customFormat="1" ht="12">
      <c r="A532" s="39"/>
      <c r="B532" s="40"/>
      <c r="C532" s="41"/>
      <c r="D532" s="218" t="s">
        <v>169</v>
      </c>
      <c r="E532" s="41"/>
      <c r="F532" s="219" t="s">
        <v>720</v>
      </c>
      <c r="G532" s="41"/>
      <c r="H532" s="41"/>
      <c r="I532" s="220"/>
      <c r="J532" s="41"/>
      <c r="K532" s="41"/>
      <c r="L532" s="45"/>
      <c r="M532" s="221"/>
      <c r="N532" s="222"/>
      <c r="O532" s="85"/>
      <c r="P532" s="85"/>
      <c r="Q532" s="85"/>
      <c r="R532" s="85"/>
      <c r="S532" s="85"/>
      <c r="T532" s="86"/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T532" s="18" t="s">
        <v>169</v>
      </c>
      <c r="AU532" s="18" t="s">
        <v>85</v>
      </c>
    </row>
    <row r="533" spans="1:65" s="2" customFormat="1" ht="24.15" customHeight="1">
      <c r="A533" s="39"/>
      <c r="B533" s="40"/>
      <c r="C533" s="205" t="s">
        <v>721</v>
      </c>
      <c r="D533" s="205" t="s">
        <v>162</v>
      </c>
      <c r="E533" s="206" t="s">
        <v>722</v>
      </c>
      <c r="F533" s="207" t="s">
        <v>723</v>
      </c>
      <c r="G533" s="208" t="s">
        <v>165</v>
      </c>
      <c r="H533" s="209">
        <v>0.48</v>
      </c>
      <c r="I533" s="210"/>
      <c r="J533" s="211">
        <f>ROUND(I533*H533,2)</f>
        <v>0</v>
      </c>
      <c r="K533" s="207" t="s">
        <v>166</v>
      </c>
      <c r="L533" s="45"/>
      <c r="M533" s="212" t="s">
        <v>19</v>
      </c>
      <c r="N533" s="213" t="s">
        <v>46</v>
      </c>
      <c r="O533" s="85"/>
      <c r="P533" s="214">
        <f>O533*H533</f>
        <v>0</v>
      </c>
      <c r="Q533" s="214">
        <v>0.00017</v>
      </c>
      <c r="R533" s="214">
        <f>Q533*H533</f>
        <v>8.16E-05</v>
      </c>
      <c r="S533" s="214">
        <v>0</v>
      </c>
      <c r="T533" s="215">
        <f>S533*H533</f>
        <v>0</v>
      </c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R533" s="216" t="s">
        <v>238</v>
      </c>
      <c r="AT533" s="216" t="s">
        <v>162</v>
      </c>
      <c r="AU533" s="216" t="s">
        <v>85</v>
      </c>
      <c r="AY533" s="18" t="s">
        <v>159</v>
      </c>
      <c r="BE533" s="217">
        <f>IF(N533="základní",J533,0)</f>
        <v>0</v>
      </c>
      <c r="BF533" s="217">
        <f>IF(N533="snížená",J533,0)</f>
        <v>0</v>
      </c>
      <c r="BG533" s="217">
        <f>IF(N533="zákl. přenesená",J533,0)</f>
        <v>0</v>
      </c>
      <c r="BH533" s="217">
        <f>IF(N533="sníž. přenesená",J533,0)</f>
        <v>0</v>
      </c>
      <c r="BI533" s="217">
        <f>IF(N533="nulová",J533,0)</f>
        <v>0</v>
      </c>
      <c r="BJ533" s="18" t="s">
        <v>83</v>
      </c>
      <c r="BK533" s="217">
        <f>ROUND(I533*H533,2)</f>
        <v>0</v>
      </c>
      <c r="BL533" s="18" t="s">
        <v>238</v>
      </c>
      <c r="BM533" s="216" t="s">
        <v>724</v>
      </c>
    </row>
    <row r="534" spans="1:47" s="2" customFormat="1" ht="12">
      <c r="A534" s="39"/>
      <c r="B534" s="40"/>
      <c r="C534" s="41"/>
      <c r="D534" s="218" t="s">
        <v>169</v>
      </c>
      <c r="E534" s="41"/>
      <c r="F534" s="219" t="s">
        <v>725</v>
      </c>
      <c r="G534" s="41"/>
      <c r="H534" s="41"/>
      <c r="I534" s="220"/>
      <c r="J534" s="41"/>
      <c r="K534" s="41"/>
      <c r="L534" s="45"/>
      <c r="M534" s="221"/>
      <c r="N534" s="222"/>
      <c r="O534" s="85"/>
      <c r="P534" s="85"/>
      <c r="Q534" s="85"/>
      <c r="R534" s="85"/>
      <c r="S534" s="85"/>
      <c r="T534" s="86"/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T534" s="18" t="s">
        <v>169</v>
      </c>
      <c r="AU534" s="18" t="s">
        <v>85</v>
      </c>
    </row>
    <row r="535" spans="1:65" s="2" customFormat="1" ht="24.15" customHeight="1">
      <c r="A535" s="39"/>
      <c r="B535" s="40"/>
      <c r="C535" s="205" t="s">
        <v>726</v>
      </c>
      <c r="D535" s="205" t="s">
        <v>162</v>
      </c>
      <c r="E535" s="206" t="s">
        <v>727</v>
      </c>
      <c r="F535" s="207" t="s">
        <v>728</v>
      </c>
      <c r="G535" s="208" t="s">
        <v>165</v>
      </c>
      <c r="H535" s="209">
        <v>0.48</v>
      </c>
      <c r="I535" s="210"/>
      <c r="J535" s="211">
        <f>ROUND(I535*H535,2)</f>
        <v>0</v>
      </c>
      <c r="K535" s="207" t="s">
        <v>166</v>
      </c>
      <c r="L535" s="45"/>
      <c r="M535" s="212" t="s">
        <v>19</v>
      </c>
      <c r="N535" s="213" t="s">
        <v>46</v>
      </c>
      <c r="O535" s="85"/>
      <c r="P535" s="214">
        <f>O535*H535</f>
        <v>0</v>
      </c>
      <c r="Q535" s="214">
        <v>0.00012</v>
      </c>
      <c r="R535" s="214">
        <f>Q535*H535</f>
        <v>5.76E-05</v>
      </c>
      <c r="S535" s="214">
        <v>0</v>
      </c>
      <c r="T535" s="215">
        <f>S535*H535</f>
        <v>0</v>
      </c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  <c r="AR535" s="216" t="s">
        <v>238</v>
      </c>
      <c r="AT535" s="216" t="s">
        <v>162</v>
      </c>
      <c r="AU535" s="216" t="s">
        <v>85</v>
      </c>
      <c r="AY535" s="18" t="s">
        <v>159</v>
      </c>
      <c r="BE535" s="217">
        <f>IF(N535="základní",J535,0)</f>
        <v>0</v>
      </c>
      <c r="BF535" s="217">
        <f>IF(N535="snížená",J535,0)</f>
        <v>0</v>
      </c>
      <c r="BG535" s="217">
        <f>IF(N535="zákl. přenesená",J535,0)</f>
        <v>0</v>
      </c>
      <c r="BH535" s="217">
        <f>IF(N535="sníž. přenesená",J535,0)</f>
        <v>0</v>
      </c>
      <c r="BI535" s="217">
        <f>IF(N535="nulová",J535,0)</f>
        <v>0</v>
      </c>
      <c r="BJ535" s="18" t="s">
        <v>83</v>
      </c>
      <c r="BK535" s="217">
        <f>ROUND(I535*H535,2)</f>
        <v>0</v>
      </c>
      <c r="BL535" s="18" t="s">
        <v>238</v>
      </c>
      <c r="BM535" s="216" t="s">
        <v>729</v>
      </c>
    </row>
    <row r="536" spans="1:47" s="2" customFormat="1" ht="12">
      <c r="A536" s="39"/>
      <c r="B536" s="40"/>
      <c r="C536" s="41"/>
      <c r="D536" s="218" t="s">
        <v>169</v>
      </c>
      <c r="E536" s="41"/>
      <c r="F536" s="219" t="s">
        <v>730</v>
      </c>
      <c r="G536" s="41"/>
      <c r="H536" s="41"/>
      <c r="I536" s="220"/>
      <c r="J536" s="41"/>
      <c r="K536" s="41"/>
      <c r="L536" s="45"/>
      <c r="M536" s="221"/>
      <c r="N536" s="222"/>
      <c r="O536" s="85"/>
      <c r="P536" s="85"/>
      <c r="Q536" s="85"/>
      <c r="R536" s="85"/>
      <c r="S536" s="85"/>
      <c r="T536" s="86"/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T536" s="18" t="s">
        <v>169</v>
      </c>
      <c r="AU536" s="18" t="s">
        <v>85</v>
      </c>
    </row>
    <row r="537" spans="1:51" s="13" customFormat="1" ht="12">
      <c r="A537" s="13"/>
      <c r="B537" s="223"/>
      <c r="C537" s="224"/>
      <c r="D537" s="225" t="s">
        <v>175</v>
      </c>
      <c r="E537" s="226" t="s">
        <v>19</v>
      </c>
      <c r="F537" s="227" t="s">
        <v>731</v>
      </c>
      <c r="G537" s="224"/>
      <c r="H537" s="226" t="s">
        <v>19</v>
      </c>
      <c r="I537" s="228"/>
      <c r="J537" s="224"/>
      <c r="K537" s="224"/>
      <c r="L537" s="229"/>
      <c r="M537" s="230"/>
      <c r="N537" s="231"/>
      <c r="O537" s="231"/>
      <c r="P537" s="231"/>
      <c r="Q537" s="231"/>
      <c r="R537" s="231"/>
      <c r="S537" s="231"/>
      <c r="T537" s="232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233" t="s">
        <v>175</v>
      </c>
      <c r="AU537" s="233" t="s">
        <v>85</v>
      </c>
      <c r="AV537" s="13" t="s">
        <v>83</v>
      </c>
      <c r="AW537" s="13" t="s">
        <v>37</v>
      </c>
      <c r="AX537" s="13" t="s">
        <v>75</v>
      </c>
      <c r="AY537" s="233" t="s">
        <v>159</v>
      </c>
    </row>
    <row r="538" spans="1:51" s="14" customFormat="1" ht="12">
      <c r="A538" s="14"/>
      <c r="B538" s="234"/>
      <c r="C538" s="235"/>
      <c r="D538" s="225" t="s">
        <v>175</v>
      </c>
      <c r="E538" s="236" t="s">
        <v>19</v>
      </c>
      <c r="F538" s="237" t="s">
        <v>732</v>
      </c>
      <c r="G538" s="235"/>
      <c r="H538" s="238">
        <v>0.48</v>
      </c>
      <c r="I538" s="239"/>
      <c r="J538" s="235"/>
      <c r="K538" s="235"/>
      <c r="L538" s="240"/>
      <c r="M538" s="241"/>
      <c r="N538" s="242"/>
      <c r="O538" s="242"/>
      <c r="P538" s="242"/>
      <c r="Q538" s="242"/>
      <c r="R538" s="242"/>
      <c r="S538" s="242"/>
      <c r="T538" s="243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T538" s="244" t="s">
        <v>175</v>
      </c>
      <c r="AU538" s="244" t="s">
        <v>85</v>
      </c>
      <c r="AV538" s="14" t="s">
        <v>85</v>
      </c>
      <c r="AW538" s="14" t="s">
        <v>37</v>
      </c>
      <c r="AX538" s="14" t="s">
        <v>83</v>
      </c>
      <c r="AY538" s="244" t="s">
        <v>159</v>
      </c>
    </row>
    <row r="539" spans="1:63" s="12" customFormat="1" ht="25.9" customHeight="1">
      <c r="A539" s="12"/>
      <c r="B539" s="189"/>
      <c r="C539" s="190"/>
      <c r="D539" s="191" t="s">
        <v>74</v>
      </c>
      <c r="E539" s="192" t="s">
        <v>733</v>
      </c>
      <c r="F539" s="192" t="s">
        <v>734</v>
      </c>
      <c r="G539" s="190"/>
      <c r="H539" s="190"/>
      <c r="I539" s="193"/>
      <c r="J539" s="194">
        <f>BK539</f>
        <v>0</v>
      </c>
      <c r="K539" s="190"/>
      <c r="L539" s="195"/>
      <c r="M539" s="196"/>
      <c r="N539" s="197"/>
      <c r="O539" s="197"/>
      <c r="P539" s="198">
        <f>P540+P544+P550</f>
        <v>0</v>
      </c>
      <c r="Q539" s="197"/>
      <c r="R539" s="198">
        <f>R540+R544+R550</f>
        <v>0</v>
      </c>
      <c r="S539" s="197"/>
      <c r="T539" s="199">
        <f>T540+T544+T550</f>
        <v>0</v>
      </c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R539" s="200" t="s">
        <v>194</v>
      </c>
      <c r="AT539" s="201" t="s">
        <v>74</v>
      </c>
      <c r="AU539" s="201" t="s">
        <v>75</v>
      </c>
      <c r="AY539" s="200" t="s">
        <v>159</v>
      </c>
      <c r="BK539" s="202">
        <f>BK540+BK544+BK550</f>
        <v>0</v>
      </c>
    </row>
    <row r="540" spans="1:63" s="12" customFormat="1" ht="22.8" customHeight="1">
      <c r="A540" s="12"/>
      <c r="B540" s="189"/>
      <c r="C540" s="190"/>
      <c r="D540" s="191" t="s">
        <v>74</v>
      </c>
      <c r="E540" s="203" t="s">
        <v>735</v>
      </c>
      <c r="F540" s="203" t="s">
        <v>736</v>
      </c>
      <c r="G540" s="190"/>
      <c r="H540" s="190"/>
      <c r="I540" s="193"/>
      <c r="J540" s="204">
        <f>BK540</f>
        <v>0</v>
      </c>
      <c r="K540" s="190"/>
      <c r="L540" s="195"/>
      <c r="M540" s="196"/>
      <c r="N540" s="197"/>
      <c r="O540" s="197"/>
      <c r="P540" s="198">
        <f>SUM(P541:P543)</f>
        <v>0</v>
      </c>
      <c r="Q540" s="197"/>
      <c r="R540" s="198">
        <f>SUM(R541:R543)</f>
        <v>0</v>
      </c>
      <c r="S540" s="197"/>
      <c r="T540" s="199">
        <f>SUM(T541:T543)</f>
        <v>0</v>
      </c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R540" s="200" t="s">
        <v>194</v>
      </c>
      <c r="AT540" s="201" t="s">
        <v>74</v>
      </c>
      <c r="AU540" s="201" t="s">
        <v>83</v>
      </c>
      <c r="AY540" s="200" t="s">
        <v>159</v>
      </c>
      <c r="BK540" s="202">
        <f>SUM(BK541:BK543)</f>
        <v>0</v>
      </c>
    </row>
    <row r="541" spans="1:65" s="2" customFormat="1" ht="16.5" customHeight="1">
      <c r="A541" s="39"/>
      <c r="B541" s="40"/>
      <c r="C541" s="205" t="s">
        <v>737</v>
      </c>
      <c r="D541" s="205" t="s">
        <v>162</v>
      </c>
      <c r="E541" s="206" t="s">
        <v>738</v>
      </c>
      <c r="F541" s="207" t="s">
        <v>736</v>
      </c>
      <c r="G541" s="208" t="s">
        <v>702</v>
      </c>
      <c r="H541" s="209">
        <v>1</v>
      </c>
      <c r="I541" s="210"/>
      <c r="J541" s="211">
        <f>ROUND(I541*H541,2)</f>
        <v>0</v>
      </c>
      <c r="K541" s="207" t="s">
        <v>166</v>
      </c>
      <c r="L541" s="45"/>
      <c r="M541" s="212" t="s">
        <v>19</v>
      </c>
      <c r="N541" s="213" t="s">
        <v>46</v>
      </c>
      <c r="O541" s="85"/>
      <c r="P541" s="214">
        <f>O541*H541</f>
        <v>0</v>
      </c>
      <c r="Q541" s="214">
        <v>0</v>
      </c>
      <c r="R541" s="214">
        <f>Q541*H541</f>
        <v>0</v>
      </c>
      <c r="S541" s="214">
        <v>0</v>
      </c>
      <c r="T541" s="215">
        <f>S541*H541</f>
        <v>0</v>
      </c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R541" s="216" t="s">
        <v>739</v>
      </c>
      <c r="AT541" s="216" t="s">
        <v>162</v>
      </c>
      <c r="AU541" s="216" t="s">
        <v>85</v>
      </c>
      <c r="AY541" s="18" t="s">
        <v>159</v>
      </c>
      <c r="BE541" s="217">
        <f>IF(N541="základní",J541,0)</f>
        <v>0</v>
      </c>
      <c r="BF541" s="217">
        <f>IF(N541="snížená",J541,0)</f>
        <v>0</v>
      </c>
      <c r="BG541" s="217">
        <f>IF(N541="zákl. přenesená",J541,0)</f>
        <v>0</v>
      </c>
      <c r="BH541" s="217">
        <f>IF(N541="sníž. přenesená",J541,0)</f>
        <v>0</v>
      </c>
      <c r="BI541" s="217">
        <f>IF(N541="nulová",J541,0)</f>
        <v>0</v>
      </c>
      <c r="BJ541" s="18" t="s">
        <v>83</v>
      </c>
      <c r="BK541" s="217">
        <f>ROUND(I541*H541,2)</f>
        <v>0</v>
      </c>
      <c r="BL541" s="18" t="s">
        <v>739</v>
      </c>
      <c r="BM541" s="216" t="s">
        <v>740</v>
      </c>
    </row>
    <row r="542" spans="1:47" s="2" customFormat="1" ht="12">
      <c r="A542" s="39"/>
      <c r="B542" s="40"/>
      <c r="C542" s="41"/>
      <c r="D542" s="218" t="s">
        <v>169</v>
      </c>
      <c r="E542" s="41"/>
      <c r="F542" s="219" t="s">
        <v>741</v>
      </c>
      <c r="G542" s="41"/>
      <c r="H542" s="41"/>
      <c r="I542" s="220"/>
      <c r="J542" s="41"/>
      <c r="K542" s="41"/>
      <c r="L542" s="45"/>
      <c r="M542" s="221"/>
      <c r="N542" s="222"/>
      <c r="O542" s="85"/>
      <c r="P542" s="85"/>
      <c r="Q542" s="85"/>
      <c r="R542" s="85"/>
      <c r="S542" s="85"/>
      <c r="T542" s="86"/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T542" s="18" t="s">
        <v>169</v>
      </c>
      <c r="AU542" s="18" t="s">
        <v>85</v>
      </c>
    </row>
    <row r="543" spans="1:47" s="2" customFormat="1" ht="12">
      <c r="A543" s="39"/>
      <c r="B543" s="40"/>
      <c r="C543" s="41"/>
      <c r="D543" s="225" t="s">
        <v>203</v>
      </c>
      <c r="E543" s="41"/>
      <c r="F543" s="256" t="s">
        <v>742</v>
      </c>
      <c r="G543" s="41"/>
      <c r="H543" s="41"/>
      <c r="I543" s="220"/>
      <c r="J543" s="41"/>
      <c r="K543" s="41"/>
      <c r="L543" s="45"/>
      <c r="M543" s="221"/>
      <c r="N543" s="222"/>
      <c r="O543" s="85"/>
      <c r="P543" s="85"/>
      <c r="Q543" s="85"/>
      <c r="R543" s="85"/>
      <c r="S543" s="85"/>
      <c r="T543" s="86"/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  <c r="AE543" s="39"/>
      <c r="AT543" s="18" t="s">
        <v>203</v>
      </c>
      <c r="AU543" s="18" t="s">
        <v>85</v>
      </c>
    </row>
    <row r="544" spans="1:63" s="12" customFormat="1" ht="22.8" customHeight="1">
      <c r="A544" s="12"/>
      <c r="B544" s="189"/>
      <c r="C544" s="190"/>
      <c r="D544" s="191" t="s">
        <v>74</v>
      </c>
      <c r="E544" s="203" t="s">
        <v>743</v>
      </c>
      <c r="F544" s="203" t="s">
        <v>744</v>
      </c>
      <c r="G544" s="190"/>
      <c r="H544" s="190"/>
      <c r="I544" s="193"/>
      <c r="J544" s="204">
        <f>BK544</f>
        <v>0</v>
      </c>
      <c r="K544" s="190"/>
      <c r="L544" s="195"/>
      <c r="M544" s="196"/>
      <c r="N544" s="197"/>
      <c r="O544" s="197"/>
      <c r="P544" s="198">
        <f>SUM(P545:P549)</f>
        <v>0</v>
      </c>
      <c r="Q544" s="197"/>
      <c r="R544" s="198">
        <f>SUM(R545:R549)</f>
        <v>0</v>
      </c>
      <c r="S544" s="197"/>
      <c r="T544" s="199">
        <f>SUM(T545:T549)</f>
        <v>0</v>
      </c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R544" s="200" t="s">
        <v>194</v>
      </c>
      <c r="AT544" s="201" t="s">
        <v>74</v>
      </c>
      <c r="AU544" s="201" t="s">
        <v>83</v>
      </c>
      <c r="AY544" s="200" t="s">
        <v>159</v>
      </c>
      <c r="BK544" s="202">
        <f>SUM(BK545:BK549)</f>
        <v>0</v>
      </c>
    </row>
    <row r="545" spans="1:65" s="2" customFormat="1" ht="16.5" customHeight="1">
      <c r="A545" s="39"/>
      <c r="B545" s="40"/>
      <c r="C545" s="205" t="s">
        <v>745</v>
      </c>
      <c r="D545" s="205" t="s">
        <v>162</v>
      </c>
      <c r="E545" s="206" t="s">
        <v>746</v>
      </c>
      <c r="F545" s="207" t="s">
        <v>747</v>
      </c>
      <c r="G545" s="208" t="s">
        <v>702</v>
      </c>
      <c r="H545" s="209">
        <v>1</v>
      </c>
      <c r="I545" s="210"/>
      <c r="J545" s="211">
        <f>ROUND(I545*H545,2)</f>
        <v>0</v>
      </c>
      <c r="K545" s="207" t="s">
        <v>166</v>
      </c>
      <c r="L545" s="45"/>
      <c r="M545" s="212" t="s">
        <v>19</v>
      </c>
      <c r="N545" s="213" t="s">
        <v>46</v>
      </c>
      <c r="O545" s="85"/>
      <c r="P545" s="214">
        <f>O545*H545</f>
        <v>0</v>
      </c>
      <c r="Q545" s="214">
        <v>0</v>
      </c>
      <c r="R545" s="214">
        <f>Q545*H545</f>
        <v>0</v>
      </c>
      <c r="S545" s="214">
        <v>0</v>
      </c>
      <c r="T545" s="215">
        <f>S545*H545</f>
        <v>0</v>
      </c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  <c r="AR545" s="216" t="s">
        <v>739</v>
      </c>
      <c r="AT545" s="216" t="s">
        <v>162</v>
      </c>
      <c r="AU545" s="216" t="s">
        <v>85</v>
      </c>
      <c r="AY545" s="18" t="s">
        <v>159</v>
      </c>
      <c r="BE545" s="217">
        <f>IF(N545="základní",J545,0)</f>
        <v>0</v>
      </c>
      <c r="BF545" s="217">
        <f>IF(N545="snížená",J545,0)</f>
        <v>0</v>
      </c>
      <c r="BG545" s="217">
        <f>IF(N545="zákl. přenesená",J545,0)</f>
        <v>0</v>
      </c>
      <c r="BH545" s="217">
        <f>IF(N545="sníž. přenesená",J545,0)</f>
        <v>0</v>
      </c>
      <c r="BI545" s="217">
        <f>IF(N545="nulová",J545,0)</f>
        <v>0</v>
      </c>
      <c r="BJ545" s="18" t="s">
        <v>83</v>
      </c>
      <c r="BK545" s="217">
        <f>ROUND(I545*H545,2)</f>
        <v>0</v>
      </c>
      <c r="BL545" s="18" t="s">
        <v>739</v>
      </c>
      <c r="BM545" s="216" t="s">
        <v>748</v>
      </c>
    </row>
    <row r="546" spans="1:47" s="2" customFormat="1" ht="12">
      <c r="A546" s="39"/>
      <c r="B546" s="40"/>
      <c r="C546" s="41"/>
      <c r="D546" s="218" t="s">
        <v>169</v>
      </c>
      <c r="E546" s="41"/>
      <c r="F546" s="219" t="s">
        <v>749</v>
      </c>
      <c r="G546" s="41"/>
      <c r="H546" s="41"/>
      <c r="I546" s="220"/>
      <c r="J546" s="41"/>
      <c r="K546" s="41"/>
      <c r="L546" s="45"/>
      <c r="M546" s="221"/>
      <c r="N546" s="222"/>
      <c r="O546" s="85"/>
      <c r="P546" s="85"/>
      <c r="Q546" s="85"/>
      <c r="R546" s="85"/>
      <c r="S546" s="85"/>
      <c r="T546" s="86"/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T546" s="18" t="s">
        <v>169</v>
      </c>
      <c r="AU546" s="18" t="s">
        <v>85</v>
      </c>
    </row>
    <row r="547" spans="1:65" s="2" customFormat="1" ht="16.5" customHeight="1">
      <c r="A547" s="39"/>
      <c r="B547" s="40"/>
      <c r="C547" s="205" t="s">
        <v>750</v>
      </c>
      <c r="D547" s="205" t="s">
        <v>162</v>
      </c>
      <c r="E547" s="206" t="s">
        <v>751</v>
      </c>
      <c r="F547" s="207" t="s">
        <v>752</v>
      </c>
      <c r="G547" s="208" t="s">
        <v>702</v>
      </c>
      <c r="H547" s="209">
        <v>1</v>
      </c>
      <c r="I547" s="210"/>
      <c r="J547" s="211">
        <f>ROUND(I547*H547,2)</f>
        <v>0</v>
      </c>
      <c r="K547" s="207" t="s">
        <v>166</v>
      </c>
      <c r="L547" s="45"/>
      <c r="M547" s="212" t="s">
        <v>19</v>
      </c>
      <c r="N547" s="213" t="s">
        <v>46</v>
      </c>
      <c r="O547" s="85"/>
      <c r="P547" s="214">
        <f>O547*H547</f>
        <v>0</v>
      </c>
      <c r="Q547" s="214">
        <v>0</v>
      </c>
      <c r="R547" s="214">
        <f>Q547*H547</f>
        <v>0</v>
      </c>
      <c r="S547" s="214">
        <v>0</v>
      </c>
      <c r="T547" s="215">
        <f>S547*H547</f>
        <v>0</v>
      </c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  <c r="AR547" s="216" t="s">
        <v>739</v>
      </c>
      <c r="AT547" s="216" t="s">
        <v>162</v>
      </c>
      <c r="AU547" s="216" t="s">
        <v>85</v>
      </c>
      <c r="AY547" s="18" t="s">
        <v>159</v>
      </c>
      <c r="BE547" s="217">
        <f>IF(N547="základní",J547,0)</f>
        <v>0</v>
      </c>
      <c r="BF547" s="217">
        <f>IF(N547="snížená",J547,0)</f>
        <v>0</v>
      </c>
      <c r="BG547" s="217">
        <f>IF(N547="zákl. přenesená",J547,0)</f>
        <v>0</v>
      </c>
      <c r="BH547" s="217">
        <f>IF(N547="sníž. přenesená",J547,0)</f>
        <v>0</v>
      </c>
      <c r="BI547" s="217">
        <f>IF(N547="nulová",J547,0)</f>
        <v>0</v>
      </c>
      <c r="BJ547" s="18" t="s">
        <v>83</v>
      </c>
      <c r="BK547" s="217">
        <f>ROUND(I547*H547,2)</f>
        <v>0</v>
      </c>
      <c r="BL547" s="18" t="s">
        <v>739</v>
      </c>
      <c r="BM547" s="216" t="s">
        <v>753</v>
      </c>
    </row>
    <row r="548" spans="1:47" s="2" customFormat="1" ht="12">
      <c r="A548" s="39"/>
      <c r="B548" s="40"/>
      <c r="C548" s="41"/>
      <c r="D548" s="218" t="s">
        <v>169</v>
      </c>
      <c r="E548" s="41"/>
      <c r="F548" s="219" t="s">
        <v>754</v>
      </c>
      <c r="G548" s="41"/>
      <c r="H548" s="41"/>
      <c r="I548" s="220"/>
      <c r="J548" s="41"/>
      <c r="K548" s="41"/>
      <c r="L548" s="45"/>
      <c r="M548" s="221"/>
      <c r="N548" s="222"/>
      <c r="O548" s="85"/>
      <c r="P548" s="85"/>
      <c r="Q548" s="85"/>
      <c r="R548" s="85"/>
      <c r="S548" s="85"/>
      <c r="T548" s="86"/>
      <c r="U548" s="39"/>
      <c r="V548" s="39"/>
      <c r="W548" s="39"/>
      <c r="X548" s="39"/>
      <c r="Y548" s="39"/>
      <c r="Z548" s="39"/>
      <c r="AA548" s="39"/>
      <c r="AB548" s="39"/>
      <c r="AC548" s="39"/>
      <c r="AD548" s="39"/>
      <c r="AE548" s="39"/>
      <c r="AT548" s="18" t="s">
        <v>169</v>
      </c>
      <c r="AU548" s="18" t="s">
        <v>85</v>
      </c>
    </row>
    <row r="549" spans="1:47" s="2" customFormat="1" ht="12">
      <c r="A549" s="39"/>
      <c r="B549" s="40"/>
      <c r="C549" s="41"/>
      <c r="D549" s="225" t="s">
        <v>203</v>
      </c>
      <c r="E549" s="41"/>
      <c r="F549" s="256" t="s">
        <v>755</v>
      </c>
      <c r="G549" s="41"/>
      <c r="H549" s="41"/>
      <c r="I549" s="220"/>
      <c r="J549" s="41"/>
      <c r="K549" s="41"/>
      <c r="L549" s="45"/>
      <c r="M549" s="221"/>
      <c r="N549" s="222"/>
      <c r="O549" s="85"/>
      <c r="P549" s="85"/>
      <c r="Q549" s="85"/>
      <c r="R549" s="85"/>
      <c r="S549" s="85"/>
      <c r="T549" s="86"/>
      <c r="U549" s="39"/>
      <c r="V549" s="39"/>
      <c r="W549" s="39"/>
      <c r="X549" s="39"/>
      <c r="Y549" s="39"/>
      <c r="Z549" s="39"/>
      <c r="AA549" s="39"/>
      <c r="AB549" s="39"/>
      <c r="AC549" s="39"/>
      <c r="AD549" s="39"/>
      <c r="AE549" s="39"/>
      <c r="AT549" s="18" t="s">
        <v>203</v>
      </c>
      <c r="AU549" s="18" t="s">
        <v>85</v>
      </c>
    </row>
    <row r="550" spans="1:63" s="12" customFormat="1" ht="22.8" customHeight="1">
      <c r="A550" s="12"/>
      <c r="B550" s="189"/>
      <c r="C550" s="190"/>
      <c r="D550" s="191" t="s">
        <v>74</v>
      </c>
      <c r="E550" s="203" t="s">
        <v>756</v>
      </c>
      <c r="F550" s="203" t="s">
        <v>757</v>
      </c>
      <c r="G550" s="190"/>
      <c r="H550" s="190"/>
      <c r="I550" s="193"/>
      <c r="J550" s="204">
        <f>BK550</f>
        <v>0</v>
      </c>
      <c r="K550" s="190"/>
      <c r="L550" s="195"/>
      <c r="M550" s="196"/>
      <c r="N550" s="197"/>
      <c r="O550" s="197"/>
      <c r="P550" s="198">
        <f>SUM(P551:P555)</f>
        <v>0</v>
      </c>
      <c r="Q550" s="197"/>
      <c r="R550" s="198">
        <f>SUM(R551:R555)</f>
        <v>0</v>
      </c>
      <c r="S550" s="197"/>
      <c r="T550" s="199">
        <f>SUM(T551:T555)</f>
        <v>0</v>
      </c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R550" s="200" t="s">
        <v>194</v>
      </c>
      <c r="AT550" s="201" t="s">
        <v>74</v>
      </c>
      <c r="AU550" s="201" t="s">
        <v>83</v>
      </c>
      <c r="AY550" s="200" t="s">
        <v>159</v>
      </c>
      <c r="BK550" s="202">
        <f>SUM(BK551:BK555)</f>
        <v>0</v>
      </c>
    </row>
    <row r="551" spans="1:65" s="2" customFormat="1" ht="16.5" customHeight="1">
      <c r="A551" s="39"/>
      <c r="B551" s="40"/>
      <c r="C551" s="205" t="s">
        <v>758</v>
      </c>
      <c r="D551" s="205" t="s">
        <v>162</v>
      </c>
      <c r="E551" s="206" t="s">
        <v>759</v>
      </c>
      <c r="F551" s="207" t="s">
        <v>760</v>
      </c>
      <c r="G551" s="208" t="s">
        <v>702</v>
      </c>
      <c r="H551" s="209">
        <v>1</v>
      </c>
      <c r="I551" s="210"/>
      <c r="J551" s="211">
        <f>ROUND(I551*H551,2)</f>
        <v>0</v>
      </c>
      <c r="K551" s="207" t="s">
        <v>166</v>
      </c>
      <c r="L551" s="45"/>
      <c r="M551" s="212" t="s">
        <v>19</v>
      </c>
      <c r="N551" s="213" t="s">
        <v>46</v>
      </c>
      <c r="O551" s="85"/>
      <c r="P551" s="214">
        <f>O551*H551</f>
        <v>0</v>
      </c>
      <c r="Q551" s="214">
        <v>0</v>
      </c>
      <c r="R551" s="214">
        <f>Q551*H551</f>
        <v>0</v>
      </c>
      <c r="S551" s="214">
        <v>0</v>
      </c>
      <c r="T551" s="215">
        <f>S551*H551</f>
        <v>0</v>
      </c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9"/>
      <c r="AR551" s="216" t="s">
        <v>739</v>
      </c>
      <c r="AT551" s="216" t="s">
        <v>162</v>
      </c>
      <c r="AU551" s="216" t="s">
        <v>85</v>
      </c>
      <c r="AY551" s="18" t="s">
        <v>159</v>
      </c>
      <c r="BE551" s="217">
        <f>IF(N551="základní",J551,0)</f>
        <v>0</v>
      </c>
      <c r="BF551" s="217">
        <f>IF(N551="snížená",J551,0)</f>
        <v>0</v>
      </c>
      <c r="BG551" s="217">
        <f>IF(N551="zákl. přenesená",J551,0)</f>
        <v>0</v>
      </c>
      <c r="BH551" s="217">
        <f>IF(N551="sníž. přenesená",J551,0)</f>
        <v>0</v>
      </c>
      <c r="BI551" s="217">
        <f>IF(N551="nulová",J551,0)</f>
        <v>0</v>
      </c>
      <c r="BJ551" s="18" t="s">
        <v>83</v>
      </c>
      <c r="BK551" s="217">
        <f>ROUND(I551*H551,2)</f>
        <v>0</v>
      </c>
      <c r="BL551" s="18" t="s">
        <v>739</v>
      </c>
      <c r="BM551" s="216" t="s">
        <v>761</v>
      </c>
    </row>
    <row r="552" spans="1:47" s="2" customFormat="1" ht="12">
      <c r="A552" s="39"/>
      <c r="B552" s="40"/>
      <c r="C552" s="41"/>
      <c r="D552" s="218" t="s">
        <v>169</v>
      </c>
      <c r="E552" s="41"/>
      <c r="F552" s="219" t="s">
        <v>762</v>
      </c>
      <c r="G552" s="41"/>
      <c r="H552" s="41"/>
      <c r="I552" s="220"/>
      <c r="J552" s="41"/>
      <c r="K552" s="41"/>
      <c r="L552" s="45"/>
      <c r="M552" s="221"/>
      <c r="N552" s="222"/>
      <c r="O552" s="85"/>
      <c r="P552" s="85"/>
      <c r="Q552" s="85"/>
      <c r="R552" s="85"/>
      <c r="S552" s="85"/>
      <c r="T552" s="86"/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T552" s="18" t="s">
        <v>169</v>
      </c>
      <c r="AU552" s="18" t="s">
        <v>85</v>
      </c>
    </row>
    <row r="553" spans="1:47" s="2" customFormat="1" ht="12">
      <c r="A553" s="39"/>
      <c r="B553" s="40"/>
      <c r="C553" s="41"/>
      <c r="D553" s="225" t="s">
        <v>203</v>
      </c>
      <c r="E553" s="41"/>
      <c r="F553" s="256" t="s">
        <v>763</v>
      </c>
      <c r="G553" s="41"/>
      <c r="H553" s="41"/>
      <c r="I553" s="220"/>
      <c r="J553" s="41"/>
      <c r="K553" s="41"/>
      <c r="L553" s="45"/>
      <c r="M553" s="221"/>
      <c r="N553" s="222"/>
      <c r="O553" s="85"/>
      <c r="P553" s="85"/>
      <c r="Q553" s="85"/>
      <c r="R553" s="85"/>
      <c r="S553" s="85"/>
      <c r="T553" s="86"/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T553" s="18" t="s">
        <v>203</v>
      </c>
      <c r="AU553" s="18" t="s">
        <v>85</v>
      </c>
    </row>
    <row r="554" spans="1:65" s="2" customFormat="1" ht="16.5" customHeight="1">
      <c r="A554" s="39"/>
      <c r="B554" s="40"/>
      <c r="C554" s="205" t="s">
        <v>764</v>
      </c>
      <c r="D554" s="205" t="s">
        <v>162</v>
      </c>
      <c r="E554" s="206" t="s">
        <v>765</v>
      </c>
      <c r="F554" s="207" t="s">
        <v>766</v>
      </c>
      <c r="G554" s="208" t="s">
        <v>702</v>
      </c>
      <c r="H554" s="209">
        <v>1</v>
      </c>
      <c r="I554" s="210"/>
      <c r="J554" s="211">
        <f>ROUND(I554*H554,2)</f>
        <v>0</v>
      </c>
      <c r="K554" s="207" t="s">
        <v>166</v>
      </c>
      <c r="L554" s="45"/>
      <c r="M554" s="212" t="s">
        <v>19</v>
      </c>
      <c r="N554" s="213" t="s">
        <v>46</v>
      </c>
      <c r="O554" s="85"/>
      <c r="P554" s="214">
        <f>O554*H554</f>
        <v>0</v>
      </c>
      <c r="Q554" s="214">
        <v>0</v>
      </c>
      <c r="R554" s="214">
        <f>Q554*H554</f>
        <v>0</v>
      </c>
      <c r="S554" s="214">
        <v>0</v>
      </c>
      <c r="T554" s="215">
        <f>S554*H554</f>
        <v>0</v>
      </c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  <c r="AR554" s="216" t="s">
        <v>739</v>
      </c>
      <c r="AT554" s="216" t="s">
        <v>162</v>
      </c>
      <c r="AU554" s="216" t="s">
        <v>85</v>
      </c>
      <c r="AY554" s="18" t="s">
        <v>159</v>
      </c>
      <c r="BE554" s="217">
        <f>IF(N554="základní",J554,0)</f>
        <v>0</v>
      </c>
      <c r="BF554" s="217">
        <f>IF(N554="snížená",J554,0)</f>
        <v>0</v>
      </c>
      <c r="BG554" s="217">
        <f>IF(N554="zákl. přenesená",J554,0)</f>
        <v>0</v>
      </c>
      <c r="BH554" s="217">
        <f>IF(N554="sníž. přenesená",J554,0)</f>
        <v>0</v>
      </c>
      <c r="BI554" s="217">
        <f>IF(N554="nulová",J554,0)</f>
        <v>0</v>
      </c>
      <c r="BJ554" s="18" t="s">
        <v>83</v>
      </c>
      <c r="BK554" s="217">
        <f>ROUND(I554*H554,2)</f>
        <v>0</v>
      </c>
      <c r="BL554" s="18" t="s">
        <v>739</v>
      </c>
      <c r="BM554" s="216" t="s">
        <v>767</v>
      </c>
    </row>
    <row r="555" spans="1:47" s="2" customFormat="1" ht="12">
      <c r="A555" s="39"/>
      <c r="B555" s="40"/>
      <c r="C555" s="41"/>
      <c r="D555" s="218" t="s">
        <v>169</v>
      </c>
      <c r="E555" s="41"/>
      <c r="F555" s="219" t="s">
        <v>768</v>
      </c>
      <c r="G555" s="41"/>
      <c r="H555" s="41"/>
      <c r="I555" s="220"/>
      <c r="J555" s="41"/>
      <c r="K555" s="41"/>
      <c r="L555" s="45"/>
      <c r="M555" s="268"/>
      <c r="N555" s="269"/>
      <c r="O555" s="270"/>
      <c r="P555" s="270"/>
      <c r="Q555" s="270"/>
      <c r="R555" s="270"/>
      <c r="S555" s="270"/>
      <c r="T555" s="271"/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T555" s="18" t="s">
        <v>169</v>
      </c>
      <c r="AU555" s="18" t="s">
        <v>85</v>
      </c>
    </row>
    <row r="556" spans="1:31" s="2" customFormat="1" ht="6.95" customHeight="1">
      <c r="A556" s="39"/>
      <c r="B556" s="60"/>
      <c r="C556" s="61"/>
      <c r="D556" s="61"/>
      <c r="E556" s="61"/>
      <c r="F556" s="61"/>
      <c r="G556" s="61"/>
      <c r="H556" s="61"/>
      <c r="I556" s="61"/>
      <c r="J556" s="61"/>
      <c r="K556" s="61"/>
      <c r="L556" s="45"/>
      <c r="M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</row>
  </sheetData>
  <sheetProtection password="CC35" sheet="1" objects="1" scenarios="1" formatColumns="0" formatRows="0" autoFilter="0"/>
  <autoFilter ref="C96:K555"/>
  <mergeCells count="9">
    <mergeCell ref="E7:H7"/>
    <mergeCell ref="E9:H9"/>
    <mergeCell ref="E18:H18"/>
    <mergeCell ref="E27:H27"/>
    <mergeCell ref="E48:H48"/>
    <mergeCell ref="E50:H50"/>
    <mergeCell ref="E87:H87"/>
    <mergeCell ref="E89:H89"/>
    <mergeCell ref="L2:V2"/>
  </mergeCells>
  <hyperlinks>
    <hyperlink ref="F101" r:id="rId1" display="https://podminky.urs.cz/item/CS_URS_2023_02/622151031"/>
    <hyperlink ref="F103" r:id="rId2" display="https://podminky.urs.cz/item/CS_URS_2023_02/622531012"/>
    <hyperlink ref="F110" r:id="rId3" display="https://podminky.urs.cz/item/CS_URS_2023_02/952902501"/>
    <hyperlink ref="F113" r:id="rId4" display="https://podminky.urs.cz/item/CS_URS_2023_02/997013152"/>
    <hyperlink ref="F115" r:id="rId5" display="https://podminky.urs.cz/item/CS_URS_2023_02/997013501"/>
    <hyperlink ref="F117" r:id="rId6" display="https://podminky.urs.cz/item/CS_URS_2023_02/997013509"/>
    <hyperlink ref="F121" r:id="rId7" display="https://podminky.urs.cz/item/CS_URS_2023_02/997013645"/>
    <hyperlink ref="F124" r:id="rId8" display="https://podminky.urs.cz/item/CS_URS_2023_02/997013814"/>
    <hyperlink ref="F127" r:id="rId9" display="https://podminky.urs.cz/item/CS_URS_2023_02/997013631"/>
    <hyperlink ref="F131" r:id="rId10" display="https://podminky.urs.cz/item/CS_URS_2023_02/998017002"/>
    <hyperlink ref="F135" r:id="rId11" display="https://podminky.urs.cz/item/CS_URS_2023_02/712300921"/>
    <hyperlink ref="F142" r:id="rId12" display="https://podminky.urs.cz/item/CS_URS_2023_02/712311101"/>
    <hyperlink ref="F151" r:id="rId13" display="https://podminky.urs.cz/item/CS_URS_2023_02/712341559"/>
    <hyperlink ref="F155" r:id="rId14" display="https://podminky.urs.cz/item/CS_URS_2023_02/712331111"/>
    <hyperlink ref="F159" r:id="rId15" display="https://podminky.urs.cz/item/CS_URS_2023_02/712341559"/>
    <hyperlink ref="F163" r:id="rId16" display="https://podminky.urs.cz/item/CS_URS_2023_02/712391176"/>
    <hyperlink ref="F177" r:id="rId17" display="https://podminky.urs.cz/item/CS_URS_2023_02/712341715"/>
    <hyperlink ref="F189" r:id="rId18" display="https://podminky.urs.cz/item/CS_URS_2023_02/712341715"/>
    <hyperlink ref="F195" r:id="rId19" display="https://podminky.urs.cz/item/CS_URS_2023_02/712341715"/>
    <hyperlink ref="F198" r:id="rId20" display="https://podminky.urs.cz/item/CS_URS_2023_02/712340832"/>
    <hyperlink ref="F204" r:id="rId21" display="https://podminky.urs.cz/item/CS_URS_2023_02/712311101"/>
    <hyperlink ref="F211" r:id="rId22" display="https://podminky.urs.cz/item/CS_URS_2023_02/712341559"/>
    <hyperlink ref="F218" r:id="rId23" display="https://podminky.urs.cz/item/CS_URS_2023_02/712811101"/>
    <hyperlink ref="F237" r:id="rId24" display="https://podminky.urs.cz/item/CS_URS_2023_02/712841559"/>
    <hyperlink ref="F256" r:id="rId25" display="https://podminky.urs.cz/item/CS_URS_2023_02/712831101"/>
    <hyperlink ref="F275" r:id="rId26" display="https://podminky.urs.cz/item/CS_URS_2023_02/712841559"/>
    <hyperlink ref="F294" r:id="rId27" display="https://podminky.urs.cz/item/CS_URS_2023_02/998712102"/>
    <hyperlink ref="F297" r:id="rId28" display="https://podminky.urs.cz/item/CS_URS_2023_02/713141136"/>
    <hyperlink ref="F308" r:id="rId29" display="https://podminky.urs.cz/item/CS_URS_2023_02/713141151"/>
    <hyperlink ref="F312" r:id="rId30" display="https://podminky.urs.cz/item/CS_URS_2023_02/713141264"/>
    <hyperlink ref="F315" r:id="rId31" display="https://podminky.urs.cz/item/CS_URS_2023_02/713141336"/>
    <hyperlink ref="F321" r:id="rId32" display="https://podminky.urs.cz/item/CS_URS_2023_02/713141414"/>
    <hyperlink ref="F324" r:id="rId33" display="https://podminky.urs.cz/item/CS_URS_2023_02/713190833"/>
    <hyperlink ref="F328" r:id="rId34" display="https://podminky.urs.cz/item/CS_URS_2023_02/713140841"/>
    <hyperlink ref="F334" r:id="rId35" display="https://podminky.urs.cz/item/CS_URS_2023_02/713141212"/>
    <hyperlink ref="F353" r:id="rId36" display="https://podminky.urs.cz/item/CS_URS_2023_02/713141358"/>
    <hyperlink ref="F362" r:id="rId37" display="https://podminky.urs.cz/item/CS_URS_2023_02/713141358"/>
    <hyperlink ref="F370" r:id="rId38" display="https://podminky.urs.cz/item/CS_URS_2023_02/713141396"/>
    <hyperlink ref="F382" r:id="rId39" display="https://podminky.urs.cz/item/CS_URS_2023_02/998713102"/>
    <hyperlink ref="F385" r:id="rId40" display="https://podminky.urs.cz/item/CS_URS_2023_02/721210822"/>
    <hyperlink ref="F387" r:id="rId41" display="https://podminky.urs.cz/item/CS_URS_2023_02/721239114"/>
    <hyperlink ref="F393" r:id="rId42" display="https://podminky.urs.cz/item/CS_URS_2023_02/721110802"/>
    <hyperlink ref="F395" r:id="rId43" display="https://podminky.urs.cz/item/CS_URS_2023_02/721173315"/>
    <hyperlink ref="F398" r:id="rId44" display="https://podminky.urs.cz/item/CS_URS_2023_02/877260320"/>
    <hyperlink ref="F401" r:id="rId45" display="https://podminky.urs.cz/item/CS_URS_2023_02/998721102"/>
    <hyperlink ref="F404" r:id="rId46" display="https://podminky.urs.cz/item/CS_URS_2023_02/741421823"/>
    <hyperlink ref="F409" r:id="rId47" display="https://podminky.urs.cz/item/CS_URS_2023_02/741421841"/>
    <hyperlink ref="F418" r:id="rId48" display="https://podminky.urs.cz/item/CS_URS_2023_02/741420001"/>
    <hyperlink ref="F423" r:id="rId49" display="https://podminky.urs.cz/item/CS_URS_2023_02/741420020"/>
    <hyperlink ref="F433" r:id="rId50" display="https://podminky.urs.cz/item/CS_URS_2023_02/741810001"/>
    <hyperlink ref="F436" r:id="rId51" display="https://podminky.urs.cz/item/CS_URS_2023_02/998741202"/>
    <hyperlink ref="F439" r:id="rId52" display="https://podminky.urs.cz/item/CS_URS_2023_02/762341670"/>
    <hyperlink ref="F451" r:id="rId53" display="https://podminky.urs.cz/item/CS_URS_2023_02/762395000"/>
    <hyperlink ref="F455" r:id="rId54" display="https://podminky.urs.cz/item/CS_URS_2023_02/998762102"/>
    <hyperlink ref="F458" r:id="rId55" display="https://podminky.urs.cz/item/CS_URS_2023_02/764002841"/>
    <hyperlink ref="F463" r:id="rId56" display="https://podminky.urs.cz/item/CS_URS_2023_02/764002861"/>
    <hyperlink ref="F478" r:id="rId57" display="https://podminky.urs.cz/item/CS_URS_2023_02/764.Rpol.150"/>
    <hyperlink ref="F489" r:id="rId58" display="https://podminky.urs.cz/item/CS_URS_2023_02/764002841"/>
    <hyperlink ref="F495" r:id="rId59" display="https://podminky.urs.cz/item/CS_URS_2023_02/764214411"/>
    <hyperlink ref="F504" r:id="rId60" display="https://podminky.urs.cz/item/CS_URS_2023_02/764002871"/>
    <hyperlink ref="F520" r:id="rId61" display="https://podminky.urs.cz/item/CS_URS_2023_02/998764202"/>
    <hyperlink ref="F523" r:id="rId62" display="https://podminky.urs.cz/item/CS_URS_2023_02/767881135"/>
    <hyperlink ref="F527" r:id="rId63" display="https://podminky.urs.cz/item/CS_URS_2023_02/998767202"/>
    <hyperlink ref="F530" r:id="rId64" display="https://podminky.urs.cz/item/CS_URS_2023_02/783306801"/>
    <hyperlink ref="F532" r:id="rId65" display="https://podminky.urs.cz/item/CS_URS_2023_02/783301313"/>
    <hyperlink ref="F534" r:id="rId66" display="https://podminky.urs.cz/item/CS_URS_2023_02/783314201"/>
    <hyperlink ref="F536" r:id="rId67" display="https://podminky.urs.cz/item/CS_URS_2023_02/783317101"/>
    <hyperlink ref="F542" r:id="rId68" display="https://podminky.urs.cz/item/CS_URS_2023_02/030001000"/>
    <hyperlink ref="F546" r:id="rId69" display="https://podminky.urs.cz/item/CS_URS_2023_02/041103000"/>
    <hyperlink ref="F548" r:id="rId70" display="https://podminky.urs.cz/item/CS_URS_2023_02/043194000"/>
    <hyperlink ref="F552" r:id="rId71" display="https://podminky.urs.cz/item/CS_URS_2023_02/061002000"/>
    <hyperlink ref="F555" r:id="rId72" display="https://podminky.urs.cz/item/CS_URS_2023_02/065002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7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50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88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85</v>
      </c>
    </row>
    <row r="4" spans="2:46" s="1" customFormat="1" ht="24.95" customHeight="1">
      <c r="B4" s="21"/>
      <c r="D4" s="131" t="s">
        <v>119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Rekonstrukce střechy Základní školy Za Chlumem 824 v Bílině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120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769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14. 9. 2023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27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28</v>
      </c>
      <c r="F15" s="39"/>
      <c r="G15" s="39"/>
      <c r="H15" s="39"/>
      <c r="I15" s="133" t="s">
        <v>29</v>
      </c>
      <c r="J15" s="137" t="s">
        <v>30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31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29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33</v>
      </c>
      <c r="E20" s="39"/>
      <c r="F20" s="39"/>
      <c r="G20" s="39"/>
      <c r="H20" s="39"/>
      <c r="I20" s="133" t="s">
        <v>26</v>
      </c>
      <c r="J20" s="137" t="s">
        <v>34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35</v>
      </c>
      <c r="F21" s="39"/>
      <c r="G21" s="39"/>
      <c r="H21" s="39"/>
      <c r="I21" s="133" t="s">
        <v>29</v>
      </c>
      <c r="J21" s="137" t="s">
        <v>36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38</v>
      </c>
      <c r="E23" s="39"/>
      <c r="F23" s="39"/>
      <c r="G23" s="39"/>
      <c r="H23" s="39"/>
      <c r="I23" s="133" t="s">
        <v>26</v>
      </c>
      <c r="J23" s="137" t="s">
        <v>34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">
        <v>35</v>
      </c>
      <c r="F24" s="39"/>
      <c r="G24" s="39"/>
      <c r="H24" s="39"/>
      <c r="I24" s="133" t="s">
        <v>29</v>
      </c>
      <c r="J24" s="137" t="s">
        <v>36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39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71.25" customHeight="1">
      <c r="A27" s="139"/>
      <c r="B27" s="140"/>
      <c r="C27" s="139"/>
      <c r="D27" s="139"/>
      <c r="E27" s="141" t="s">
        <v>40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41</v>
      </c>
      <c r="E30" s="39"/>
      <c r="F30" s="39"/>
      <c r="G30" s="39"/>
      <c r="H30" s="39"/>
      <c r="I30" s="39"/>
      <c r="J30" s="145">
        <f>ROUND(J95,2)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43</v>
      </c>
      <c r="G32" s="39"/>
      <c r="H32" s="39"/>
      <c r="I32" s="146" t="s">
        <v>42</v>
      </c>
      <c r="J32" s="146" t="s">
        <v>44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45</v>
      </c>
      <c r="E33" s="133" t="s">
        <v>46</v>
      </c>
      <c r="F33" s="148">
        <f>ROUND((SUM(BE95:BE504)),2)</f>
        <v>0</v>
      </c>
      <c r="G33" s="39"/>
      <c r="H33" s="39"/>
      <c r="I33" s="149">
        <v>0.21</v>
      </c>
      <c r="J33" s="148">
        <f>ROUND(((SUM(BE95:BE504))*I33),2)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47</v>
      </c>
      <c r="F34" s="148">
        <f>ROUND((SUM(BF95:BF504)),2)</f>
        <v>0</v>
      </c>
      <c r="G34" s="39"/>
      <c r="H34" s="39"/>
      <c r="I34" s="149">
        <v>0.15</v>
      </c>
      <c r="J34" s="148">
        <f>ROUND(((SUM(BF95:BF504))*I34),2)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48</v>
      </c>
      <c r="F35" s="148">
        <f>ROUND((SUM(BG95:BG504)),2)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49</v>
      </c>
      <c r="F36" s="148">
        <f>ROUND((SUM(BH95:BH504)),2)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50</v>
      </c>
      <c r="F37" s="148">
        <f>ROUND((SUM(BI95:BI504)),2)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51</v>
      </c>
      <c r="E39" s="152"/>
      <c r="F39" s="152"/>
      <c r="G39" s="153" t="s">
        <v>52</v>
      </c>
      <c r="H39" s="154" t="s">
        <v>53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122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Rekonstrukce střechy Základní školy Za Chlumem 824 v Bílině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120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SO-02 - A2 - střecha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Za Chlumem 824</v>
      </c>
      <c r="G52" s="41"/>
      <c r="H52" s="41"/>
      <c r="I52" s="33" t="s">
        <v>23</v>
      </c>
      <c r="J52" s="73" t="str">
        <f>IF(J12="","",J12)</f>
        <v>14. 9. 2023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Město Bílina</v>
      </c>
      <c r="G54" s="41"/>
      <c r="H54" s="41"/>
      <c r="I54" s="33" t="s">
        <v>33</v>
      </c>
      <c r="J54" s="37" t="str">
        <f>E21</f>
        <v>DEKPROJEKT s.r.o.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31</v>
      </c>
      <c r="D55" s="41"/>
      <c r="E55" s="41"/>
      <c r="F55" s="28" t="str">
        <f>IF(E18="","",E18)</f>
        <v>Vyplň údaj</v>
      </c>
      <c r="G55" s="41"/>
      <c r="H55" s="41"/>
      <c r="I55" s="33" t="s">
        <v>38</v>
      </c>
      <c r="J55" s="37" t="str">
        <f>E24</f>
        <v>DEKPROJEKT s.r.o.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123</v>
      </c>
      <c r="D57" s="163"/>
      <c r="E57" s="163"/>
      <c r="F57" s="163"/>
      <c r="G57" s="163"/>
      <c r="H57" s="163"/>
      <c r="I57" s="163"/>
      <c r="J57" s="164" t="s">
        <v>124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73</v>
      </c>
      <c r="D59" s="41"/>
      <c r="E59" s="41"/>
      <c r="F59" s="41"/>
      <c r="G59" s="41"/>
      <c r="H59" s="41"/>
      <c r="I59" s="41"/>
      <c r="J59" s="103">
        <f>J95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125</v>
      </c>
    </row>
    <row r="60" spans="1:31" s="9" customFormat="1" ht="24.95" customHeight="1">
      <c r="A60" s="9"/>
      <c r="B60" s="166"/>
      <c r="C60" s="167"/>
      <c r="D60" s="168" t="s">
        <v>126</v>
      </c>
      <c r="E60" s="169"/>
      <c r="F60" s="169"/>
      <c r="G60" s="169"/>
      <c r="H60" s="169"/>
      <c r="I60" s="169"/>
      <c r="J60" s="170">
        <f>J96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128</v>
      </c>
      <c r="E61" s="175"/>
      <c r="F61" s="175"/>
      <c r="G61" s="175"/>
      <c r="H61" s="175"/>
      <c r="I61" s="175"/>
      <c r="J61" s="176">
        <f>J97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129</v>
      </c>
      <c r="E62" s="175"/>
      <c r="F62" s="175"/>
      <c r="G62" s="175"/>
      <c r="H62" s="175"/>
      <c r="I62" s="175"/>
      <c r="J62" s="176">
        <f>J100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9" customFormat="1" ht="24.95" customHeight="1">
      <c r="A63" s="9"/>
      <c r="B63" s="166"/>
      <c r="C63" s="167"/>
      <c r="D63" s="168" t="s">
        <v>131</v>
      </c>
      <c r="E63" s="169"/>
      <c r="F63" s="169"/>
      <c r="G63" s="169"/>
      <c r="H63" s="169"/>
      <c r="I63" s="169"/>
      <c r="J63" s="170">
        <f>J118</f>
        <v>0</v>
      </c>
      <c r="K63" s="167"/>
      <c r="L63" s="171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10" customFormat="1" ht="19.9" customHeight="1">
      <c r="A64" s="10"/>
      <c r="B64" s="172"/>
      <c r="C64" s="173"/>
      <c r="D64" s="174" t="s">
        <v>132</v>
      </c>
      <c r="E64" s="175"/>
      <c r="F64" s="175"/>
      <c r="G64" s="175"/>
      <c r="H64" s="175"/>
      <c r="I64" s="175"/>
      <c r="J64" s="176">
        <f>J119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2"/>
      <c r="C65" s="173"/>
      <c r="D65" s="174" t="s">
        <v>133</v>
      </c>
      <c r="E65" s="175"/>
      <c r="F65" s="175"/>
      <c r="G65" s="175"/>
      <c r="H65" s="175"/>
      <c r="I65" s="175"/>
      <c r="J65" s="176">
        <f>J251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2"/>
      <c r="C66" s="173"/>
      <c r="D66" s="174" t="s">
        <v>134</v>
      </c>
      <c r="E66" s="175"/>
      <c r="F66" s="175"/>
      <c r="G66" s="175"/>
      <c r="H66" s="175"/>
      <c r="I66" s="175"/>
      <c r="J66" s="176">
        <f>J336</f>
        <v>0</v>
      </c>
      <c r="K66" s="173"/>
      <c r="L66" s="17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2"/>
      <c r="C67" s="173"/>
      <c r="D67" s="174" t="s">
        <v>135</v>
      </c>
      <c r="E67" s="175"/>
      <c r="F67" s="175"/>
      <c r="G67" s="175"/>
      <c r="H67" s="175"/>
      <c r="I67" s="175"/>
      <c r="J67" s="176">
        <f>J355</f>
        <v>0</v>
      </c>
      <c r="K67" s="173"/>
      <c r="L67" s="17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2"/>
      <c r="C68" s="173"/>
      <c r="D68" s="174" t="s">
        <v>136</v>
      </c>
      <c r="E68" s="175"/>
      <c r="F68" s="175"/>
      <c r="G68" s="175"/>
      <c r="H68" s="175"/>
      <c r="I68" s="175"/>
      <c r="J68" s="176">
        <f>J402</f>
        <v>0</v>
      </c>
      <c r="K68" s="173"/>
      <c r="L68" s="17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2"/>
      <c r="C69" s="173"/>
      <c r="D69" s="174" t="s">
        <v>137</v>
      </c>
      <c r="E69" s="175"/>
      <c r="F69" s="175"/>
      <c r="G69" s="175"/>
      <c r="H69" s="175"/>
      <c r="I69" s="175"/>
      <c r="J69" s="176">
        <f>J421</f>
        <v>0</v>
      </c>
      <c r="K69" s="173"/>
      <c r="L69" s="17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2"/>
      <c r="C70" s="173"/>
      <c r="D70" s="174" t="s">
        <v>138</v>
      </c>
      <c r="E70" s="175"/>
      <c r="F70" s="175"/>
      <c r="G70" s="175"/>
      <c r="H70" s="175"/>
      <c r="I70" s="175"/>
      <c r="J70" s="176">
        <f>J470</f>
        <v>0</v>
      </c>
      <c r="K70" s="173"/>
      <c r="L70" s="177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72"/>
      <c r="C71" s="173"/>
      <c r="D71" s="174" t="s">
        <v>139</v>
      </c>
      <c r="E71" s="175"/>
      <c r="F71" s="175"/>
      <c r="G71" s="175"/>
      <c r="H71" s="175"/>
      <c r="I71" s="175"/>
      <c r="J71" s="176">
        <f>J477</f>
        <v>0</v>
      </c>
      <c r="K71" s="173"/>
      <c r="L71" s="177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9" customFormat="1" ht="24.95" customHeight="1">
      <c r="A72" s="9"/>
      <c r="B72" s="166"/>
      <c r="C72" s="167"/>
      <c r="D72" s="168" t="s">
        <v>140</v>
      </c>
      <c r="E72" s="169"/>
      <c r="F72" s="169"/>
      <c r="G72" s="169"/>
      <c r="H72" s="169"/>
      <c r="I72" s="169"/>
      <c r="J72" s="170">
        <f>J488</f>
        <v>0</v>
      </c>
      <c r="K72" s="167"/>
      <c r="L72" s="171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s="10" customFormat="1" ht="19.9" customHeight="1">
      <c r="A73" s="10"/>
      <c r="B73" s="172"/>
      <c r="C73" s="173"/>
      <c r="D73" s="174" t="s">
        <v>141</v>
      </c>
      <c r="E73" s="175"/>
      <c r="F73" s="175"/>
      <c r="G73" s="175"/>
      <c r="H73" s="175"/>
      <c r="I73" s="175"/>
      <c r="J73" s="176">
        <f>J489</f>
        <v>0</v>
      </c>
      <c r="K73" s="173"/>
      <c r="L73" s="177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72"/>
      <c r="C74" s="173"/>
      <c r="D74" s="174" t="s">
        <v>142</v>
      </c>
      <c r="E74" s="175"/>
      <c r="F74" s="175"/>
      <c r="G74" s="175"/>
      <c r="H74" s="175"/>
      <c r="I74" s="175"/>
      <c r="J74" s="176">
        <f>J493</f>
        <v>0</v>
      </c>
      <c r="K74" s="173"/>
      <c r="L74" s="177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72"/>
      <c r="C75" s="173"/>
      <c r="D75" s="174" t="s">
        <v>143</v>
      </c>
      <c r="E75" s="175"/>
      <c r="F75" s="175"/>
      <c r="G75" s="175"/>
      <c r="H75" s="175"/>
      <c r="I75" s="175"/>
      <c r="J75" s="176">
        <f>J499</f>
        <v>0</v>
      </c>
      <c r="K75" s="173"/>
      <c r="L75" s="177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2" customFormat="1" ht="21.8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6.95" customHeight="1">
      <c r="A77" s="39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144</v>
      </c>
      <c r="D82" s="41"/>
      <c r="E82" s="41"/>
      <c r="F82" s="41"/>
      <c r="G82" s="41"/>
      <c r="H82" s="41"/>
      <c r="I82" s="41"/>
      <c r="J82" s="41"/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61" t="str">
        <f>E7</f>
        <v>Rekonstrukce střechy Základní školy Za Chlumem 824 v Bílině</v>
      </c>
      <c r="F85" s="33"/>
      <c r="G85" s="33"/>
      <c r="H85" s="33"/>
      <c r="I85" s="41"/>
      <c r="J85" s="41"/>
      <c r="K85" s="41"/>
      <c r="L85" s="13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120</v>
      </c>
      <c r="D86" s="41"/>
      <c r="E86" s="41"/>
      <c r="F86" s="41"/>
      <c r="G86" s="41"/>
      <c r="H86" s="41"/>
      <c r="I86" s="41"/>
      <c r="J86" s="41"/>
      <c r="K86" s="41"/>
      <c r="L86" s="13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0" t="str">
        <f>E9</f>
        <v>SO-02 - A2 - střecha</v>
      </c>
      <c r="F87" s="41"/>
      <c r="G87" s="41"/>
      <c r="H87" s="41"/>
      <c r="I87" s="41"/>
      <c r="J87" s="41"/>
      <c r="K87" s="41"/>
      <c r="L87" s="13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13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21</v>
      </c>
      <c r="D89" s="41"/>
      <c r="E89" s="41"/>
      <c r="F89" s="28" t="str">
        <f>F12</f>
        <v>Za Chlumem 824</v>
      </c>
      <c r="G89" s="41"/>
      <c r="H89" s="41"/>
      <c r="I89" s="33" t="s">
        <v>23</v>
      </c>
      <c r="J89" s="73" t="str">
        <f>IF(J12="","",J12)</f>
        <v>14. 9. 2023</v>
      </c>
      <c r="K89" s="41"/>
      <c r="L89" s="13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135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25</v>
      </c>
      <c r="D91" s="41"/>
      <c r="E91" s="41"/>
      <c r="F91" s="28" t="str">
        <f>E15</f>
        <v>Město Bílina</v>
      </c>
      <c r="G91" s="41"/>
      <c r="H91" s="41"/>
      <c r="I91" s="33" t="s">
        <v>33</v>
      </c>
      <c r="J91" s="37" t="str">
        <f>E21</f>
        <v>DEKPROJEKT s.r.o.</v>
      </c>
      <c r="K91" s="41"/>
      <c r="L91" s="135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31</v>
      </c>
      <c r="D92" s="41"/>
      <c r="E92" s="41"/>
      <c r="F92" s="28" t="str">
        <f>IF(E18="","",E18)</f>
        <v>Vyplň údaj</v>
      </c>
      <c r="G92" s="41"/>
      <c r="H92" s="41"/>
      <c r="I92" s="33" t="s">
        <v>38</v>
      </c>
      <c r="J92" s="37" t="str">
        <f>E24</f>
        <v>DEKPROJEKT s.r.o.</v>
      </c>
      <c r="K92" s="41"/>
      <c r="L92" s="135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135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11" customFormat="1" ht="29.25" customHeight="1">
      <c r="A94" s="178"/>
      <c r="B94" s="179"/>
      <c r="C94" s="180" t="s">
        <v>145</v>
      </c>
      <c r="D94" s="181" t="s">
        <v>60</v>
      </c>
      <c r="E94" s="181" t="s">
        <v>56</v>
      </c>
      <c r="F94" s="181" t="s">
        <v>57</v>
      </c>
      <c r="G94" s="181" t="s">
        <v>146</v>
      </c>
      <c r="H94" s="181" t="s">
        <v>147</v>
      </c>
      <c r="I94" s="181" t="s">
        <v>148</v>
      </c>
      <c r="J94" s="181" t="s">
        <v>124</v>
      </c>
      <c r="K94" s="182" t="s">
        <v>149</v>
      </c>
      <c r="L94" s="183"/>
      <c r="M94" s="93" t="s">
        <v>19</v>
      </c>
      <c r="N94" s="94" t="s">
        <v>45</v>
      </c>
      <c r="O94" s="94" t="s">
        <v>150</v>
      </c>
      <c r="P94" s="94" t="s">
        <v>151</v>
      </c>
      <c r="Q94" s="94" t="s">
        <v>152</v>
      </c>
      <c r="R94" s="94" t="s">
        <v>153</v>
      </c>
      <c r="S94" s="94" t="s">
        <v>154</v>
      </c>
      <c r="T94" s="95" t="s">
        <v>155</v>
      </c>
      <c r="U94" s="178"/>
      <c r="V94" s="178"/>
      <c r="W94" s="178"/>
      <c r="X94" s="178"/>
      <c r="Y94" s="178"/>
      <c r="Z94" s="178"/>
      <c r="AA94" s="178"/>
      <c r="AB94" s="178"/>
      <c r="AC94" s="178"/>
      <c r="AD94" s="178"/>
      <c r="AE94" s="178"/>
    </row>
    <row r="95" spans="1:63" s="2" customFormat="1" ht="22.8" customHeight="1">
      <c r="A95" s="39"/>
      <c r="B95" s="40"/>
      <c r="C95" s="100" t="s">
        <v>156</v>
      </c>
      <c r="D95" s="41"/>
      <c r="E95" s="41"/>
      <c r="F95" s="41"/>
      <c r="G95" s="41"/>
      <c r="H95" s="41"/>
      <c r="I95" s="41"/>
      <c r="J95" s="184">
        <f>BK95</f>
        <v>0</v>
      </c>
      <c r="K95" s="41"/>
      <c r="L95" s="45"/>
      <c r="M95" s="96"/>
      <c r="N95" s="185"/>
      <c r="O95" s="97"/>
      <c r="P95" s="186">
        <f>P96+P118+P488</f>
        <v>0</v>
      </c>
      <c r="Q95" s="97"/>
      <c r="R95" s="186">
        <f>R96+R118+R488</f>
        <v>19.419021790000002</v>
      </c>
      <c r="S95" s="97"/>
      <c r="T95" s="187">
        <f>T96+T118+T488</f>
        <v>1.5436029400000002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74</v>
      </c>
      <c r="AU95" s="18" t="s">
        <v>125</v>
      </c>
      <c r="BK95" s="188">
        <f>BK96+BK118+BK488</f>
        <v>0</v>
      </c>
    </row>
    <row r="96" spans="1:63" s="12" customFormat="1" ht="25.9" customHeight="1">
      <c r="A96" s="12"/>
      <c r="B96" s="189"/>
      <c r="C96" s="190"/>
      <c r="D96" s="191" t="s">
        <v>74</v>
      </c>
      <c r="E96" s="192" t="s">
        <v>157</v>
      </c>
      <c r="F96" s="192" t="s">
        <v>158</v>
      </c>
      <c r="G96" s="190"/>
      <c r="H96" s="190"/>
      <c r="I96" s="193"/>
      <c r="J96" s="194">
        <f>BK96</f>
        <v>0</v>
      </c>
      <c r="K96" s="190"/>
      <c r="L96" s="195"/>
      <c r="M96" s="196"/>
      <c r="N96" s="197"/>
      <c r="O96" s="197"/>
      <c r="P96" s="198">
        <f>P97+P100</f>
        <v>0</v>
      </c>
      <c r="Q96" s="197"/>
      <c r="R96" s="198">
        <f>R97+R100</f>
        <v>0</v>
      </c>
      <c r="S96" s="197"/>
      <c r="T96" s="199">
        <f>T97+T100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0" t="s">
        <v>83</v>
      </c>
      <c r="AT96" s="201" t="s">
        <v>74</v>
      </c>
      <c r="AU96" s="201" t="s">
        <v>75</v>
      </c>
      <c r="AY96" s="200" t="s">
        <v>159</v>
      </c>
      <c r="BK96" s="202">
        <f>BK97+BK100</f>
        <v>0</v>
      </c>
    </row>
    <row r="97" spans="1:63" s="12" customFormat="1" ht="22.8" customHeight="1">
      <c r="A97" s="12"/>
      <c r="B97" s="189"/>
      <c r="C97" s="190"/>
      <c r="D97" s="191" t="s">
        <v>74</v>
      </c>
      <c r="E97" s="203" t="s">
        <v>180</v>
      </c>
      <c r="F97" s="203" t="s">
        <v>181</v>
      </c>
      <c r="G97" s="190"/>
      <c r="H97" s="190"/>
      <c r="I97" s="193"/>
      <c r="J97" s="204">
        <f>BK97</f>
        <v>0</v>
      </c>
      <c r="K97" s="190"/>
      <c r="L97" s="195"/>
      <c r="M97" s="196"/>
      <c r="N97" s="197"/>
      <c r="O97" s="197"/>
      <c r="P97" s="198">
        <f>SUM(P98:P99)</f>
        <v>0</v>
      </c>
      <c r="Q97" s="197"/>
      <c r="R97" s="198">
        <f>SUM(R98:R99)</f>
        <v>0</v>
      </c>
      <c r="S97" s="197"/>
      <c r="T97" s="199">
        <f>SUM(T98:T99)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00" t="s">
        <v>83</v>
      </c>
      <c r="AT97" s="201" t="s">
        <v>74</v>
      </c>
      <c r="AU97" s="201" t="s">
        <v>83</v>
      </c>
      <c r="AY97" s="200" t="s">
        <v>159</v>
      </c>
      <c r="BK97" s="202">
        <f>SUM(BK98:BK99)</f>
        <v>0</v>
      </c>
    </row>
    <row r="98" spans="1:65" s="2" customFormat="1" ht="37.8" customHeight="1">
      <c r="A98" s="39"/>
      <c r="B98" s="40"/>
      <c r="C98" s="205" t="s">
        <v>83</v>
      </c>
      <c r="D98" s="205" t="s">
        <v>162</v>
      </c>
      <c r="E98" s="206" t="s">
        <v>183</v>
      </c>
      <c r="F98" s="207" t="s">
        <v>184</v>
      </c>
      <c r="G98" s="208" t="s">
        <v>165</v>
      </c>
      <c r="H98" s="209">
        <v>549.325</v>
      </c>
      <c r="I98" s="210"/>
      <c r="J98" s="211">
        <f>ROUND(I98*H98,2)</f>
        <v>0</v>
      </c>
      <c r="K98" s="207" t="s">
        <v>166</v>
      </c>
      <c r="L98" s="45"/>
      <c r="M98" s="212" t="s">
        <v>19</v>
      </c>
      <c r="N98" s="213" t="s">
        <v>46</v>
      </c>
      <c r="O98" s="85"/>
      <c r="P98" s="214">
        <f>O98*H98</f>
        <v>0</v>
      </c>
      <c r="Q98" s="214">
        <v>0</v>
      </c>
      <c r="R98" s="214">
        <f>Q98*H98</f>
        <v>0</v>
      </c>
      <c r="S98" s="214">
        <v>0</v>
      </c>
      <c r="T98" s="215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16" t="s">
        <v>167</v>
      </c>
      <c r="AT98" s="216" t="s">
        <v>162</v>
      </c>
      <c r="AU98" s="216" t="s">
        <v>85</v>
      </c>
      <c r="AY98" s="18" t="s">
        <v>159</v>
      </c>
      <c r="BE98" s="217">
        <f>IF(N98="základní",J98,0)</f>
        <v>0</v>
      </c>
      <c r="BF98" s="217">
        <f>IF(N98="snížená",J98,0)</f>
        <v>0</v>
      </c>
      <c r="BG98" s="217">
        <f>IF(N98="zákl. přenesená",J98,0)</f>
        <v>0</v>
      </c>
      <c r="BH98" s="217">
        <f>IF(N98="sníž. přenesená",J98,0)</f>
        <v>0</v>
      </c>
      <c r="BI98" s="217">
        <f>IF(N98="nulová",J98,0)</f>
        <v>0</v>
      </c>
      <c r="BJ98" s="18" t="s">
        <v>83</v>
      </c>
      <c r="BK98" s="217">
        <f>ROUND(I98*H98,2)</f>
        <v>0</v>
      </c>
      <c r="BL98" s="18" t="s">
        <v>167</v>
      </c>
      <c r="BM98" s="216" t="s">
        <v>770</v>
      </c>
    </row>
    <row r="99" spans="1:47" s="2" customFormat="1" ht="12">
      <c r="A99" s="39"/>
      <c r="B99" s="40"/>
      <c r="C99" s="41"/>
      <c r="D99" s="218" t="s">
        <v>169</v>
      </c>
      <c r="E99" s="41"/>
      <c r="F99" s="219" t="s">
        <v>186</v>
      </c>
      <c r="G99" s="41"/>
      <c r="H99" s="41"/>
      <c r="I99" s="220"/>
      <c r="J99" s="41"/>
      <c r="K99" s="41"/>
      <c r="L99" s="45"/>
      <c r="M99" s="221"/>
      <c r="N99" s="222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169</v>
      </c>
      <c r="AU99" s="18" t="s">
        <v>85</v>
      </c>
    </row>
    <row r="100" spans="1:63" s="12" customFormat="1" ht="22.8" customHeight="1">
      <c r="A100" s="12"/>
      <c r="B100" s="189"/>
      <c r="C100" s="190"/>
      <c r="D100" s="191" t="s">
        <v>74</v>
      </c>
      <c r="E100" s="203" t="s">
        <v>187</v>
      </c>
      <c r="F100" s="203" t="s">
        <v>188</v>
      </c>
      <c r="G100" s="190"/>
      <c r="H100" s="190"/>
      <c r="I100" s="193"/>
      <c r="J100" s="204">
        <f>BK100</f>
        <v>0</v>
      </c>
      <c r="K100" s="190"/>
      <c r="L100" s="195"/>
      <c r="M100" s="196"/>
      <c r="N100" s="197"/>
      <c r="O100" s="197"/>
      <c r="P100" s="198">
        <f>SUM(P101:P117)</f>
        <v>0</v>
      </c>
      <c r="Q100" s="197"/>
      <c r="R100" s="198">
        <f>SUM(R101:R117)</f>
        <v>0</v>
      </c>
      <c r="S100" s="197"/>
      <c r="T100" s="199">
        <f>SUM(T101:T117)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00" t="s">
        <v>83</v>
      </c>
      <c r="AT100" s="201" t="s">
        <v>74</v>
      </c>
      <c r="AU100" s="201" t="s">
        <v>83</v>
      </c>
      <c r="AY100" s="200" t="s">
        <v>159</v>
      </c>
      <c r="BK100" s="202">
        <f>SUM(BK101:BK117)</f>
        <v>0</v>
      </c>
    </row>
    <row r="101" spans="1:65" s="2" customFormat="1" ht="44.25" customHeight="1">
      <c r="A101" s="39"/>
      <c r="B101" s="40"/>
      <c r="C101" s="205" t="s">
        <v>85</v>
      </c>
      <c r="D101" s="205" t="s">
        <v>162</v>
      </c>
      <c r="E101" s="206" t="s">
        <v>189</v>
      </c>
      <c r="F101" s="207" t="s">
        <v>190</v>
      </c>
      <c r="G101" s="208" t="s">
        <v>191</v>
      </c>
      <c r="H101" s="209">
        <v>1.544</v>
      </c>
      <c r="I101" s="210"/>
      <c r="J101" s="211">
        <f>ROUND(I101*H101,2)</f>
        <v>0</v>
      </c>
      <c r="K101" s="207" t="s">
        <v>166</v>
      </c>
      <c r="L101" s="45"/>
      <c r="M101" s="212" t="s">
        <v>19</v>
      </c>
      <c r="N101" s="213" t="s">
        <v>46</v>
      </c>
      <c r="O101" s="85"/>
      <c r="P101" s="214">
        <f>O101*H101</f>
        <v>0</v>
      </c>
      <c r="Q101" s="214">
        <v>0</v>
      </c>
      <c r="R101" s="214">
        <f>Q101*H101</f>
        <v>0</v>
      </c>
      <c r="S101" s="214">
        <v>0</v>
      </c>
      <c r="T101" s="215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16" t="s">
        <v>167</v>
      </c>
      <c r="AT101" s="216" t="s">
        <v>162</v>
      </c>
      <c r="AU101" s="216" t="s">
        <v>85</v>
      </c>
      <c r="AY101" s="18" t="s">
        <v>159</v>
      </c>
      <c r="BE101" s="217">
        <f>IF(N101="základní",J101,0)</f>
        <v>0</v>
      </c>
      <c r="BF101" s="217">
        <f>IF(N101="snížená",J101,0)</f>
        <v>0</v>
      </c>
      <c r="BG101" s="217">
        <f>IF(N101="zákl. přenesená",J101,0)</f>
        <v>0</v>
      </c>
      <c r="BH101" s="217">
        <f>IF(N101="sníž. přenesená",J101,0)</f>
        <v>0</v>
      </c>
      <c r="BI101" s="217">
        <f>IF(N101="nulová",J101,0)</f>
        <v>0</v>
      </c>
      <c r="BJ101" s="18" t="s">
        <v>83</v>
      </c>
      <c r="BK101" s="217">
        <f>ROUND(I101*H101,2)</f>
        <v>0</v>
      </c>
      <c r="BL101" s="18" t="s">
        <v>167</v>
      </c>
      <c r="BM101" s="216" t="s">
        <v>771</v>
      </c>
    </row>
    <row r="102" spans="1:47" s="2" customFormat="1" ht="12">
      <c r="A102" s="39"/>
      <c r="B102" s="40"/>
      <c r="C102" s="41"/>
      <c r="D102" s="218" t="s">
        <v>169</v>
      </c>
      <c r="E102" s="41"/>
      <c r="F102" s="219" t="s">
        <v>193</v>
      </c>
      <c r="G102" s="41"/>
      <c r="H102" s="41"/>
      <c r="I102" s="220"/>
      <c r="J102" s="41"/>
      <c r="K102" s="41"/>
      <c r="L102" s="45"/>
      <c r="M102" s="221"/>
      <c r="N102" s="222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169</v>
      </c>
      <c r="AU102" s="18" t="s">
        <v>85</v>
      </c>
    </row>
    <row r="103" spans="1:65" s="2" customFormat="1" ht="33" customHeight="1">
      <c r="A103" s="39"/>
      <c r="B103" s="40"/>
      <c r="C103" s="205" t="s">
        <v>182</v>
      </c>
      <c r="D103" s="205" t="s">
        <v>162</v>
      </c>
      <c r="E103" s="206" t="s">
        <v>195</v>
      </c>
      <c r="F103" s="207" t="s">
        <v>196</v>
      </c>
      <c r="G103" s="208" t="s">
        <v>191</v>
      </c>
      <c r="H103" s="209">
        <v>1.544</v>
      </c>
      <c r="I103" s="210"/>
      <c r="J103" s="211">
        <f>ROUND(I103*H103,2)</f>
        <v>0</v>
      </c>
      <c r="K103" s="207" t="s">
        <v>166</v>
      </c>
      <c r="L103" s="45"/>
      <c r="M103" s="212" t="s">
        <v>19</v>
      </c>
      <c r="N103" s="213" t="s">
        <v>46</v>
      </c>
      <c r="O103" s="85"/>
      <c r="P103" s="214">
        <f>O103*H103</f>
        <v>0</v>
      </c>
      <c r="Q103" s="214">
        <v>0</v>
      </c>
      <c r="R103" s="214">
        <f>Q103*H103</f>
        <v>0</v>
      </c>
      <c r="S103" s="214">
        <v>0</v>
      </c>
      <c r="T103" s="215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16" t="s">
        <v>167</v>
      </c>
      <c r="AT103" s="216" t="s">
        <v>162</v>
      </c>
      <c r="AU103" s="216" t="s">
        <v>85</v>
      </c>
      <c r="AY103" s="18" t="s">
        <v>159</v>
      </c>
      <c r="BE103" s="217">
        <f>IF(N103="základní",J103,0)</f>
        <v>0</v>
      </c>
      <c r="BF103" s="217">
        <f>IF(N103="snížená",J103,0)</f>
        <v>0</v>
      </c>
      <c r="BG103" s="217">
        <f>IF(N103="zákl. přenesená",J103,0)</f>
        <v>0</v>
      </c>
      <c r="BH103" s="217">
        <f>IF(N103="sníž. přenesená",J103,0)</f>
        <v>0</v>
      </c>
      <c r="BI103" s="217">
        <f>IF(N103="nulová",J103,0)</f>
        <v>0</v>
      </c>
      <c r="BJ103" s="18" t="s">
        <v>83</v>
      </c>
      <c r="BK103" s="217">
        <f>ROUND(I103*H103,2)</f>
        <v>0</v>
      </c>
      <c r="BL103" s="18" t="s">
        <v>167</v>
      </c>
      <c r="BM103" s="216" t="s">
        <v>772</v>
      </c>
    </row>
    <row r="104" spans="1:47" s="2" customFormat="1" ht="12">
      <c r="A104" s="39"/>
      <c r="B104" s="40"/>
      <c r="C104" s="41"/>
      <c r="D104" s="218" t="s">
        <v>169</v>
      </c>
      <c r="E104" s="41"/>
      <c r="F104" s="219" t="s">
        <v>198</v>
      </c>
      <c r="G104" s="41"/>
      <c r="H104" s="41"/>
      <c r="I104" s="220"/>
      <c r="J104" s="41"/>
      <c r="K104" s="41"/>
      <c r="L104" s="45"/>
      <c r="M104" s="221"/>
      <c r="N104" s="222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169</v>
      </c>
      <c r="AU104" s="18" t="s">
        <v>85</v>
      </c>
    </row>
    <row r="105" spans="1:65" s="2" customFormat="1" ht="44.25" customHeight="1">
      <c r="A105" s="39"/>
      <c r="B105" s="40"/>
      <c r="C105" s="205" t="s">
        <v>167</v>
      </c>
      <c r="D105" s="205" t="s">
        <v>162</v>
      </c>
      <c r="E105" s="206" t="s">
        <v>199</v>
      </c>
      <c r="F105" s="207" t="s">
        <v>200</v>
      </c>
      <c r="G105" s="208" t="s">
        <v>191</v>
      </c>
      <c r="H105" s="209">
        <v>29.336</v>
      </c>
      <c r="I105" s="210"/>
      <c r="J105" s="211">
        <f>ROUND(I105*H105,2)</f>
        <v>0</v>
      </c>
      <c r="K105" s="207" t="s">
        <v>166</v>
      </c>
      <c r="L105" s="45"/>
      <c r="M105" s="212" t="s">
        <v>19</v>
      </c>
      <c r="N105" s="213" t="s">
        <v>46</v>
      </c>
      <c r="O105" s="85"/>
      <c r="P105" s="214">
        <f>O105*H105</f>
        <v>0</v>
      </c>
      <c r="Q105" s="214">
        <v>0</v>
      </c>
      <c r="R105" s="214">
        <f>Q105*H105</f>
        <v>0</v>
      </c>
      <c r="S105" s="214">
        <v>0</v>
      </c>
      <c r="T105" s="215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16" t="s">
        <v>167</v>
      </c>
      <c r="AT105" s="216" t="s">
        <v>162</v>
      </c>
      <c r="AU105" s="216" t="s">
        <v>85</v>
      </c>
      <c r="AY105" s="18" t="s">
        <v>159</v>
      </c>
      <c r="BE105" s="217">
        <f>IF(N105="základní",J105,0)</f>
        <v>0</v>
      </c>
      <c r="BF105" s="217">
        <f>IF(N105="snížená",J105,0)</f>
        <v>0</v>
      </c>
      <c r="BG105" s="217">
        <f>IF(N105="zákl. přenesená",J105,0)</f>
        <v>0</v>
      </c>
      <c r="BH105" s="217">
        <f>IF(N105="sníž. přenesená",J105,0)</f>
        <v>0</v>
      </c>
      <c r="BI105" s="217">
        <f>IF(N105="nulová",J105,0)</f>
        <v>0</v>
      </c>
      <c r="BJ105" s="18" t="s">
        <v>83</v>
      </c>
      <c r="BK105" s="217">
        <f>ROUND(I105*H105,2)</f>
        <v>0</v>
      </c>
      <c r="BL105" s="18" t="s">
        <v>167</v>
      </c>
      <c r="BM105" s="216" t="s">
        <v>773</v>
      </c>
    </row>
    <row r="106" spans="1:47" s="2" customFormat="1" ht="12">
      <c r="A106" s="39"/>
      <c r="B106" s="40"/>
      <c r="C106" s="41"/>
      <c r="D106" s="218" t="s">
        <v>169</v>
      </c>
      <c r="E106" s="41"/>
      <c r="F106" s="219" t="s">
        <v>202</v>
      </c>
      <c r="G106" s="41"/>
      <c r="H106" s="41"/>
      <c r="I106" s="220"/>
      <c r="J106" s="41"/>
      <c r="K106" s="41"/>
      <c r="L106" s="45"/>
      <c r="M106" s="221"/>
      <c r="N106" s="222"/>
      <c r="O106" s="85"/>
      <c r="P106" s="85"/>
      <c r="Q106" s="85"/>
      <c r="R106" s="85"/>
      <c r="S106" s="85"/>
      <c r="T106" s="86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18" t="s">
        <v>169</v>
      </c>
      <c r="AU106" s="18" t="s">
        <v>85</v>
      </c>
    </row>
    <row r="107" spans="1:47" s="2" customFormat="1" ht="12">
      <c r="A107" s="39"/>
      <c r="B107" s="40"/>
      <c r="C107" s="41"/>
      <c r="D107" s="225" t="s">
        <v>203</v>
      </c>
      <c r="E107" s="41"/>
      <c r="F107" s="256" t="s">
        <v>204</v>
      </c>
      <c r="G107" s="41"/>
      <c r="H107" s="41"/>
      <c r="I107" s="220"/>
      <c r="J107" s="41"/>
      <c r="K107" s="41"/>
      <c r="L107" s="45"/>
      <c r="M107" s="221"/>
      <c r="N107" s="222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203</v>
      </c>
      <c r="AU107" s="18" t="s">
        <v>85</v>
      </c>
    </row>
    <row r="108" spans="1:51" s="14" customFormat="1" ht="12">
      <c r="A108" s="14"/>
      <c r="B108" s="234"/>
      <c r="C108" s="235"/>
      <c r="D108" s="225" t="s">
        <v>175</v>
      </c>
      <c r="E108" s="235"/>
      <c r="F108" s="237" t="s">
        <v>774</v>
      </c>
      <c r="G108" s="235"/>
      <c r="H108" s="238">
        <v>29.336</v>
      </c>
      <c r="I108" s="239"/>
      <c r="J108" s="235"/>
      <c r="K108" s="235"/>
      <c r="L108" s="240"/>
      <c r="M108" s="241"/>
      <c r="N108" s="242"/>
      <c r="O108" s="242"/>
      <c r="P108" s="242"/>
      <c r="Q108" s="242"/>
      <c r="R108" s="242"/>
      <c r="S108" s="242"/>
      <c r="T108" s="243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44" t="s">
        <v>175</v>
      </c>
      <c r="AU108" s="244" t="s">
        <v>85</v>
      </c>
      <c r="AV108" s="14" t="s">
        <v>85</v>
      </c>
      <c r="AW108" s="14" t="s">
        <v>4</v>
      </c>
      <c r="AX108" s="14" t="s">
        <v>83</v>
      </c>
      <c r="AY108" s="244" t="s">
        <v>159</v>
      </c>
    </row>
    <row r="109" spans="1:65" s="2" customFormat="1" ht="44.25" customHeight="1">
      <c r="A109" s="39"/>
      <c r="B109" s="40"/>
      <c r="C109" s="205" t="s">
        <v>194</v>
      </c>
      <c r="D109" s="205" t="s">
        <v>162</v>
      </c>
      <c r="E109" s="206" t="s">
        <v>207</v>
      </c>
      <c r="F109" s="207" t="s">
        <v>208</v>
      </c>
      <c r="G109" s="208" t="s">
        <v>191</v>
      </c>
      <c r="H109" s="209">
        <v>0.528</v>
      </c>
      <c r="I109" s="210"/>
      <c r="J109" s="211">
        <f>ROUND(I109*H109,2)</f>
        <v>0</v>
      </c>
      <c r="K109" s="207" t="s">
        <v>166</v>
      </c>
      <c r="L109" s="45"/>
      <c r="M109" s="212" t="s">
        <v>19</v>
      </c>
      <c r="N109" s="213" t="s">
        <v>46</v>
      </c>
      <c r="O109" s="85"/>
      <c r="P109" s="214">
        <f>O109*H109</f>
        <v>0</v>
      </c>
      <c r="Q109" s="214">
        <v>0</v>
      </c>
      <c r="R109" s="214">
        <f>Q109*H109</f>
        <v>0</v>
      </c>
      <c r="S109" s="214">
        <v>0</v>
      </c>
      <c r="T109" s="215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16" t="s">
        <v>167</v>
      </c>
      <c r="AT109" s="216" t="s">
        <v>162</v>
      </c>
      <c r="AU109" s="216" t="s">
        <v>85</v>
      </c>
      <c r="AY109" s="18" t="s">
        <v>159</v>
      </c>
      <c r="BE109" s="217">
        <f>IF(N109="základní",J109,0)</f>
        <v>0</v>
      </c>
      <c r="BF109" s="217">
        <f>IF(N109="snížená",J109,0)</f>
        <v>0</v>
      </c>
      <c r="BG109" s="217">
        <f>IF(N109="zákl. přenesená",J109,0)</f>
        <v>0</v>
      </c>
      <c r="BH109" s="217">
        <f>IF(N109="sníž. přenesená",J109,0)</f>
        <v>0</v>
      </c>
      <c r="BI109" s="217">
        <f>IF(N109="nulová",J109,0)</f>
        <v>0</v>
      </c>
      <c r="BJ109" s="18" t="s">
        <v>83</v>
      </c>
      <c r="BK109" s="217">
        <f>ROUND(I109*H109,2)</f>
        <v>0</v>
      </c>
      <c r="BL109" s="18" t="s">
        <v>167</v>
      </c>
      <c r="BM109" s="216" t="s">
        <v>775</v>
      </c>
    </row>
    <row r="110" spans="1:47" s="2" customFormat="1" ht="12">
      <c r="A110" s="39"/>
      <c r="B110" s="40"/>
      <c r="C110" s="41"/>
      <c r="D110" s="218" t="s">
        <v>169</v>
      </c>
      <c r="E110" s="41"/>
      <c r="F110" s="219" t="s">
        <v>210</v>
      </c>
      <c r="G110" s="41"/>
      <c r="H110" s="41"/>
      <c r="I110" s="220"/>
      <c r="J110" s="41"/>
      <c r="K110" s="41"/>
      <c r="L110" s="45"/>
      <c r="M110" s="221"/>
      <c r="N110" s="222"/>
      <c r="O110" s="85"/>
      <c r="P110" s="85"/>
      <c r="Q110" s="85"/>
      <c r="R110" s="85"/>
      <c r="S110" s="85"/>
      <c r="T110" s="8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169</v>
      </c>
      <c r="AU110" s="18" t="s">
        <v>85</v>
      </c>
    </row>
    <row r="111" spans="1:51" s="14" customFormat="1" ht="12">
      <c r="A111" s="14"/>
      <c r="B111" s="234"/>
      <c r="C111" s="235"/>
      <c r="D111" s="225" t="s">
        <v>175</v>
      </c>
      <c r="E111" s="236" t="s">
        <v>19</v>
      </c>
      <c r="F111" s="237" t="s">
        <v>776</v>
      </c>
      <c r="G111" s="235"/>
      <c r="H111" s="238">
        <v>0.528</v>
      </c>
      <c r="I111" s="239"/>
      <c r="J111" s="235"/>
      <c r="K111" s="235"/>
      <c r="L111" s="240"/>
      <c r="M111" s="241"/>
      <c r="N111" s="242"/>
      <c r="O111" s="242"/>
      <c r="P111" s="242"/>
      <c r="Q111" s="242"/>
      <c r="R111" s="242"/>
      <c r="S111" s="242"/>
      <c r="T111" s="243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44" t="s">
        <v>175</v>
      </c>
      <c r="AU111" s="244" t="s">
        <v>85</v>
      </c>
      <c r="AV111" s="14" t="s">
        <v>85</v>
      </c>
      <c r="AW111" s="14" t="s">
        <v>37</v>
      </c>
      <c r="AX111" s="14" t="s">
        <v>83</v>
      </c>
      <c r="AY111" s="244" t="s">
        <v>159</v>
      </c>
    </row>
    <row r="112" spans="1:65" s="2" customFormat="1" ht="44.25" customHeight="1">
      <c r="A112" s="39"/>
      <c r="B112" s="40"/>
      <c r="C112" s="205" t="s">
        <v>160</v>
      </c>
      <c r="D112" s="205" t="s">
        <v>162</v>
      </c>
      <c r="E112" s="206" t="s">
        <v>213</v>
      </c>
      <c r="F112" s="207" t="s">
        <v>214</v>
      </c>
      <c r="G112" s="208" t="s">
        <v>191</v>
      </c>
      <c r="H112" s="209">
        <v>0.099</v>
      </c>
      <c r="I112" s="210"/>
      <c r="J112" s="211">
        <f>ROUND(I112*H112,2)</f>
        <v>0</v>
      </c>
      <c r="K112" s="207" t="s">
        <v>166</v>
      </c>
      <c r="L112" s="45"/>
      <c r="M112" s="212" t="s">
        <v>19</v>
      </c>
      <c r="N112" s="213" t="s">
        <v>46</v>
      </c>
      <c r="O112" s="85"/>
      <c r="P112" s="214">
        <f>O112*H112</f>
        <v>0</v>
      </c>
      <c r="Q112" s="214">
        <v>0</v>
      </c>
      <c r="R112" s="214">
        <f>Q112*H112</f>
        <v>0</v>
      </c>
      <c r="S112" s="214">
        <v>0</v>
      </c>
      <c r="T112" s="215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16" t="s">
        <v>167</v>
      </c>
      <c r="AT112" s="216" t="s">
        <v>162</v>
      </c>
      <c r="AU112" s="216" t="s">
        <v>85</v>
      </c>
      <c r="AY112" s="18" t="s">
        <v>159</v>
      </c>
      <c r="BE112" s="217">
        <f>IF(N112="základní",J112,0)</f>
        <v>0</v>
      </c>
      <c r="BF112" s="217">
        <f>IF(N112="snížená",J112,0)</f>
        <v>0</v>
      </c>
      <c r="BG112" s="217">
        <f>IF(N112="zákl. přenesená",J112,0)</f>
        <v>0</v>
      </c>
      <c r="BH112" s="217">
        <f>IF(N112="sníž. přenesená",J112,0)</f>
        <v>0</v>
      </c>
      <c r="BI112" s="217">
        <f>IF(N112="nulová",J112,0)</f>
        <v>0</v>
      </c>
      <c r="BJ112" s="18" t="s">
        <v>83</v>
      </c>
      <c r="BK112" s="217">
        <f>ROUND(I112*H112,2)</f>
        <v>0</v>
      </c>
      <c r="BL112" s="18" t="s">
        <v>167</v>
      </c>
      <c r="BM112" s="216" t="s">
        <v>777</v>
      </c>
    </row>
    <row r="113" spans="1:47" s="2" customFormat="1" ht="12">
      <c r="A113" s="39"/>
      <c r="B113" s="40"/>
      <c r="C113" s="41"/>
      <c r="D113" s="218" t="s">
        <v>169</v>
      </c>
      <c r="E113" s="41"/>
      <c r="F113" s="219" t="s">
        <v>216</v>
      </c>
      <c r="G113" s="41"/>
      <c r="H113" s="41"/>
      <c r="I113" s="220"/>
      <c r="J113" s="41"/>
      <c r="K113" s="41"/>
      <c r="L113" s="45"/>
      <c r="M113" s="221"/>
      <c r="N113" s="222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169</v>
      </c>
      <c r="AU113" s="18" t="s">
        <v>85</v>
      </c>
    </row>
    <row r="114" spans="1:51" s="14" customFormat="1" ht="12">
      <c r="A114" s="14"/>
      <c r="B114" s="234"/>
      <c r="C114" s="235"/>
      <c r="D114" s="225" t="s">
        <v>175</v>
      </c>
      <c r="E114" s="236" t="s">
        <v>19</v>
      </c>
      <c r="F114" s="237" t="s">
        <v>778</v>
      </c>
      <c r="G114" s="235"/>
      <c r="H114" s="238">
        <v>0.099</v>
      </c>
      <c r="I114" s="239"/>
      <c r="J114" s="235"/>
      <c r="K114" s="235"/>
      <c r="L114" s="240"/>
      <c r="M114" s="241"/>
      <c r="N114" s="242"/>
      <c r="O114" s="242"/>
      <c r="P114" s="242"/>
      <c r="Q114" s="242"/>
      <c r="R114" s="242"/>
      <c r="S114" s="242"/>
      <c r="T114" s="243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4" t="s">
        <v>175</v>
      </c>
      <c r="AU114" s="244" t="s">
        <v>85</v>
      </c>
      <c r="AV114" s="14" t="s">
        <v>85</v>
      </c>
      <c r="AW114" s="14" t="s">
        <v>37</v>
      </c>
      <c r="AX114" s="14" t="s">
        <v>83</v>
      </c>
      <c r="AY114" s="244" t="s">
        <v>159</v>
      </c>
    </row>
    <row r="115" spans="1:65" s="2" customFormat="1" ht="44.25" customHeight="1">
      <c r="A115" s="39"/>
      <c r="B115" s="40"/>
      <c r="C115" s="205" t="s">
        <v>206</v>
      </c>
      <c r="D115" s="205" t="s">
        <v>162</v>
      </c>
      <c r="E115" s="206" t="s">
        <v>218</v>
      </c>
      <c r="F115" s="207" t="s">
        <v>219</v>
      </c>
      <c r="G115" s="208" t="s">
        <v>191</v>
      </c>
      <c r="H115" s="209">
        <v>0.917</v>
      </c>
      <c r="I115" s="210"/>
      <c r="J115" s="211">
        <f>ROUND(I115*H115,2)</f>
        <v>0</v>
      </c>
      <c r="K115" s="207" t="s">
        <v>166</v>
      </c>
      <c r="L115" s="45"/>
      <c r="M115" s="212" t="s">
        <v>19</v>
      </c>
      <c r="N115" s="213" t="s">
        <v>46</v>
      </c>
      <c r="O115" s="85"/>
      <c r="P115" s="214">
        <f>O115*H115</f>
        <v>0</v>
      </c>
      <c r="Q115" s="214">
        <v>0</v>
      </c>
      <c r="R115" s="214">
        <f>Q115*H115</f>
        <v>0</v>
      </c>
      <c r="S115" s="214">
        <v>0</v>
      </c>
      <c r="T115" s="215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16" t="s">
        <v>167</v>
      </c>
      <c r="AT115" s="216" t="s">
        <v>162</v>
      </c>
      <c r="AU115" s="216" t="s">
        <v>85</v>
      </c>
      <c r="AY115" s="18" t="s">
        <v>159</v>
      </c>
      <c r="BE115" s="217">
        <f>IF(N115="základní",J115,0)</f>
        <v>0</v>
      </c>
      <c r="BF115" s="217">
        <f>IF(N115="snížená",J115,0)</f>
        <v>0</v>
      </c>
      <c r="BG115" s="217">
        <f>IF(N115="zákl. přenesená",J115,0)</f>
        <v>0</v>
      </c>
      <c r="BH115" s="217">
        <f>IF(N115="sníž. přenesená",J115,0)</f>
        <v>0</v>
      </c>
      <c r="BI115" s="217">
        <f>IF(N115="nulová",J115,0)</f>
        <v>0</v>
      </c>
      <c r="BJ115" s="18" t="s">
        <v>83</v>
      </c>
      <c r="BK115" s="217">
        <f>ROUND(I115*H115,2)</f>
        <v>0</v>
      </c>
      <c r="BL115" s="18" t="s">
        <v>167</v>
      </c>
      <c r="BM115" s="216" t="s">
        <v>779</v>
      </c>
    </row>
    <row r="116" spans="1:47" s="2" customFormat="1" ht="12">
      <c r="A116" s="39"/>
      <c r="B116" s="40"/>
      <c r="C116" s="41"/>
      <c r="D116" s="218" t="s">
        <v>169</v>
      </c>
      <c r="E116" s="41"/>
      <c r="F116" s="219" t="s">
        <v>221</v>
      </c>
      <c r="G116" s="41"/>
      <c r="H116" s="41"/>
      <c r="I116" s="220"/>
      <c r="J116" s="41"/>
      <c r="K116" s="41"/>
      <c r="L116" s="45"/>
      <c r="M116" s="221"/>
      <c r="N116" s="222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169</v>
      </c>
      <c r="AU116" s="18" t="s">
        <v>85</v>
      </c>
    </row>
    <row r="117" spans="1:51" s="14" customFormat="1" ht="12">
      <c r="A117" s="14"/>
      <c r="B117" s="234"/>
      <c r="C117" s="235"/>
      <c r="D117" s="225" t="s">
        <v>175</v>
      </c>
      <c r="E117" s="236" t="s">
        <v>19</v>
      </c>
      <c r="F117" s="237" t="s">
        <v>780</v>
      </c>
      <c r="G117" s="235"/>
      <c r="H117" s="238">
        <v>0.917</v>
      </c>
      <c r="I117" s="239"/>
      <c r="J117" s="235"/>
      <c r="K117" s="235"/>
      <c r="L117" s="240"/>
      <c r="M117" s="241"/>
      <c r="N117" s="242"/>
      <c r="O117" s="242"/>
      <c r="P117" s="242"/>
      <c r="Q117" s="242"/>
      <c r="R117" s="242"/>
      <c r="S117" s="242"/>
      <c r="T117" s="243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44" t="s">
        <v>175</v>
      </c>
      <c r="AU117" s="244" t="s">
        <v>85</v>
      </c>
      <c r="AV117" s="14" t="s">
        <v>85</v>
      </c>
      <c r="AW117" s="14" t="s">
        <v>37</v>
      </c>
      <c r="AX117" s="14" t="s">
        <v>83</v>
      </c>
      <c r="AY117" s="244" t="s">
        <v>159</v>
      </c>
    </row>
    <row r="118" spans="1:63" s="12" customFormat="1" ht="25.9" customHeight="1">
      <c r="A118" s="12"/>
      <c r="B118" s="189"/>
      <c r="C118" s="190"/>
      <c r="D118" s="191" t="s">
        <v>74</v>
      </c>
      <c r="E118" s="192" t="s">
        <v>230</v>
      </c>
      <c r="F118" s="192" t="s">
        <v>231</v>
      </c>
      <c r="G118" s="190"/>
      <c r="H118" s="190"/>
      <c r="I118" s="193"/>
      <c r="J118" s="194">
        <f>BK118</f>
        <v>0</v>
      </c>
      <c r="K118" s="190"/>
      <c r="L118" s="195"/>
      <c r="M118" s="196"/>
      <c r="N118" s="197"/>
      <c r="O118" s="197"/>
      <c r="P118" s="198">
        <f>P119+P251+P336+P355+P402+P421+P470+P477</f>
        <v>0</v>
      </c>
      <c r="Q118" s="197"/>
      <c r="R118" s="198">
        <f>R119+R251+R336+R355+R402+R421+R470+R477</f>
        <v>19.419021790000002</v>
      </c>
      <c r="S118" s="197"/>
      <c r="T118" s="199">
        <f>T119+T251+T336+T355+T402+T421+T470+T477</f>
        <v>1.5436029400000002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00" t="s">
        <v>85</v>
      </c>
      <c r="AT118" s="201" t="s">
        <v>74</v>
      </c>
      <c r="AU118" s="201" t="s">
        <v>75</v>
      </c>
      <c r="AY118" s="200" t="s">
        <v>159</v>
      </c>
      <c r="BK118" s="202">
        <f>BK119+BK251+BK336+BK355+BK402+BK421+BK470+BK477</f>
        <v>0</v>
      </c>
    </row>
    <row r="119" spans="1:63" s="12" customFormat="1" ht="22.8" customHeight="1">
      <c r="A119" s="12"/>
      <c r="B119" s="189"/>
      <c r="C119" s="190"/>
      <c r="D119" s="191" t="s">
        <v>74</v>
      </c>
      <c r="E119" s="203" t="s">
        <v>232</v>
      </c>
      <c r="F119" s="203" t="s">
        <v>233</v>
      </c>
      <c r="G119" s="190"/>
      <c r="H119" s="190"/>
      <c r="I119" s="193"/>
      <c r="J119" s="204">
        <f>BK119</f>
        <v>0</v>
      </c>
      <c r="K119" s="190"/>
      <c r="L119" s="195"/>
      <c r="M119" s="196"/>
      <c r="N119" s="197"/>
      <c r="O119" s="197"/>
      <c r="P119" s="198">
        <f>SUM(P120:P250)</f>
        <v>0</v>
      </c>
      <c r="Q119" s="197"/>
      <c r="R119" s="198">
        <f>SUM(R120:R250)</f>
        <v>13.905078680000003</v>
      </c>
      <c r="S119" s="197"/>
      <c r="T119" s="199">
        <f>SUM(T120:T250)</f>
        <v>0.528154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00" t="s">
        <v>85</v>
      </c>
      <c r="AT119" s="201" t="s">
        <v>74</v>
      </c>
      <c r="AU119" s="201" t="s">
        <v>83</v>
      </c>
      <c r="AY119" s="200" t="s">
        <v>159</v>
      </c>
      <c r="BK119" s="202">
        <f>SUM(BK120:BK250)</f>
        <v>0</v>
      </c>
    </row>
    <row r="120" spans="1:65" s="2" customFormat="1" ht="33" customHeight="1">
      <c r="A120" s="39"/>
      <c r="B120" s="40"/>
      <c r="C120" s="205" t="s">
        <v>212</v>
      </c>
      <c r="D120" s="205" t="s">
        <v>162</v>
      </c>
      <c r="E120" s="206" t="s">
        <v>235</v>
      </c>
      <c r="F120" s="207" t="s">
        <v>236</v>
      </c>
      <c r="G120" s="208" t="s">
        <v>237</v>
      </c>
      <c r="H120" s="209">
        <v>550</v>
      </c>
      <c r="I120" s="210"/>
      <c r="J120" s="211">
        <f>ROUND(I120*H120,2)</f>
        <v>0</v>
      </c>
      <c r="K120" s="207" t="s">
        <v>166</v>
      </c>
      <c r="L120" s="45"/>
      <c r="M120" s="212" t="s">
        <v>19</v>
      </c>
      <c r="N120" s="213" t="s">
        <v>46</v>
      </c>
      <c r="O120" s="85"/>
      <c r="P120" s="214">
        <f>O120*H120</f>
        <v>0</v>
      </c>
      <c r="Q120" s="214">
        <v>0.00045</v>
      </c>
      <c r="R120" s="214">
        <f>Q120*H120</f>
        <v>0.2475</v>
      </c>
      <c r="S120" s="214">
        <v>0</v>
      </c>
      <c r="T120" s="215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16" t="s">
        <v>238</v>
      </c>
      <c r="AT120" s="216" t="s">
        <v>162</v>
      </c>
      <c r="AU120" s="216" t="s">
        <v>85</v>
      </c>
      <c r="AY120" s="18" t="s">
        <v>159</v>
      </c>
      <c r="BE120" s="217">
        <f>IF(N120="základní",J120,0)</f>
        <v>0</v>
      </c>
      <c r="BF120" s="217">
        <f>IF(N120="snížená",J120,0)</f>
        <v>0</v>
      </c>
      <c r="BG120" s="217">
        <f>IF(N120="zákl. přenesená",J120,0)</f>
        <v>0</v>
      </c>
      <c r="BH120" s="217">
        <f>IF(N120="sníž. přenesená",J120,0)</f>
        <v>0</v>
      </c>
      <c r="BI120" s="217">
        <f>IF(N120="nulová",J120,0)</f>
        <v>0</v>
      </c>
      <c r="BJ120" s="18" t="s">
        <v>83</v>
      </c>
      <c r="BK120" s="217">
        <f>ROUND(I120*H120,2)</f>
        <v>0</v>
      </c>
      <c r="BL120" s="18" t="s">
        <v>238</v>
      </c>
      <c r="BM120" s="216" t="s">
        <v>781</v>
      </c>
    </row>
    <row r="121" spans="1:47" s="2" customFormat="1" ht="12">
      <c r="A121" s="39"/>
      <c r="B121" s="40"/>
      <c r="C121" s="41"/>
      <c r="D121" s="218" t="s">
        <v>169</v>
      </c>
      <c r="E121" s="41"/>
      <c r="F121" s="219" t="s">
        <v>240</v>
      </c>
      <c r="G121" s="41"/>
      <c r="H121" s="41"/>
      <c r="I121" s="220"/>
      <c r="J121" s="41"/>
      <c r="K121" s="41"/>
      <c r="L121" s="45"/>
      <c r="M121" s="221"/>
      <c r="N121" s="222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169</v>
      </c>
      <c r="AU121" s="18" t="s">
        <v>85</v>
      </c>
    </row>
    <row r="122" spans="1:51" s="13" customFormat="1" ht="12">
      <c r="A122" s="13"/>
      <c r="B122" s="223"/>
      <c r="C122" s="224"/>
      <c r="D122" s="225" t="s">
        <v>175</v>
      </c>
      <c r="E122" s="226" t="s">
        <v>19</v>
      </c>
      <c r="F122" s="227" t="s">
        <v>241</v>
      </c>
      <c r="G122" s="224"/>
      <c r="H122" s="226" t="s">
        <v>19</v>
      </c>
      <c r="I122" s="228"/>
      <c r="J122" s="224"/>
      <c r="K122" s="224"/>
      <c r="L122" s="229"/>
      <c r="M122" s="230"/>
      <c r="N122" s="231"/>
      <c r="O122" s="231"/>
      <c r="P122" s="231"/>
      <c r="Q122" s="231"/>
      <c r="R122" s="231"/>
      <c r="S122" s="231"/>
      <c r="T122" s="232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3" t="s">
        <v>175</v>
      </c>
      <c r="AU122" s="233" t="s">
        <v>85</v>
      </c>
      <c r="AV122" s="13" t="s">
        <v>83</v>
      </c>
      <c r="AW122" s="13" t="s">
        <v>37</v>
      </c>
      <c r="AX122" s="13" t="s">
        <v>75</v>
      </c>
      <c r="AY122" s="233" t="s">
        <v>159</v>
      </c>
    </row>
    <row r="123" spans="1:51" s="14" customFormat="1" ht="12">
      <c r="A123" s="14"/>
      <c r="B123" s="234"/>
      <c r="C123" s="235"/>
      <c r="D123" s="225" t="s">
        <v>175</v>
      </c>
      <c r="E123" s="236" t="s">
        <v>19</v>
      </c>
      <c r="F123" s="237" t="s">
        <v>782</v>
      </c>
      <c r="G123" s="235"/>
      <c r="H123" s="238">
        <v>549.325</v>
      </c>
      <c r="I123" s="239"/>
      <c r="J123" s="235"/>
      <c r="K123" s="235"/>
      <c r="L123" s="240"/>
      <c r="M123" s="241"/>
      <c r="N123" s="242"/>
      <c r="O123" s="242"/>
      <c r="P123" s="242"/>
      <c r="Q123" s="242"/>
      <c r="R123" s="242"/>
      <c r="S123" s="242"/>
      <c r="T123" s="243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44" t="s">
        <v>175</v>
      </c>
      <c r="AU123" s="244" t="s">
        <v>85</v>
      </c>
      <c r="AV123" s="14" t="s">
        <v>85</v>
      </c>
      <c r="AW123" s="14" t="s">
        <v>37</v>
      </c>
      <c r="AX123" s="14" t="s">
        <v>75</v>
      </c>
      <c r="AY123" s="244" t="s">
        <v>159</v>
      </c>
    </row>
    <row r="124" spans="1:51" s="13" customFormat="1" ht="12">
      <c r="A124" s="13"/>
      <c r="B124" s="223"/>
      <c r="C124" s="224"/>
      <c r="D124" s="225" t="s">
        <v>175</v>
      </c>
      <c r="E124" s="226" t="s">
        <v>19</v>
      </c>
      <c r="F124" s="227" t="s">
        <v>243</v>
      </c>
      <c r="G124" s="224"/>
      <c r="H124" s="226" t="s">
        <v>19</v>
      </c>
      <c r="I124" s="228"/>
      <c r="J124" s="224"/>
      <c r="K124" s="224"/>
      <c r="L124" s="229"/>
      <c r="M124" s="230"/>
      <c r="N124" s="231"/>
      <c r="O124" s="231"/>
      <c r="P124" s="231"/>
      <c r="Q124" s="231"/>
      <c r="R124" s="231"/>
      <c r="S124" s="231"/>
      <c r="T124" s="232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3" t="s">
        <v>175</v>
      </c>
      <c r="AU124" s="233" t="s">
        <v>85</v>
      </c>
      <c r="AV124" s="13" t="s">
        <v>83</v>
      </c>
      <c r="AW124" s="13" t="s">
        <v>37</v>
      </c>
      <c r="AX124" s="13" t="s">
        <v>75</v>
      </c>
      <c r="AY124" s="233" t="s">
        <v>159</v>
      </c>
    </row>
    <row r="125" spans="1:51" s="14" customFormat="1" ht="12">
      <c r="A125" s="14"/>
      <c r="B125" s="234"/>
      <c r="C125" s="235"/>
      <c r="D125" s="225" t="s">
        <v>175</v>
      </c>
      <c r="E125" s="236" t="s">
        <v>19</v>
      </c>
      <c r="F125" s="237" t="s">
        <v>783</v>
      </c>
      <c r="G125" s="235"/>
      <c r="H125" s="238">
        <v>0.675</v>
      </c>
      <c r="I125" s="239"/>
      <c r="J125" s="235"/>
      <c r="K125" s="235"/>
      <c r="L125" s="240"/>
      <c r="M125" s="241"/>
      <c r="N125" s="242"/>
      <c r="O125" s="242"/>
      <c r="P125" s="242"/>
      <c r="Q125" s="242"/>
      <c r="R125" s="242"/>
      <c r="S125" s="242"/>
      <c r="T125" s="243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44" t="s">
        <v>175</v>
      </c>
      <c r="AU125" s="244" t="s">
        <v>85</v>
      </c>
      <c r="AV125" s="14" t="s">
        <v>85</v>
      </c>
      <c r="AW125" s="14" t="s">
        <v>37</v>
      </c>
      <c r="AX125" s="14" t="s">
        <v>75</v>
      </c>
      <c r="AY125" s="244" t="s">
        <v>159</v>
      </c>
    </row>
    <row r="126" spans="1:51" s="15" customFormat="1" ht="12">
      <c r="A126" s="15"/>
      <c r="B126" s="245"/>
      <c r="C126" s="246"/>
      <c r="D126" s="225" t="s">
        <v>175</v>
      </c>
      <c r="E126" s="247" t="s">
        <v>19</v>
      </c>
      <c r="F126" s="248" t="s">
        <v>179</v>
      </c>
      <c r="G126" s="246"/>
      <c r="H126" s="249">
        <v>550</v>
      </c>
      <c r="I126" s="250"/>
      <c r="J126" s="246"/>
      <c r="K126" s="246"/>
      <c r="L126" s="251"/>
      <c r="M126" s="252"/>
      <c r="N126" s="253"/>
      <c r="O126" s="253"/>
      <c r="P126" s="253"/>
      <c r="Q126" s="253"/>
      <c r="R126" s="253"/>
      <c r="S126" s="253"/>
      <c r="T126" s="254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T126" s="255" t="s">
        <v>175</v>
      </c>
      <c r="AU126" s="255" t="s">
        <v>85</v>
      </c>
      <c r="AV126" s="15" t="s">
        <v>167</v>
      </c>
      <c r="AW126" s="15" t="s">
        <v>37</v>
      </c>
      <c r="AX126" s="15" t="s">
        <v>83</v>
      </c>
      <c r="AY126" s="255" t="s">
        <v>159</v>
      </c>
    </row>
    <row r="127" spans="1:65" s="2" customFormat="1" ht="37.8" customHeight="1">
      <c r="A127" s="39"/>
      <c r="B127" s="40"/>
      <c r="C127" s="205" t="s">
        <v>180</v>
      </c>
      <c r="D127" s="205" t="s">
        <v>162</v>
      </c>
      <c r="E127" s="206" t="s">
        <v>246</v>
      </c>
      <c r="F127" s="207" t="s">
        <v>247</v>
      </c>
      <c r="G127" s="208" t="s">
        <v>165</v>
      </c>
      <c r="H127" s="209">
        <v>549.325</v>
      </c>
      <c r="I127" s="210"/>
      <c r="J127" s="211">
        <f>ROUND(I127*H127,2)</f>
        <v>0</v>
      </c>
      <c r="K127" s="207" t="s">
        <v>166</v>
      </c>
      <c r="L127" s="45"/>
      <c r="M127" s="212" t="s">
        <v>19</v>
      </c>
      <c r="N127" s="213" t="s">
        <v>46</v>
      </c>
      <c r="O127" s="85"/>
      <c r="P127" s="214">
        <f>O127*H127</f>
        <v>0</v>
      </c>
      <c r="Q127" s="214">
        <v>0</v>
      </c>
      <c r="R127" s="214">
        <f>Q127*H127</f>
        <v>0</v>
      </c>
      <c r="S127" s="214">
        <v>0</v>
      </c>
      <c r="T127" s="215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16" t="s">
        <v>238</v>
      </c>
      <c r="AT127" s="216" t="s">
        <v>162</v>
      </c>
      <c r="AU127" s="216" t="s">
        <v>85</v>
      </c>
      <c r="AY127" s="18" t="s">
        <v>159</v>
      </c>
      <c r="BE127" s="217">
        <f>IF(N127="základní",J127,0)</f>
        <v>0</v>
      </c>
      <c r="BF127" s="217">
        <f>IF(N127="snížená",J127,0)</f>
        <v>0</v>
      </c>
      <c r="BG127" s="217">
        <f>IF(N127="zákl. přenesená",J127,0)</f>
        <v>0</v>
      </c>
      <c r="BH127" s="217">
        <f>IF(N127="sníž. přenesená",J127,0)</f>
        <v>0</v>
      </c>
      <c r="BI127" s="217">
        <f>IF(N127="nulová",J127,0)</f>
        <v>0</v>
      </c>
      <c r="BJ127" s="18" t="s">
        <v>83</v>
      </c>
      <c r="BK127" s="217">
        <f>ROUND(I127*H127,2)</f>
        <v>0</v>
      </c>
      <c r="BL127" s="18" t="s">
        <v>238</v>
      </c>
      <c r="BM127" s="216" t="s">
        <v>784</v>
      </c>
    </row>
    <row r="128" spans="1:47" s="2" customFormat="1" ht="12">
      <c r="A128" s="39"/>
      <c r="B128" s="40"/>
      <c r="C128" s="41"/>
      <c r="D128" s="218" t="s">
        <v>169</v>
      </c>
      <c r="E128" s="41"/>
      <c r="F128" s="219" t="s">
        <v>249</v>
      </c>
      <c r="G128" s="41"/>
      <c r="H128" s="41"/>
      <c r="I128" s="220"/>
      <c r="J128" s="41"/>
      <c r="K128" s="41"/>
      <c r="L128" s="45"/>
      <c r="M128" s="221"/>
      <c r="N128" s="222"/>
      <c r="O128" s="85"/>
      <c r="P128" s="85"/>
      <c r="Q128" s="85"/>
      <c r="R128" s="85"/>
      <c r="S128" s="85"/>
      <c r="T128" s="86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169</v>
      </c>
      <c r="AU128" s="18" t="s">
        <v>85</v>
      </c>
    </row>
    <row r="129" spans="1:51" s="13" customFormat="1" ht="12">
      <c r="A129" s="13"/>
      <c r="B129" s="223"/>
      <c r="C129" s="224"/>
      <c r="D129" s="225" t="s">
        <v>175</v>
      </c>
      <c r="E129" s="226" t="s">
        <v>19</v>
      </c>
      <c r="F129" s="227" t="s">
        <v>250</v>
      </c>
      <c r="G129" s="224"/>
      <c r="H129" s="226" t="s">
        <v>19</v>
      </c>
      <c r="I129" s="228"/>
      <c r="J129" s="224"/>
      <c r="K129" s="224"/>
      <c r="L129" s="229"/>
      <c r="M129" s="230"/>
      <c r="N129" s="231"/>
      <c r="O129" s="231"/>
      <c r="P129" s="231"/>
      <c r="Q129" s="231"/>
      <c r="R129" s="231"/>
      <c r="S129" s="231"/>
      <c r="T129" s="232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3" t="s">
        <v>175</v>
      </c>
      <c r="AU129" s="233" t="s">
        <v>85</v>
      </c>
      <c r="AV129" s="13" t="s">
        <v>83</v>
      </c>
      <c r="AW129" s="13" t="s">
        <v>37</v>
      </c>
      <c r="AX129" s="13" t="s">
        <v>75</v>
      </c>
      <c r="AY129" s="233" t="s">
        <v>159</v>
      </c>
    </row>
    <row r="130" spans="1:51" s="13" customFormat="1" ht="12">
      <c r="A130" s="13"/>
      <c r="B130" s="223"/>
      <c r="C130" s="224"/>
      <c r="D130" s="225" t="s">
        <v>175</v>
      </c>
      <c r="E130" s="226" t="s">
        <v>19</v>
      </c>
      <c r="F130" s="227" t="s">
        <v>251</v>
      </c>
      <c r="G130" s="224"/>
      <c r="H130" s="226" t="s">
        <v>19</v>
      </c>
      <c r="I130" s="228"/>
      <c r="J130" s="224"/>
      <c r="K130" s="224"/>
      <c r="L130" s="229"/>
      <c r="M130" s="230"/>
      <c r="N130" s="231"/>
      <c r="O130" s="231"/>
      <c r="P130" s="231"/>
      <c r="Q130" s="231"/>
      <c r="R130" s="231"/>
      <c r="S130" s="231"/>
      <c r="T130" s="232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3" t="s">
        <v>175</v>
      </c>
      <c r="AU130" s="233" t="s">
        <v>85</v>
      </c>
      <c r="AV130" s="13" t="s">
        <v>83</v>
      </c>
      <c r="AW130" s="13" t="s">
        <v>37</v>
      </c>
      <c r="AX130" s="13" t="s">
        <v>75</v>
      </c>
      <c r="AY130" s="233" t="s">
        <v>159</v>
      </c>
    </row>
    <row r="131" spans="1:51" s="14" customFormat="1" ht="12">
      <c r="A131" s="14"/>
      <c r="B131" s="234"/>
      <c r="C131" s="235"/>
      <c r="D131" s="225" t="s">
        <v>175</v>
      </c>
      <c r="E131" s="236" t="s">
        <v>19</v>
      </c>
      <c r="F131" s="237" t="s">
        <v>785</v>
      </c>
      <c r="G131" s="235"/>
      <c r="H131" s="238">
        <v>161.455</v>
      </c>
      <c r="I131" s="239"/>
      <c r="J131" s="235"/>
      <c r="K131" s="235"/>
      <c r="L131" s="240"/>
      <c r="M131" s="241"/>
      <c r="N131" s="242"/>
      <c r="O131" s="242"/>
      <c r="P131" s="242"/>
      <c r="Q131" s="242"/>
      <c r="R131" s="242"/>
      <c r="S131" s="242"/>
      <c r="T131" s="243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44" t="s">
        <v>175</v>
      </c>
      <c r="AU131" s="244" t="s">
        <v>85</v>
      </c>
      <c r="AV131" s="14" t="s">
        <v>85</v>
      </c>
      <c r="AW131" s="14" t="s">
        <v>37</v>
      </c>
      <c r="AX131" s="14" t="s">
        <v>75</v>
      </c>
      <c r="AY131" s="244" t="s">
        <v>159</v>
      </c>
    </row>
    <row r="132" spans="1:51" s="14" customFormat="1" ht="12">
      <c r="A132" s="14"/>
      <c r="B132" s="234"/>
      <c r="C132" s="235"/>
      <c r="D132" s="225" t="s">
        <v>175</v>
      </c>
      <c r="E132" s="236" t="s">
        <v>19</v>
      </c>
      <c r="F132" s="237" t="s">
        <v>786</v>
      </c>
      <c r="G132" s="235"/>
      <c r="H132" s="238">
        <v>388.032</v>
      </c>
      <c r="I132" s="239"/>
      <c r="J132" s="235"/>
      <c r="K132" s="235"/>
      <c r="L132" s="240"/>
      <c r="M132" s="241"/>
      <c r="N132" s="242"/>
      <c r="O132" s="242"/>
      <c r="P132" s="242"/>
      <c r="Q132" s="242"/>
      <c r="R132" s="242"/>
      <c r="S132" s="242"/>
      <c r="T132" s="243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44" t="s">
        <v>175</v>
      </c>
      <c r="AU132" s="244" t="s">
        <v>85</v>
      </c>
      <c r="AV132" s="14" t="s">
        <v>85</v>
      </c>
      <c r="AW132" s="14" t="s">
        <v>37</v>
      </c>
      <c r="AX132" s="14" t="s">
        <v>75</v>
      </c>
      <c r="AY132" s="244" t="s">
        <v>159</v>
      </c>
    </row>
    <row r="133" spans="1:51" s="14" customFormat="1" ht="12">
      <c r="A133" s="14"/>
      <c r="B133" s="234"/>
      <c r="C133" s="235"/>
      <c r="D133" s="225" t="s">
        <v>175</v>
      </c>
      <c r="E133" s="236" t="s">
        <v>19</v>
      </c>
      <c r="F133" s="237" t="s">
        <v>787</v>
      </c>
      <c r="G133" s="235"/>
      <c r="H133" s="238">
        <v>-0.162</v>
      </c>
      <c r="I133" s="239"/>
      <c r="J133" s="235"/>
      <c r="K133" s="235"/>
      <c r="L133" s="240"/>
      <c r="M133" s="241"/>
      <c r="N133" s="242"/>
      <c r="O133" s="242"/>
      <c r="P133" s="242"/>
      <c r="Q133" s="242"/>
      <c r="R133" s="242"/>
      <c r="S133" s="242"/>
      <c r="T133" s="243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44" t="s">
        <v>175</v>
      </c>
      <c r="AU133" s="244" t="s">
        <v>85</v>
      </c>
      <c r="AV133" s="14" t="s">
        <v>85</v>
      </c>
      <c r="AW133" s="14" t="s">
        <v>37</v>
      </c>
      <c r="AX133" s="14" t="s">
        <v>75</v>
      </c>
      <c r="AY133" s="244" t="s">
        <v>159</v>
      </c>
    </row>
    <row r="134" spans="1:51" s="15" customFormat="1" ht="12">
      <c r="A134" s="15"/>
      <c r="B134" s="245"/>
      <c r="C134" s="246"/>
      <c r="D134" s="225" t="s">
        <v>175</v>
      </c>
      <c r="E134" s="247" t="s">
        <v>19</v>
      </c>
      <c r="F134" s="248" t="s">
        <v>179</v>
      </c>
      <c r="G134" s="246"/>
      <c r="H134" s="249">
        <v>549.3249999999999</v>
      </c>
      <c r="I134" s="250"/>
      <c r="J134" s="246"/>
      <c r="K134" s="246"/>
      <c r="L134" s="251"/>
      <c r="M134" s="252"/>
      <c r="N134" s="253"/>
      <c r="O134" s="253"/>
      <c r="P134" s="253"/>
      <c r="Q134" s="253"/>
      <c r="R134" s="253"/>
      <c r="S134" s="253"/>
      <c r="T134" s="254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T134" s="255" t="s">
        <v>175</v>
      </c>
      <c r="AU134" s="255" t="s">
        <v>85</v>
      </c>
      <c r="AV134" s="15" t="s">
        <v>167</v>
      </c>
      <c r="AW134" s="15" t="s">
        <v>37</v>
      </c>
      <c r="AX134" s="15" t="s">
        <v>83</v>
      </c>
      <c r="AY134" s="255" t="s">
        <v>159</v>
      </c>
    </row>
    <row r="135" spans="1:65" s="2" customFormat="1" ht="16.5" customHeight="1">
      <c r="A135" s="39"/>
      <c r="B135" s="40"/>
      <c r="C135" s="257" t="s">
        <v>225</v>
      </c>
      <c r="D135" s="257" t="s">
        <v>255</v>
      </c>
      <c r="E135" s="258" t="s">
        <v>256</v>
      </c>
      <c r="F135" s="259" t="s">
        <v>257</v>
      </c>
      <c r="G135" s="260" t="s">
        <v>258</v>
      </c>
      <c r="H135" s="261">
        <v>192.264</v>
      </c>
      <c r="I135" s="262"/>
      <c r="J135" s="263">
        <f>ROUND(I135*H135,2)</f>
        <v>0</v>
      </c>
      <c r="K135" s="259" t="s">
        <v>166</v>
      </c>
      <c r="L135" s="264"/>
      <c r="M135" s="265" t="s">
        <v>19</v>
      </c>
      <c r="N135" s="266" t="s">
        <v>46</v>
      </c>
      <c r="O135" s="85"/>
      <c r="P135" s="214">
        <f>O135*H135</f>
        <v>0</v>
      </c>
      <c r="Q135" s="214">
        <v>0.001</v>
      </c>
      <c r="R135" s="214">
        <f>Q135*H135</f>
        <v>0.19226400000000002</v>
      </c>
      <c r="S135" s="214">
        <v>0</v>
      </c>
      <c r="T135" s="215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16" t="s">
        <v>259</v>
      </c>
      <c r="AT135" s="216" t="s">
        <v>255</v>
      </c>
      <c r="AU135" s="216" t="s">
        <v>85</v>
      </c>
      <c r="AY135" s="18" t="s">
        <v>159</v>
      </c>
      <c r="BE135" s="217">
        <f>IF(N135="základní",J135,0)</f>
        <v>0</v>
      </c>
      <c r="BF135" s="217">
        <f>IF(N135="snížená",J135,0)</f>
        <v>0</v>
      </c>
      <c r="BG135" s="217">
        <f>IF(N135="zákl. přenesená",J135,0)</f>
        <v>0</v>
      </c>
      <c r="BH135" s="217">
        <f>IF(N135="sníž. přenesená",J135,0)</f>
        <v>0</v>
      </c>
      <c r="BI135" s="217">
        <f>IF(N135="nulová",J135,0)</f>
        <v>0</v>
      </c>
      <c r="BJ135" s="18" t="s">
        <v>83</v>
      </c>
      <c r="BK135" s="217">
        <f>ROUND(I135*H135,2)</f>
        <v>0</v>
      </c>
      <c r="BL135" s="18" t="s">
        <v>238</v>
      </c>
      <c r="BM135" s="216" t="s">
        <v>788</v>
      </c>
    </row>
    <row r="136" spans="1:51" s="14" customFormat="1" ht="12">
      <c r="A136" s="14"/>
      <c r="B136" s="234"/>
      <c r="C136" s="235"/>
      <c r="D136" s="225" t="s">
        <v>175</v>
      </c>
      <c r="E136" s="235"/>
      <c r="F136" s="237" t="s">
        <v>789</v>
      </c>
      <c r="G136" s="235"/>
      <c r="H136" s="238">
        <v>192.264</v>
      </c>
      <c r="I136" s="239"/>
      <c r="J136" s="235"/>
      <c r="K136" s="235"/>
      <c r="L136" s="240"/>
      <c r="M136" s="241"/>
      <c r="N136" s="242"/>
      <c r="O136" s="242"/>
      <c r="P136" s="242"/>
      <c r="Q136" s="242"/>
      <c r="R136" s="242"/>
      <c r="S136" s="242"/>
      <c r="T136" s="243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44" t="s">
        <v>175</v>
      </c>
      <c r="AU136" s="244" t="s">
        <v>85</v>
      </c>
      <c r="AV136" s="14" t="s">
        <v>85</v>
      </c>
      <c r="AW136" s="14" t="s">
        <v>4</v>
      </c>
      <c r="AX136" s="14" t="s">
        <v>83</v>
      </c>
      <c r="AY136" s="244" t="s">
        <v>159</v>
      </c>
    </row>
    <row r="137" spans="1:65" s="2" customFormat="1" ht="24.15" customHeight="1">
      <c r="A137" s="39"/>
      <c r="B137" s="40"/>
      <c r="C137" s="205" t="s">
        <v>234</v>
      </c>
      <c r="D137" s="205" t="s">
        <v>162</v>
      </c>
      <c r="E137" s="206" t="s">
        <v>263</v>
      </c>
      <c r="F137" s="207" t="s">
        <v>264</v>
      </c>
      <c r="G137" s="208" t="s">
        <v>165</v>
      </c>
      <c r="H137" s="209">
        <v>549.325</v>
      </c>
      <c r="I137" s="210"/>
      <c r="J137" s="211">
        <f>ROUND(I137*H137,2)</f>
        <v>0</v>
      </c>
      <c r="K137" s="207" t="s">
        <v>166</v>
      </c>
      <c r="L137" s="45"/>
      <c r="M137" s="212" t="s">
        <v>19</v>
      </c>
      <c r="N137" s="213" t="s">
        <v>46</v>
      </c>
      <c r="O137" s="85"/>
      <c r="P137" s="214">
        <f>O137*H137</f>
        <v>0</v>
      </c>
      <c r="Q137" s="214">
        <v>0.00088</v>
      </c>
      <c r="R137" s="214">
        <f>Q137*H137</f>
        <v>0.48340600000000006</v>
      </c>
      <c r="S137" s="214">
        <v>0</v>
      </c>
      <c r="T137" s="215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16" t="s">
        <v>238</v>
      </c>
      <c r="AT137" s="216" t="s">
        <v>162</v>
      </c>
      <c r="AU137" s="216" t="s">
        <v>85</v>
      </c>
      <c r="AY137" s="18" t="s">
        <v>159</v>
      </c>
      <c r="BE137" s="217">
        <f>IF(N137="základní",J137,0)</f>
        <v>0</v>
      </c>
      <c r="BF137" s="217">
        <f>IF(N137="snížená",J137,0)</f>
        <v>0</v>
      </c>
      <c r="BG137" s="217">
        <f>IF(N137="zákl. přenesená",J137,0)</f>
        <v>0</v>
      </c>
      <c r="BH137" s="217">
        <f>IF(N137="sníž. přenesená",J137,0)</f>
        <v>0</v>
      </c>
      <c r="BI137" s="217">
        <f>IF(N137="nulová",J137,0)</f>
        <v>0</v>
      </c>
      <c r="BJ137" s="18" t="s">
        <v>83</v>
      </c>
      <c r="BK137" s="217">
        <f>ROUND(I137*H137,2)</f>
        <v>0</v>
      </c>
      <c r="BL137" s="18" t="s">
        <v>238</v>
      </c>
      <c r="BM137" s="216" t="s">
        <v>790</v>
      </c>
    </row>
    <row r="138" spans="1:47" s="2" customFormat="1" ht="12">
      <c r="A138" s="39"/>
      <c r="B138" s="40"/>
      <c r="C138" s="41"/>
      <c r="D138" s="218" t="s">
        <v>169</v>
      </c>
      <c r="E138" s="41"/>
      <c r="F138" s="219" t="s">
        <v>266</v>
      </c>
      <c r="G138" s="41"/>
      <c r="H138" s="41"/>
      <c r="I138" s="220"/>
      <c r="J138" s="41"/>
      <c r="K138" s="41"/>
      <c r="L138" s="45"/>
      <c r="M138" s="221"/>
      <c r="N138" s="222"/>
      <c r="O138" s="85"/>
      <c r="P138" s="85"/>
      <c r="Q138" s="85"/>
      <c r="R138" s="85"/>
      <c r="S138" s="85"/>
      <c r="T138" s="86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169</v>
      </c>
      <c r="AU138" s="18" t="s">
        <v>85</v>
      </c>
    </row>
    <row r="139" spans="1:65" s="2" customFormat="1" ht="49.05" customHeight="1">
      <c r="A139" s="39"/>
      <c r="B139" s="40"/>
      <c r="C139" s="257" t="s">
        <v>245</v>
      </c>
      <c r="D139" s="257" t="s">
        <v>255</v>
      </c>
      <c r="E139" s="258" t="s">
        <v>267</v>
      </c>
      <c r="F139" s="259" t="s">
        <v>268</v>
      </c>
      <c r="G139" s="260" t="s">
        <v>165</v>
      </c>
      <c r="H139" s="261">
        <v>640.238</v>
      </c>
      <c r="I139" s="262"/>
      <c r="J139" s="263">
        <f>ROUND(I139*H139,2)</f>
        <v>0</v>
      </c>
      <c r="K139" s="259" t="s">
        <v>166</v>
      </c>
      <c r="L139" s="264"/>
      <c r="M139" s="265" t="s">
        <v>19</v>
      </c>
      <c r="N139" s="266" t="s">
        <v>46</v>
      </c>
      <c r="O139" s="85"/>
      <c r="P139" s="214">
        <f>O139*H139</f>
        <v>0</v>
      </c>
      <c r="Q139" s="214">
        <v>0.0054</v>
      </c>
      <c r="R139" s="214">
        <f>Q139*H139</f>
        <v>3.4572852000000003</v>
      </c>
      <c r="S139" s="214">
        <v>0</v>
      </c>
      <c r="T139" s="215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16" t="s">
        <v>259</v>
      </c>
      <c r="AT139" s="216" t="s">
        <v>255</v>
      </c>
      <c r="AU139" s="216" t="s">
        <v>85</v>
      </c>
      <c r="AY139" s="18" t="s">
        <v>159</v>
      </c>
      <c r="BE139" s="217">
        <f>IF(N139="základní",J139,0)</f>
        <v>0</v>
      </c>
      <c r="BF139" s="217">
        <f>IF(N139="snížená",J139,0)</f>
        <v>0</v>
      </c>
      <c r="BG139" s="217">
        <f>IF(N139="zákl. přenesená",J139,0)</f>
        <v>0</v>
      </c>
      <c r="BH139" s="217">
        <f>IF(N139="sníž. přenesená",J139,0)</f>
        <v>0</v>
      </c>
      <c r="BI139" s="217">
        <f>IF(N139="nulová",J139,0)</f>
        <v>0</v>
      </c>
      <c r="BJ139" s="18" t="s">
        <v>83</v>
      </c>
      <c r="BK139" s="217">
        <f>ROUND(I139*H139,2)</f>
        <v>0</v>
      </c>
      <c r="BL139" s="18" t="s">
        <v>238</v>
      </c>
      <c r="BM139" s="216" t="s">
        <v>791</v>
      </c>
    </row>
    <row r="140" spans="1:51" s="14" customFormat="1" ht="12">
      <c r="A140" s="14"/>
      <c r="B140" s="234"/>
      <c r="C140" s="235"/>
      <c r="D140" s="225" t="s">
        <v>175</v>
      </c>
      <c r="E140" s="235"/>
      <c r="F140" s="237" t="s">
        <v>792</v>
      </c>
      <c r="G140" s="235"/>
      <c r="H140" s="238">
        <v>640.238</v>
      </c>
      <c r="I140" s="239"/>
      <c r="J140" s="235"/>
      <c r="K140" s="235"/>
      <c r="L140" s="240"/>
      <c r="M140" s="241"/>
      <c r="N140" s="242"/>
      <c r="O140" s="242"/>
      <c r="P140" s="242"/>
      <c r="Q140" s="242"/>
      <c r="R140" s="242"/>
      <c r="S140" s="242"/>
      <c r="T140" s="243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44" t="s">
        <v>175</v>
      </c>
      <c r="AU140" s="244" t="s">
        <v>85</v>
      </c>
      <c r="AV140" s="14" t="s">
        <v>85</v>
      </c>
      <c r="AW140" s="14" t="s">
        <v>4</v>
      </c>
      <c r="AX140" s="14" t="s">
        <v>83</v>
      </c>
      <c r="AY140" s="244" t="s">
        <v>159</v>
      </c>
    </row>
    <row r="141" spans="1:65" s="2" customFormat="1" ht="33" customHeight="1">
      <c r="A141" s="39"/>
      <c r="B141" s="40"/>
      <c r="C141" s="205" t="s">
        <v>254</v>
      </c>
      <c r="D141" s="205" t="s">
        <v>162</v>
      </c>
      <c r="E141" s="206" t="s">
        <v>271</v>
      </c>
      <c r="F141" s="207" t="s">
        <v>272</v>
      </c>
      <c r="G141" s="208" t="s">
        <v>165</v>
      </c>
      <c r="H141" s="209">
        <v>549.325</v>
      </c>
      <c r="I141" s="210"/>
      <c r="J141" s="211">
        <f>ROUND(I141*H141,2)</f>
        <v>0</v>
      </c>
      <c r="K141" s="207" t="s">
        <v>166</v>
      </c>
      <c r="L141" s="45"/>
      <c r="M141" s="212" t="s">
        <v>19</v>
      </c>
      <c r="N141" s="213" t="s">
        <v>46</v>
      </c>
      <c r="O141" s="85"/>
      <c r="P141" s="214">
        <f>O141*H141</f>
        <v>0</v>
      </c>
      <c r="Q141" s="214">
        <v>0</v>
      </c>
      <c r="R141" s="214">
        <f>Q141*H141</f>
        <v>0</v>
      </c>
      <c r="S141" s="214">
        <v>0</v>
      </c>
      <c r="T141" s="215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16" t="s">
        <v>238</v>
      </c>
      <c r="AT141" s="216" t="s">
        <v>162</v>
      </c>
      <c r="AU141" s="216" t="s">
        <v>85</v>
      </c>
      <c r="AY141" s="18" t="s">
        <v>159</v>
      </c>
      <c r="BE141" s="217">
        <f>IF(N141="základní",J141,0)</f>
        <v>0</v>
      </c>
      <c r="BF141" s="217">
        <f>IF(N141="snížená",J141,0)</f>
        <v>0</v>
      </c>
      <c r="BG141" s="217">
        <f>IF(N141="zákl. přenesená",J141,0)</f>
        <v>0</v>
      </c>
      <c r="BH141" s="217">
        <f>IF(N141="sníž. přenesená",J141,0)</f>
        <v>0</v>
      </c>
      <c r="BI141" s="217">
        <f>IF(N141="nulová",J141,0)</f>
        <v>0</v>
      </c>
      <c r="BJ141" s="18" t="s">
        <v>83</v>
      </c>
      <c r="BK141" s="217">
        <f>ROUND(I141*H141,2)</f>
        <v>0</v>
      </c>
      <c r="BL141" s="18" t="s">
        <v>238</v>
      </c>
      <c r="BM141" s="216" t="s">
        <v>793</v>
      </c>
    </row>
    <row r="142" spans="1:47" s="2" customFormat="1" ht="12">
      <c r="A142" s="39"/>
      <c r="B142" s="40"/>
      <c r="C142" s="41"/>
      <c r="D142" s="218" t="s">
        <v>169</v>
      </c>
      <c r="E142" s="41"/>
      <c r="F142" s="219" t="s">
        <v>274</v>
      </c>
      <c r="G142" s="41"/>
      <c r="H142" s="41"/>
      <c r="I142" s="220"/>
      <c r="J142" s="41"/>
      <c r="K142" s="41"/>
      <c r="L142" s="45"/>
      <c r="M142" s="221"/>
      <c r="N142" s="222"/>
      <c r="O142" s="85"/>
      <c r="P142" s="85"/>
      <c r="Q142" s="85"/>
      <c r="R142" s="85"/>
      <c r="S142" s="85"/>
      <c r="T142" s="86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169</v>
      </c>
      <c r="AU142" s="18" t="s">
        <v>85</v>
      </c>
    </row>
    <row r="143" spans="1:65" s="2" customFormat="1" ht="49.05" customHeight="1">
      <c r="A143" s="39"/>
      <c r="B143" s="40"/>
      <c r="C143" s="257" t="s">
        <v>262</v>
      </c>
      <c r="D143" s="257" t="s">
        <v>255</v>
      </c>
      <c r="E143" s="258" t="s">
        <v>276</v>
      </c>
      <c r="F143" s="259" t="s">
        <v>277</v>
      </c>
      <c r="G143" s="260" t="s">
        <v>165</v>
      </c>
      <c r="H143" s="261">
        <v>640.238</v>
      </c>
      <c r="I143" s="262"/>
      <c r="J143" s="263">
        <f>ROUND(I143*H143,2)</f>
        <v>0</v>
      </c>
      <c r="K143" s="259" t="s">
        <v>166</v>
      </c>
      <c r="L143" s="264"/>
      <c r="M143" s="265" t="s">
        <v>19</v>
      </c>
      <c r="N143" s="266" t="s">
        <v>46</v>
      </c>
      <c r="O143" s="85"/>
      <c r="P143" s="214">
        <f>O143*H143</f>
        <v>0</v>
      </c>
      <c r="Q143" s="214">
        <v>0.004</v>
      </c>
      <c r="R143" s="214">
        <f>Q143*H143</f>
        <v>2.5609520000000003</v>
      </c>
      <c r="S143" s="214">
        <v>0</v>
      </c>
      <c r="T143" s="215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16" t="s">
        <v>259</v>
      </c>
      <c r="AT143" s="216" t="s">
        <v>255</v>
      </c>
      <c r="AU143" s="216" t="s">
        <v>85</v>
      </c>
      <c r="AY143" s="18" t="s">
        <v>159</v>
      </c>
      <c r="BE143" s="217">
        <f>IF(N143="základní",J143,0)</f>
        <v>0</v>
      </c>
      <c r="BF143" s="217">
        <f>IF(N143="snížená",J143,0)</f>
        <v>0</v>
      </c>
      <c r="BG143" s="217">
        <f>IF(N143="zákl. přenesená",J143,0)</f>
        <v>0</v>
      </c>
      <c r="BH143" s="217">
        <f>IF(N143="sníž. přenesená",J143,0)</f>
        <v>0</v>
      </c>
      <c r="BI143" s="217">
        <f>IF(N143="nulová",J143,0)</f>
        <v>0</v>
      </c>
      <c r="BJ143" s="18" t="s">
        <v>83</v>
      </c>
      <c r="BK143" s="217">
        <f>ROUND(I143*H143,2)</f>
        <v>0</v>
      </c>
      <c r="BL143" s="18" t="s">
        <v>238</v>
      </c>
      <c r="BM143" s="216" t="s">
        <v>794</v>
      </c>
    </row>
    <row r="144" spans="1:51" s="14" customFormat="1" ht="12">
      <c r="A144" s="14"/>
      <c r="B144" s="234"/>
      <c r="C144" s="235"/>
      <c r="D144" s="225" t="s">
        <v>175</v>
      </c>
      <c r="E144" s="235"/>
      <c r="F144" s="237" t="s">
        <v>792</v>
      </c>
      <c r="G144" s="235"/>
      <c r="H144" s="238">
        <v>640.238</v>
      </c>
      <c r="I144" s="239"/>
      <c r="J144" s="235"/>
      <c r="K144" s="235"/>
      <c r="L144" s="240"/>
      <c r="M144" s="241"/>
      <c r="N144" s="242"/>
      <c r="O144" s="242"/>
      <c r="P144" s="242"/>
      <c r="Q144" s="242"/>
      <c r="R144" s="242"/>
      <c r="S144" s="242"/>
      <c r="T144" s="243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44" t="s">
        <v>175</v>
      </c>
      <c r="AU144" s="244" t="s">
        <v>85</v>
      </c>
      <c r="AV144" s="14" t="s">
        <v>85</v>
      </c>
      <c r="AW144" s="14" t="s">
        <v>4</v>
      </c>
      <c r="AX144" s="14" t="s">
        <v>83</v>
      </c>
      <c r="AY144" s="244" t="s">
        <v>159</v>
      </c>
    </row>
    <row r="145" spans="1:65" s="2" customFormat="1" ht="24.15" customHeight="1">
      <c r="A145" s="39"/>
      <c r="B145" s="40"/>
      <c r="C145" s="205" t="s">
        <v>8</v>
      </c>
      <c r="D145" s="205" t="s">
        <v>162</v>
      </c>
      <c r="E145" s="206" t="s">
        <v>263</v>
      </c>
      <c r="F145" s="207" t="s">
        <v>264</v>
      </c>
      <c r="G145" s="208" t="s">
        <v>165</v>
      </c>
      <c r="H145" s="209">
        <v>549.325</v>
      </c>
      <c r="I145" s="210"/>
      <c r="J145" s="211">
        <f>ROUND(I145*H145,2)</f>
        <v>0</v>
      </c>
      <c r="K145" s="207" t="s">
        <v>166</v>
      </c>
      <c r="L145" s="45"/>
      <c r="M145" s="212" t="s">
        <v>19</v>
      </c>
      <c r="N145" s="213" t="s">
        <v>46</v>
      </c>
      <c r="O145" s="85"/>
      <c r="P145" s="214">
        <f>O145*H145</f>
        <v>0</v>
      </c>
      <c r="Q145" s="214">
        <v>0.00088</v>
      </c>
      <c r="R145" s="214">
        <f>Q145*H145</f>
        <v>0.48340600000000006</v>
      </c>
      <c r="S145" s="214">
        <v>0</v>
      </c>
      <c r="T145" s="215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16" t="s">
        <v>238</v>
      </c>
      <c r="AT145" s="216" t="s">
        <v>162</v>
      </c>
      <c r="AU145" s="216" t="s">
        <v>85</v>
      </c>
      <c r="AY145" s="18" t="s">
        <v>159</v>
      </c>
      <c r="BE145" s="217">
        <f>IF(N145="základní",J145,0)</f>
        <v>0</v>
      </c>
      <c r="BF145" s="217">
        <f>IF(N145="snížená",J145,0)</f>
        <v>0</v>
      </c>
      <c r="BG145" s="217">
        <f>IF(N145="zákl. přenesená",J145,0)</f>
        <v>0</v>
      </c>
      <c r="BH145" s="217">
        <f>IF(N145="sníž. přenesená",J145,0)</f>
        <v>0</v>
      </c>
      <c r="BI145" s="217">
        <f>IF(N145="nulová",J145,0)</f>
        <v>0</v>
      </c>
      <c r="BJ145" s="18" t="s">
        <v>83</v>
      </c>
      <c r="BK145" s="217">
        <f>ROUND(I145*H145,2)</f>
        <v>0</v>
      </c>
      <c r="BL145" s="18" t="s">
        <v>238</v>
      </c>
      <c r="BM145" s="216" t="s">
        <v>795</v>
      </c>
    </row>
    <row r="146" spans="1:47" s="2" customFormat="1" ht="12">
      <c r="A146" s="39"/>
      <c r="B146" s="40"/>
      <c r="C146" s="41"/>
      <c r="D146" s="218" t="s">
        <v>169</v>
      </c>
      <c r="E146" s="41"/>
      <c r="F146" s="219" t="s">
        <v>266</v>
      </c>
      <c r="G146" s="41"/>
      <c r="H146" s="41"/>
      <c r="I146" s="220"/>
      <c r="J146" s="41"/>
      <c r="K146" s="41"/>
      <c r="L146" s="45"/>
      <c r="M146" s="221"/>
      <c r="N146" s="222"/>
      <c r="O146" s="85"/>
      <c r="P146" s="85"/>
      <c r="Q146" s="85"/>
      <c r="R146" s="85"/>
      <c r="S146" s="85"/>
      <c r="T146" s="86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169</v>
      </c>
      <c r="AU146" s="18" t="s">
        <v>85</v>
      </c>
    </row>
    <row r="147" spans="1:65" s="2" customFormat="1" ht="55.5" customHeight="1">
      <c r="A147" s="39"/>
      <c r="B147" s="40"/>
      <c r="C147" s="257" t="s">
        <v>238</v>
      </c>
      <c r="D147" s="257" t="s">
        <v>255</v>
      </c>
      <c r="E147" s="258" t="s">
        <v>282</v>
      </c>
      <c r="F147" s="259" t="s">
        <v>283</v>
      </c>
      <c r="G147" s="260" t="s">
        <v>165</v>
      </c>
      <c r="H147" s="261">
        <v>640.238</v>
      </c>
      <c r="I147" s="262"/>
      <c r="J147" s="263">
        <f>ROUND(I147*H147,2)</f>
        <v>0</v>
      </c>
      <c r="K147" s="259" t="s">
        <v>166</v>
      </c>
      <c r="L147" s="264"/>
      <c r="M147" s="265" t="s">
        <v>19</v>
      </c>
      <c r="N147" s="266" t="s">
        <v>46</v>
      </c>
      <c r="O147" s="85"/>
      <c r="P147" s="214">
        <f>O147*H147</f>
        <v>0</v>
      </c>
      <c r="Q147" s="214">
        <v>0.00554</v>
      </c>
      <c r="R147" s="214">
        <f>Q147*H147</f>
        <v>3.54691852</v>
      </c>
      <c r="S147" s="214">
        <v>0</v>
      </c>
      <c r="T147" s="215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16" t="s">
        <v>259</v>
      </c>
      <c r="AT147" s="216" t="s">
        <v>255</v>
      </c>
      <c r="AU147" s="216" t="s">
        <v>85</v>
      </c>
      <c r="AY147" s="18" t="s">
        <v>159</v>
      </c>
      <c r="BE147" s="217">
        <f>IF(N147="základní",J147,0)</f>
        <v>0</v>
      </c>
      <c r="BF147" s="217">
        <f>IF(N147="snížená",J147,0)</f>
        <v>0</v>
      </c>
      <c r="BG147" s="217">
        <f>IF(N147="zákl. přenesená",J147,0)</f>
        <v>0</v>
      </c>
      <c r="BH147" s="217">
        <f>IF(N147="sníž. přenesená",J147,0)</f>
        <v>0</v>
      </c>
      <c r="BI147" s="217">
        <f>IF(N147="nulová",J147,0)</f>
        <v>0</v>
      </c>
      <c r="BJ147" s="18" t="s">
        <v>83</v>
      </c>
      <c r="BK147" s="217">
        <f>ROUND(I147*H147,2)</f>
        <v>0</v>
      </c>
      <c r="BL147" s="18" t="s">
        <v>238</v>
      </c>
      <c r="BM147" s="216" t="s">
        <v>796</v>
      </c>
    </row>
    <row r="148" spans="1:51" s="14" customFormat="1" ht="12">
      <c r="A148" s="14"/>
      <c r="B148" s="234"/>
      <c r="C148" s="235"/>
      <c r="D148" s="225" t="s">
        <v>175</v>
      </c>
      <c r="E148" s="235"/>
      <c r="F148" s="237" t="s">
        <v>792</v>
      </c>
      <c r="G148" s="235"/>
      <c r="H148" s="238">
        <v>640.238</v>
      </c>
      <c r="I148" s="239"/>
      <c r="J148" s="235"/>
      <c r="K148" s="235"/>
      <c r="L148" s="240"/>
      <c r="M148" s="241"/>
      <c r="N148" s="242"/>
      <c r="O148" s="242"/>
      <c r="P148" s="242"/>
      <c r="Q148" s="242"/>
      <c r="R148" s="242"/>
      <c r="S148" s="242"/>
      <c r="T148" s="243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44" t="s">
        <v>175</v>
      </c>
      <c r="AU148" s="244" t="s">
        <v>85</v>
      </c>
      <c r="AV148" s="14" t="s">
        <v>85</v>
      </c>
      <c r="AW148" s="14" t="s">
        <v>4</v>
      </c>
      <c r="AX148" s="14" t="s">
        <v>83</v>
      </c>
      <c r="AY148" s="244" t="s">
        <v>159</v>
      </c>
    </row>
    <row r="149" spans="1:65" s="2" customFormat="1" ht="33" customHeight="1">
      <c r="A149" s="39"/>
      <c r="B149" s="40"/>
      <c r="C149" s="205" t="s">
        <v>275</v>
      </c>
      <c r="D149" s="205" t="s">
        <v>162</v>
      </c>
      <c r="E149" s="206" t="s">
        <v>286</v>
      </c>
      <c r="F149" s="207" t="s">
        <v>287</v>
      </c>
      <c r="G149" s="208" t="s">
        <v>237</v>
      </c>
      <c r="H149" s="209">
        <v>2830</v>
      </c>
      <c r="I149" s="210"/>
      <c r="J149" s="211">
        <f>ROUND(I149*H149,2)</f>
        <v>0</v>
      </c>
      <c r="K149" s="207" t="s">
        <v>166</v>
      </c>
      <c r="L149" s="45"/>
      <c r="M149" s="212" t="s">
        <v>19</v>
      </c>
      <c r="N149" s="213" t="s">
        <v>46</v>
      </c>
      <c r="O149" s="85"/>
      <c r="P149" s="214">
        <f>O149*H149</f>
        <v>0</v>
      </c>
      <c r="Q149" s="214">
        <v>0</v>
      </c>
      <c r="R149" s="214">
        <f>Q149*H149</f>
        <v>0</v>
      </c>
      <c r="S149" s="214">
        <v>0</v>
      </c>
      <c r="T149" s="215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16" t="s">
        <v>238</v>
      </c>
      <c r="AT149" s="216" t="s">
        <v>162</v>
      </c>
      <c r="AU149" s="216" t="s">
        <v>85</v>
      </c>
      <c r="AY149" s="18" t="s">
        <v>159</v>
      </c>
      <c r="BE149" s="217">
        <f>IF(N149="základní",J149,0)</f>
        <v>0</v>
      </c>
      <c r="BF149" s="217">
        <f>IF(N149="snížená",J149,0)</f>
        <v>0</v>
      </c>
      <c r="BG149" s="217">
        <f>IF(N149="zákl. přenesená",J149,0)</f>
        <v>0</v>
      </c>
      <c r="BH149" s="217">
        <f>IF(N149="sníž. přenesená",J149,0)</f>
        <v>0</v>
      </c>
      <c r="BI149" s="217">
        <f>IF(N149="nulová",J149,0)</f>
        <v>0</v>
      </c>
      <c r="BJ149" s="18" t="s">
        <v>83</v>
      </c>
      <c r="BK149" s="217">
        <f>ROUND(I149*H149,2)</f>
        <v>0</v>
      </c>
      <c r="BL149" s="18" t="s">
        <v>238</v>
      </c>
      <c r="BM149" s="216" t="s">
        <v>797</v>
      </c>
    </row>
    <row r="150" spans="1:47" s="2" customFormat="1" ht="12">
      <c r="A150" s="39"/>
      <c r="B150" s="40"/>
      <c r="C150" s="41"/>
      <c r="D150" s="218" t="s">
        <v>169</v>
      </c>
      <c r="E150" s="41"/>
      <c r="F150" s="219" t="s">
        <v>289</v>
      </c>
      <c r="G150" s="41"/>
      <c r="H150" s="41"/>
      <c r="I150" s="220"/>
      <c r="J150" s="41"/>
      <c r="K150" s="41"/>
      <c r="L150" s="45"/>
      <c r="M150" s="221"/>
      <c r="N150" s="222"/>
      <c r="O150" s="85"/>
      <c r="P150" s="85"/>
      <c r="Q150" s="85"/>
      <c r="R150" s="85"/>
      <c r="S150" s="85"/>
      <c r="T150" s="86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8" t="s">
        <v>169</v>
      </c>
      <c r="AU150" s="18" t="s">
        <v>85</v>
      </c>
    </row>
    <row r="151" spans="1:51" s="13" customFormat="1" ht="12">
      <c r="A151" s="13"/>
      <c r="B151" s="223"/>
      <c r="C151" s="224"/>
      <c r="D151" s="225" t="s">
        <v>175</v>
      </c>
      <c r="E151" s="226" t="s">
        <v>19</v>
      </c>
      <c r="F151" s="227" t="s">
        <v>290</v>
      </c>
      <c r="G151" s="224"/>
      <c r="H151" s="226" t="s">
        <v>19</v>
      </c>
      <c r="I151" s="228"/>
      <c r="J151" s="224"/>
      <c r="K151" s="224"/>
      <c r="L151" s="229"/>
      <c r="M151" s="230"/>
      <c r="N151" s="231"/>
      <c r="O151" s="231"/>
      <c r="P151" s="231"/>
      <c r="Q151" s="231"/>
      <c r="R151" s="231"/>
      <c r="S151" s="231"/>
      <c r="T151" s="232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3" t="s">
        <v>175</v>
      </c>
      <c r="AU151" s="233" t="s">
        <v>85</v>
      </c>
      <c r="AV151" s="13" t="s">
        <v>83</v>
      </c>
      <c r="AW151" s="13" t="s">
        <v>37</v>
      </c>
      <c r="AX151" s="13" t="s">
        <v>75</v>
      </c>
      <c r="AY151" s="233" t="s">
        <v>159</v>
      </c>
    </row>
    <row r="152" spans="1:51" s="14" customFormat="1" ht="12">
      <c r="A152" s="14"/>
      <c r="B152" s="234"/>
      <c r="C152" s="235"/>
      <c r="D152" s="225" t="s">
        <v>175</v>
      </c>
      <c r="E152" s="236" t="s">
        <v>19</v>
      </c>
      <c r="F152" s="237" t="s">
        <v>798</v>
      </c>
      <c r="G152" s="235"/>
      <c r="H152" s="238">
        <v>269.314</v>
      </c>
      <c r="I152" s="239"/>
      <c r="J152" s="235"/>
      <c r="K152" s="235"/>
      <c r="L152" s="240"/>
      <c r="M152" s="241"/>
      <c r="N152" s="242"/>
      <c r="O152" s="242"/>
      <c r="P152" s="242"/>
      <c r="Q152" s="242"/>
      <c r="R152" s="242"/>
      <c r="S152" s="242"/>
      <c r="T152" s="243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44" t="s">
        <v>175</v>
      </c>
      <c r="AU152" s="244" t="s">
        <v>85</v>
      </c>
      <c r="AV152" s="14" t="s">
        <v>85</v>
      </c>
      <c r="AW152" s="14" t="s">
        <v>37</v>
      </c>
      <c r="AX152" s="14" t="s">
        <v>75</v>
      </c>
      <c r="AY152" s="244" t="s">
        <v>159</v>
      </c>
    </row>
    <row r="153" spans="1:51" s="13" customFormat="1" ht="12">
      <c r="A153" s="13"/>
      <c r="B153" s="223"/>
      <c r="C153" s="224"/>
      <c r="D153" s="225" t="s">
        <v>175</v>
      </c>
      <c r="E153" s="226" t="s">
        <v>19</v>
      </c>
      <c r="F153" s="227" t="s">
        <v>292</v>
      </c>
      <c r="G153" s="224"/>
      <c r="H153" s="226" t="s">
        <v>19</v>
      </c>
      <c r="I153" s="228"/>
      <c r="J153" s="224"/>
      <c r="K153" s="224"/>
      <c r="L153" s="229"/>
      <c r="M153" s="230"/>
      <c r="N153" s="231"/>
      <c r="O153" s="231"/>
      <c r="P153" s="231"/>
      <c r="Q153" s="231"/>
      <c r="R153" s="231"/>
      <c r="S153" s="231"/>
      <c r="T153" s="232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3" t="s">
        <v>175</v>
      </c>
      <c r="AU153" s="233" t="s">
        <v>85</v>
      </c>
      <c r="AV153" s="13" t="s">
        <v>83</v>
      </c>
      <c r="AW153" s="13" t="s">
        <v>37</v>
      </c>
      <c r="AX153" s="13" t="s">
        <v>75</v>
      </c>
      <c r="AY153" s="233" t="s">
        <v>159</v>
      </c>
    </row>
    <row r="154" spans="1:51" s="14" customFormat="1" ht="12">
      <c r="A154" s="14"/>
      <c r="B154" s="234"/>
      <c r="C154" s="235"/>
      <c r="D154" s="225" t="s">
        <v>175</v>
      </c>
      <c r="E154" s="236" t="s">
        <v>19</v>
      </c>
      <c r="F154" s="237" t="s">
        <v>799</v>
      </c>
      <c r="G154" s="235"/>
      <c r="H154" s="238">
        <v>94.32</v>
      </c>
      <c r="I154" s="239"/>
      <c r="J154" s="235"/>
      <c r="K154" s="235"/>
      <c r="L154" s="240"/>
      <c r="M154" s="241"/>
      <c r="N154" s="242"/>
      <c r="O154" s="242"/>
      <c r="P154" s="242"/>
      <c r="Q154" s="242"/>
      <c r="R154" s="242"/>
      <c r="S154" s="242"/>
      <c r="T154" s="243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44" t="s">
        <v>175</v>
      </c>
      <c r="AU154" s="244" t="s">
        <v>85</v>
      </c>
      <c r="AV154" s="14" t="s">
        <v>85</v>
      </c>
      <c r="AW154" s="14" t="s">
        <v>37</v>
      </c>
      <c r="AX154" s="14" t="s">
        <v>75</v>
      </c>
      <c r="AY154" s="244" t="s">
        <v>159</v>
      </c>
    </row>
    <row r="155" spans="1:51" s="14" customFormat="1" ht="12">
      <c r="A155" s="14"/>
      <c r="B155" s="234"/>
      <c r="C155" s="235"/>
      <c r="D155" s="225" t="s">
        <v>175</v>
      </c>
      <c r="E155" s="236" t="s">
        <v>19</v>
      </c>
      <c r="F155" s="237" t="s">
        <v>800</v>
      </c>
      <c r="G155" s="235"/>
      <c r="H155" s="238">
        <v>883.727</v>
      </c>
      <c r="I155" s="239"/>
      <c r="J155" s="235"/>
      <c r="K155" s="235"/>
      <c r="L155" s="240"/>
      <c r="M155" s="241"/>
      <c r="N155" s="242"/>
      <c r="O155" s="242"/>
      <c r="P155" s="242"/>
      <c r="Q155" s="242"/>
      <c r="R155" s="242"/>
      <c r="S155" s="242"/>
      <c r="T155" s="243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44" t="s">
        <v>175</v>
      </c>
      <c r="AU155" s="244" t="s">
        <v>85</v>
      </c>
      <c r="AV155" s="14" t="s">
        <v>85</v>
      </c>
      <c r="AW155" s="14" t="s">
        <v>37</v>
      </c>
      <c r="AX155" s="14" t="s">
        <v>75</v>
      </c>
      <c r="AY155" s="244" t="s">
        <v>159</v>
      </c>
    </row>
    <row r="156" spans="1:51" s="13" customFormat="1" ht="12">
      <c r="A156" s="13"/>
      <c r="B156" s="223"/>
      <c r="C156" s="224"/>
      <c r="D156" s="225" t="s">
        <v>175</v>
      </c>
      <c r="E156" s="226" t="s">
        <v>19</v>
      </c>
      <c r="F156" s="227" t="s">
        <v>294</v>
      </c>
      <c r="G156" s="224"/>
      <c r="H156" s="226" t="s">
        <v>19</v>
      </c>
      <c r="I156" s="228"/>
      <c r="J156" s="224"/>
      <c r="K156" s="224"/>
      <c r="L156" s="229"/>
      <c r="M156" s="230"/>
      <c r="N156" s="231"/>
      <c r="O156" s="231"/>
      <c r="P156" s="231"/>
      <c r="Q156" s="231"/>
      <c r="R156" s="231"/>
      <c r="S156" s="231"/>
      <c r="T156" s="232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3" t="s">
        <v>175</v>
      </c>
      <c r="AU156" s="233" t="s">
        <v>85</v>
      </c>
      <c r="AV156" s="13" t="s">
        <v>83</v>
      </c>
      <c r="AW156" s="13" t="s">
        <v>37</v>
      </c>
      <c r="AX156" s="13" t="s">
        <v>75</v>
      </c>
      <c r="AY156" s="233" t="s">
        <v>159</v>
      </c>
    </row>
    <row r="157" spans="1:51" s="14" customFormat="1" ht="12">
      <c r="A157" s="14"/>
      <c r="B157" s="234"/>
      <c r="C157" s="235"/>
      <c r="D157" s="225" t="s">
        <v>175</v>
      </c>
      <c r="E157" s="236" t="s">
        <v>19</v>
      </c>
      <c r="F157" s="237" t="s">
        <v>801</v>
      </c>
      <c r="G157" s="235"/>
      <c r="H157" s="238">
        <v>1576.836</v>
      </c>
      <c r="I157" s="239"/>
      <c r="J157" s="235"/>
      <c r="K157" s="235"/>
      <c r="L157" s="240"/>
      <c r="M157" s="241"/>
      <c r="N157" s="242"/>
      <c r="O157" s="242"/>
      <c r="P157" s="242"/>
      <c r="Q157" s="242"/>
      <c r="R157" s="242"/>
      <c r="S157" s="242"/>
      <c r="T157" s="243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44" t="s">
        <v>175</v>
      </c>
      <c r="AU157" s="244" t="s">
        <v>85</v>
      </c>
      <c r="AV157" s="14" t="s">
        <v>85</v>
      </c>
      <c r="AW157" s="14" t="s">
        <v>37</v>
      </c>
      <c r="AX157" s="14" t="s">
        <v>75</v>
      </c>
      <c r="AY157" s="244" t="s">
        <v>159</v>
      </c>
    </row>
    <row r="158" spans="1:51" s="13" customFormat="1" ht="12">
      <c r="A158" s="13"/>
      <c r="B158" s="223"/>
      <c r="C158" s="224"/>
      <c r="D158" s="225" t="s">
        <v>175</v>
      </c>
      <c r="E158" s="226" t="s">
        <v>19</v>
      </c>
      <c r="F158" s="227" t="s">
        <v>243</v>
      </c>
      <c r="G158" s="224"/>
      <c r="H158" s="226" t="s">
        <v>19</v>
      </c>
      <c r="I158" s="228"/>
      <c r="J158" s="224"/>
      <c r="K158" s="224"/>
      <c r="L158" s="229"/>
      <c r="M158" s="230"/>
      <c r="N158" s="231"/>
      <c r="O158" s="231"/>
      <c r="P158" s="231"/>
      <c r="Q158" s="231"/>
      <c r="R158" s="231"/>
      <c r="S158" s="231"/>
      <c r="T158" s="232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3" t="s">
        <v>175</v>
      </c>
      <c r="AU158" s="233" t="s">
        <v>85</v>
      </c>
      <c r="AV158" s="13" t="s">
        <v>83</v>
      </c>
      <c r="AW158" s="13" t="s">
        <v>37</v>
      </c>
      <c r="AX158" s="13" t="s">
        <v>75</v>
      </c>
      <c r="AY158" s="233" t="s">
        <v>159</v>
      </c>
    </row>
    <row r="159" spans="1:51" s="14" customFormat="1" ht="12">
      <c r="A159" s="14"/>
      <c r="B159" s="234"/>
      <c r="C159" s="235"/>
      <c r="D159" s="225" t="s">
        <v>175</v>
      </c>
      <c r="E159" s="236" t="s">
        <v>19</v>
      </c>
      <c r="F159" s="237" t="s">
        <v>802</v>
      </c>
      <c r="G159" s="235"/>
      <c r="H159" s="238">
        <v>5.803</v>
      </c>
      <c r="I159" s="239"/>
      <c r="J159" s="235"/>
      <c r="K159" s="235"/>
      <c r="L159" s="240"/>
      <c r="M159" s="241"/>
      <c r="N159" s="242"/>
      <c r="O159" s="242"/>
      <c r="P159" s="242"/>
      <c r="Q159" s="242"/>
      <c r="R159" s="242"/>
      <c r="S159" s="242"/>
      <c r="T159" s="243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44" t="s">
        <v>175</v>
      </c>
      <c r="AU159" s="244" t="s">
        <v>85</v>
      </c>
      <c r="AV159" s="14" t="s">
        <v>85</v>
      </c>
      <c r="AW159" s="14" t="s">
        <v>37</v>
      </c>
      <c r="AX159" s="14" t="s">
        <v>75</v>
      </c>
      <c r="AY159" s="244" t="s">
        <v>159</v>
      </c>
    </row>
    <row r="160" spans="1:51" s="15" customFormat="1" ht="12">
      <c r="A160" s="15"/>
      <c r="B160" s="245"/>
      <c r="C160" s="246"/>
      <c r="D160" s="225" t="s">
        <v>175</v>
      </c>
      <c r="E160" s="247" t="s">
        <v>19</v>
      </c>
      <c r="F160" s="248" t="s">
        <v>179</v>
      </c>
      <c r="G160" s="246"/>
      <c r="H160" s="249">
        <v>2830</v>
      </c>
      <c r="I160" s="250"/>
      <c r="J160" s="246"/>
      <c r="K160" s="246"/>
      <c r="L160" s="251"/>
      <c r="M160" s="252"/>
      <c r="N160" s="253"/>
      <c r="O160" s="253"/>
      <c r="P160" s="253"/>
      <c r="Q160" s="253"/>
      <c r="R160" s="253"/>
      <c r="S160" s="253"/>
      <c r="T160" s="254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55" t="s">
        <v>175</v>
      </c>
      <c r="AU160" s="255" t="s">
        <v>85</v>
      </c>
      <c r="AV160" s="15" t="s">
        <v>167</v>
      </c>
      <c r="AW160" s="15" t="s">
        <v>37</v>
      </c>
      <c r="AX160" s="15" t="s">
        <v>83</v>
      </c>
      <c r="AY160" s="255" t="s">
        <v>159</v>
      </c>
    </row>
    <row r="161" spans="1:65" s="2" customFormat="1" ht="21.75" customHeight="1">
      <c r="A161" s="39"/>
      <c r="B161" s="40"/>
      <c r="C161" s="257" t="s">
        <v>279</v>
      </c>
      <c r="D161" s="257" t="s">
        <v>255</v>
      </c>
      <c r="E161" s="258" t="s">
        <v>297</v>
      </c>
      <c r="F161" s="259" t="s">
        <v>298</v>
      </c>
      <c r="G161" s="260" t="s">
        <v>237</v>
      </c>
      <c r="H161" s="261">
        <v>2830</v>
      </c>
      <c r="I161" s="262"/>
      <c r="J161" s="263">
        <f>ROUND(I161*H161,2)</f>
        <v>0</v>
      </c>
      <c r="K161" s="259" t="s">
        <v>166</v>
      </c>
      <c r="L161" s="264"/>
      <c r="M161" s="265" t="s">
        <v>19</v>
      </c>
      <c r="N161" s="266" t="s">
        <v>46</v>
      </c>
      <c r="O161" s="85"/>
      <c r="P161" s="214">
        <f>O161*H161</f>
        <v>0</v>
      </c>
      <c r="Q161" s="214">
        <v>2E-05</v>
      </c>
      <c r="R161" s="214">
        <f>Q161*H161</f>
        <v>0.056600000000000004</v>
      </c>
      <c r="S161" s="214">
        <v>0</v>
      </c>
      <c r="T161" s="215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16" t="s">
        <v>259</v>
      </c>
      <c r="AT161" s="216" t="s">
        <v>255</v>
      </c>
      <c r="AU161" s="216" t="s">
        <v>85</v>
      </c>
      <c r="AY161" s="18" t="s">
        <v>159</v>
      </c>
      <c r="BE161" s="217">
        <f>IF(N161="základní",J161,0)</f>
        <v>0</v>
      </c>
      <c r="BF161" s="217">
        <f>IF(N161="snížená",J161,0)</f>
        <v>0</v>
      </c>
      <c r="BG161" s="217">
        <f>IF(N161="zákl. přenesená",J161,0)</f>
        <v>0</v>
      </c>
      <c r="BH161" s="217">
        <f>IF(N161="sníž. přenesená",J161,0)</f>
        <v>0</v>
      </c>
      <c r="BI161" s="217">
        <f>IF(N161="nulová",J161,0)</f>
        <v>0</v>
      </c>
      <c r="BJ161" s="18" t="s">
        <v>83</v>
      </c>
      <c r="BK161" s="217">
        <f>ROUND(I161*H161,2)</f>
        <v>0</v>
      </c>
      <c r="BL161" s="18" t="s">
        <v>238</v>
      </c>
      <c r="BM161" s="216" t="s">
        <v>803</v>
      </c>
    </row>
    <row r="162" spans="1:65" s="2" customFormat="1" ht="33" customHeight="1">
      <c r="A162" s="39"/>
      <c r="B162" s="40"/>
      <c r="C162" s="257" t="s">
        <v>281</v>
      </c>
      <c r="D162" s="257" t="s">
        <v>255</v>
      </c>
      <c r="E162" s="258" t="s">
        <v>301</v>
      </c>
      <c r="F162" s="259" t="s">
        <v>302</v>
      </c>
      <c r="G162" s="260" t="s">
        <v>303</v>
      </c>
      <c r="H162" s="261">
        <v>28.3</v>
      </c>
      <c r="I162" s="262"/>
      <c r="J162" s="263">
        <f>ROUND(I162*H162,2)</f>
        <v>0</v>
      </c>
      <c r="K162" s="259" t="s">
        <v>166</v>
      </c>
      <c r="L162" s="264"/>
      <c r="M162" s="265" t="s">
        <v>19</v>
      </c>
      <c r="N162" s="266" t="s">
        <v>46</v>
      </c>
      <c r="O162" s="85"/>
      <c r="P162" s="214">
        <f>O162*H162</f>
        <v>0</v>
      </c>
      <c r="Q162" s="214">
        <v>0.0011</v>
      </c>
      <c r="R162" s="214">
        <f>Q162*H162</f>
        <v>0.03113</v>
      </c>
      <c r="S162" s="214">
        <v>0</v>
      </c>
      <c r="T162" s="215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16" t="s">
        <v>259</v>
      </c>
      <c r="AT162" s="216" t="s">
        <v>255</v>
      </c>
      <c r="AU162" s="216" t="s">
        <v>85</v>
      </c>
      <c r="AY162" s="18" t="s">
        <v>159</v>
      </c>
      <c r="BE162" s="217">
        <f>IF(N162="základní",J162,0)</f>
        <v>0</v>
      </c>
      <c r="BF162" s="217">
        <f>IF(N162="snížená",J162,0)</f>
        <v>0</v>
      </c>
      <c r="BG162" s="217">
        <f>IF(N162="zákl. přenesená",J162,0)</f>
        <v>0</v>
      </c>
      <c r="BH162" s="217">
        <f>IF(N162="sníž. přenesená",J162,0)</f>
        <v>0</v>
      </c>
      <c r="BI162" s="217">
        <f>IF(N162="nulová",J162,0)</f>
        <v>0</v>
      </c>
      <c r="BJ162" s="18" t="s">
        <v>83</v>
      </c>
      <c r="BK162" s="217">
        <f>ROUND(I162*H162,2)</f>
        <v>0</v>
      </c>
      <c r="BL162" s="18" t="s">
        <v>238</v>
      </c>
      <c r="BM162" s="216" t="s">
        <v>804</v>
      </c>
    </row>
    <row r="163" spans="1:51" s="14" customFormat="1" ht="12">
      <c r="A163" s="14"/>
      <c r="B163" s="234"/>
      <c r="C163" s="235"/>
      <c r="D163" s="225" t="s">
        <v>175</v>
      </c>
      <c r="E163" s="235"/>
      <c r="F163" s="237" t="s">
        <v>805</v>
      </c>
      <c r="G163" s="235"/>
      <c r="H163" s="238">
        <v>28.3</v>
      </c>
      <c r="I163" s="239"/>
      <c r="J163" s="235"/>
      <c r="K163" s="235"/>
      <c r="L163" s="240"/>
      <c r="M163" s="241"/>
      <c r="N163" s="242"/>
      <c r="O163" s="242"/>
      <c r="P163" s="242"/>
      <c r="Q163" s="242"/>
      <c r="R163" s="242"/>
      <c r="S163" s="242"/>
      <c r="T163" s="243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44" t="s">
        <v>175</v>
      </c>
      <c r="AU163" s="244" t="s">
        <v>85</v>
      </c>
      <c r="AV163" s="14" t="s">
        <v>85</v>
      </c>
      <c r="AW163" s="14" t="s">
        <v>4</v>
      </c>
      <c r="AX163" s="14" t="s">
        <v>83</v>
      </c>
      <c r="AY163" s="244" t="s">
        <v>159</v>
      </c>
    </row>
    <row r="164" spans="1:65" s="2" customFormat="1" ht="55.5" customHeight="1">
      <c r="A164" s="39"/>
      <c r="B164" s="40"/>
      <c r="C164" s="205" t="s">
        <v>285</v>
      </c>
      <c r="D164" s="205" t="s">
        <v>162</v>
      </c>
      <c r="E164" s="206" t="s">
        <v>307</v>
      </c>
      <c r="F164" s="207" t="s">
        <v>308</v>
      </c>
      <c r="G164" s="208" t="s">
        <v>237</v>
      </c>
      <c r="H164" s="209">
        <v>5</v>
      </c>
      <c r="I164" s="210"/>
      <c r="J164" s="211">
        <f>ROUND(I164*H164,2)</f>
        <v>0</v>
      </c>
      <c r="K164" s="207" t="s">
        <v>166</v>
      </c>
      <c r="L164" s="45"/>
      <c r="M164" s="212" t="s">
        <v>19</v>
      </c>
      <c r="N164" s="213" t="s">
        <v>46</v>
      </c>
      <c r="O164" s="85"/>
      <c r="P164" s="214">
        <f>O164*H164</f>
        <v>0</v>
      </c>
      <c r="Q164" s="214">
        <v>0.00108</v>
      </c>
      <c r="R164" s="214">
        <f>Q164*H164</f>
        <v>0.0054</v>
      </c>
      <c r="S164" s="214">
        <v>0</v>
      </c>
      <c r="T164" s="215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16" t="s">
        <v>238</v>
      </c>
      <c r="AT164" s="216" t="s">
        <v>162</v>
      </c>
      <c r="AU164" s="216" t="s">
        <v>85</v>
      </c>
      <c r="AY164" s="18" t="s">
        <v>159</v>
      </c>
      <c r="BE164" s="217">
        <f>IF(N164="základní",J164,0)</f>
        <v>0</v>
      </c>
      <c r="BF164" s="217">
        <f>IF(N164="snížená",J164,0)</f>
        <v>0</v>
      </c>
      <c r="BG164" s="217">
        <f>IF(N164="zákl. přenesená",J164,0)</f>
        <v>0</v>
      </c>
      <c r="BH164" s="217">
        <f>IF(N164="sníž. přenesená",J164,0)</f>
        <v>0</v>
      </c>
      <c r="BI164" s="217">
        <f>IF(N164="nulová",J164,0)</f>
        <v>0</v>
      </c>
      <c r="BJ164" s="18" t="s">
        <v>83</v>
      </c>
      <c r="BK164" s="217">
        <f>ROUND(I164*H164,2)</f>
        <v>0</v>
      </c>
      <c r="BL164" s="18" t="s">
        <v>238</v>
      </c>
      <c r="BM164" s="216" t="s">
        <v>806</v>
      </c>
    </row>
    <row r="165" spans="1:47" s="2" customFormat="1" ht="12">
      <c r="A165" s="39"/>
      <c r="B165" s="40"/>
      <c r="C165" s="41"/>
      <c r="D165" s="218" t="s">
        <v>169</v>
      </c>
      <c r="E165" s="41"/>
      <c r="F165" s="219" t="s">
        <v>310</v>
      </c>
      <c r="G165" s="41"/>
      <c r="H165" s="41"/>
      <c r="I165" s="220"/>
      <c r="J165" s="41"/>
      <c r="K165" s="41"/>
      <c r="L165" s="45"/>
      <c r="M165" s="221"/>
      <c r="N165" s="222"/>
      <c r="O165" s="85"/>
      <c r="P165" s="85"/>
      <c r="Q165" s="85"/>
      <c r="R165" s="85"/>
      <c r="S165" s="85"/>
      <c r="T165" s="86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169</v>
      </c>
      <c r="AU165" s="18" t="s">
        <v>85</v>
      </c>
    </row>
    <row r="166" spans="1:51" s="13" customFormat="1" ht="12">
      <c r="A166" s="13"/>
      <c r="B166" s="223"/>
      <c r="C166" s="224"/>
      <c r="D166" s="225" t="s">
        <v>175</v>
      </c>
      <c r="E166" s="226" t="s">
        <v>19</v>
      </c>
      <c r="F166" s="227" t="s">
        <v>322</v>
      </c>
      <c r="G166" s="224"/>
      <c r="H166" s="226" t="s">
        <v>19</v>
      </c>
      <c r="I166" s="228"/>
      <c r="J166" s="224"/>
      <c r="K166" s="224"/>
      <c r="L166" s="229"/>
      <c r="M166" s="230"/>
      <c r="N166" s="231"/>
      <c r="O166" s="231"/>
      <c r="P166" s="231"/>
      <c r="Q166" s="231"/>
      <c r="R166" s="231"/>
      <c r="S166" s="231"/>
      <c r="T166" s="232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3" t="s">
        <v>175</v>
      </c>
      <c r="AU166" s="233" t="s">
        <v>85</v>
      </c>
      <c r="AV166" s="13" t="s">
        <v>83</v>
      </c>
      <c r="AW166" s="13" t="s">
        <v>37</v>
      </c>
      <c r="AX166" s="13" t="s">
        <v>75</v>
      </c>
      <c r="AY166" s="233" t="s">
        <v>159</v>
      </c>
    </row>
    <row r="167" spans="1:51" s="13" customFormat="1" ht="12">
      <c r="A167" s="13"/>
      <c r="B167" s="223"/>
      <c r="C167" s="224"/>
      <c r="D167" s="225" t="s">
        <v>175</v>
      </c>
      <c r="E167" s="226" t="s">
        <v>19</v>
      </c>
      <c r="F167" s="227" t="s">
        <v>323</v>
      </c>
      <c r="G167" s="224"/>
      <c r="H167" s="226" t="s">
        <v>19</v>
      </c>
      <c r="I167" s="228"/>
      <c r="J167" s="224"/>
      <c r="K167" s="224"/>
      <c r="L167" s="229"/>
      <c r="M167" s="230"/>
      <c r="N167" s="231"/>
      <c r="O167" s="231"/>
      <c r="P167" s="231"/>
      <c r="Q167" s="231"/>
      <c r="R167" s="231"/>
      <c r="S167" s="231"/>
      <c r="T167" s="232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3" t="s">
        <v>175</v>
      </c>
      <c r="AU167" s="233" t="s">
        <v>85</v>
      </c>
      <c r="AV167" s="13" t="s">
        <v>83</v>
      </c>
      <c r="AW167" s="13" t="s">
        <v>37</v>
      </c>
      <c r="AX167" s="13" t="s">
        <v>75</v>
      </c>
      <c r="AY167" s="233" t="s">
        <v>159</v>
      </c>
    </row>
    <row r="168" spans="1:51" s="14" customFormat="1" ht="12">
      <c r="A168" s="14"/>
      <c r="B168" s="234"/>
      <c r="C168" s="235"/>
      <c r="D168" s="225" t="s">
        <v>175</v>
      </c>
      <c r="E168" s="236" t="s">
        <v>19</v>
      </c>
      <c r="F168" s="237" t="s">
        <v>194</v>
      </c>
      <c r="G168" s="235"/>
      <c r="H168" s="238">
        <v>5</v>
      </c>
      <c r="I168" s="239"/>
      <c r="J168" s="235"/>
      <c r="K168" s="235"/>
      <c r="L168" s="240"/>
      <c r="M168" s="241"/>
      <c r="N168" s="242"/>
      <c r="O168" s="242"/>
      <c r="P168" s="242"/>
      <c r="Q168" s="242"/>
      <c r="R168" s="242"/>
      <c r="S168" s="242"/>
      <c r="T168" s="243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44" t="s">
        <v>175</v>
      </c>
      <c r="AU168" s="244" t="s">
        <v>85</v>
      </c>
      <c r="AV168" s="14" t="s">
        <v>85</v>
      </c>
      <c r="AW168" s="14" t="s">
        <v>37</v>
      </c>
      <c r="AX168" s="14" t="s">
        <v>83</v>
      </c>
      <c r="AY168" s="244" t="s">
        <v>159</v>
      </c>
    </row>
    <row r="169" spans="1:65" s="2" customFormat="1" ht="24.15" customHeight="1">
      <c r="A169" s="39"/>
      <c r="B169" s="40"/>
      <c r="C169" s="257" t="s">
        <v>7</v>
      </c>
      <c r="D169" s="257" t="s">
        <v>255</v>
      </c>
      <c r="E169" s="258" t="s">
        <v>325</v>
      </c>
      <c r="F169" s="259" t="s">
        <v>326</v>
      </c>
      <c r="G169" s="260" t="s">
        <v>237</v>
      </c>
      <c r="H169" s="261">
        <v>5</v>
      </c>
      <c r="I169" s="262"/>
      <c r="J169" s="263">
        <f>ROUND(I169*H169,2)</f>
        <v>0</v>
      </c>
      <c r="K169" s="259" t="s">
        <v>166</v>
      </c>
      <c r="L169" s="264"/>
      <c r="M169" s="265" t="s">
        <v>19</v>
      </c>
      <c r="N169" s="266" t="s">
        <v>46</v>
      </c>
      <c r="O169" s="85"/>
      <c r="P169" s="214">
        <f>O169*H169</f>
        <v>0</v>
      </c>
      <c r="Q169" s="214">
        <v>0.00202</v>
      </c>
      <c r="R169" s="214">
        <f>Q169*H169</f>
        <v>0.010100000000000001</v>
      </c>
      <c r="S169" s="214">
        <v>0</v>
      </c>
      <c r="T169" s="215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16" t="s">
        <v>259</v>
      </c>
      <c r="AT169" s="216" t="s">
        <v>255</v>
      </c>
      <c r="AU169" s="216" t="s">
        <v>85</v>
      </c>
      <c r="AY169" s="18" t="s">
        <v>159</v>
      </c>
      <c r="BE169" s="217">
        <f>IF(N169="základní",J169,0)</f>
        <v>0</v>
      </c>
      <c r="BF169" s="217">
        <f>IF(N169="snížená",J169,0)</f>
        <v>0</v>
      </c>
      <c r="BG169" s="217">
        <f>IF(N169="zákl. přenesená",J169,0)</f>
        <v>0</v>
      </c>
      <c r="BH169" s="217">
        <f>IF(N169="sníž. přenesená",J169,0)</f>
        <v>0</v>
      </c>
      <c r="BI169" s="217">
        <f>IF(N169="nulová",J169,0)</f>
        <v>0</v>
      </c>
      <c r="BJ169" s="18" t="s">
        <v>83</v>
      </c>
      <c r="BK169" s="217">
        <f>ROUND(I169*H169,2)</f>
        <v>0</v>
      </c>
      <c r="BL169" s="18" t="s">
        <v>238</v>
      </c>
      <c r="BM169" s="216" t="s">
        <v>807</v>
      </c>
    </row>
    <row r="170" spans="1:65" s="2" customFormat="1" ht="55.5" customHeight="1">
      <c r="A170" s="39"/>
      <c r="B170" s="40"/>
      <c r="C170" s="205" t="s">
        <v>300</v>
      </c>
      <c r="D170" s="205" t="s">
        <v>162</v>
      </c>
      <c r="E170" s="206" t="s">
        <v>307</v>
      </c>
      <c r="F170" s="207" t="s">
        <v>308</v>
      </c>
      <c r="G170" s="208" t="s">
        <v>237</v>
      </c>
      <c r="H170" s="209">
        <v>5</v>
      </c>
      <c r="I170" s="210"/>
      <c r="J170" s="211">
        <f>ROUND(I170*H170,2)</f>
        <v>0</v>
      </c>
      <c r="K170" s="207" t="s">
        <v>166</v>
      </c>
      <c r="L170" s="45"/>
      <c r="M170" s="212" t="s">
        <v>19</v>
      </c>
      <c r="N170" s="213" t="s">
        <v>46</v>
      </c>
      <c r="O170" s="85"/>
      <c r="P170" s="214">
        <f>O170*H170</f>
        <v>0</v>
      </c>
      <c r="Q170" s="214">
        <v>0.00108</v>
      </c>
      <c r="R170" s="214">
        <f>Q170*H170</f>
        <v>0.0054</v>
      </c>
      <c r="S170" s="214">
        <v>0</v>
      </c>
      <c r="T170" s="215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16" t="s">
        <v>238</v>
      </c>
      <c r="AT170" s="216" t="s">
        <v>162</v>
      </c>
      <c r="AU170" s="216" t="s">
        <v>85</v>
      </c>
      <c r="AY170" s="18" t="s">
        <v>159</v>
      </c>
      <c r="BE170" s="217">
        <f>IF(N170="základní",J170,0)</f>
        <v>0</v>
      </c>
      <c r="BF170" s="217">
        <f>IF(N170="snížená",J170,0)</f>
        <v>0</v>
      </c>
      <c r="BG170" s="217">
        <f>IF(N170="zákl. přenesená",J170,0)</f>
        <v>0</v>
      </c>
      <c r="BH170" s="217">
        <f>IF(N170="sníž. přenesená",J170,0)</f>
        <v>0</v>
      </c>
      <c r="BI170" s="217">
        <f>IF(N170="nulová",J170,0)</f>
        <v>0</v>
      </c>
      <c r="BJ170" s="18" t="s">
        <v>83</v>
      </c>
      <c r="BK170" s="217">
        <f>ROUND(I170*H170,2)</f>
        <v>0</v>
      </c>
      <c r="BL170" s="18" t="s">
        <v>238</v>
      </c>
      <c r="BM170" s="216" t="s">
        <v>808</v>
      </c>
    </row>
    <row r="171" spans="1:47" s="2" customFormat="1" ht="12">
      <c r="A171" s="39"/>
      <c r="B171" s="40"/>
      <c r="C171" s="41"/>
      <c r="D171" s="218" t="s">
        <v>169</v>
      </c>
      <c r="E171" s="41"/>
      <c r="F171" s="219" t="s">
        <v>310</v>
      </c>
      <c r="G171" s="41"/>
      <c r="H171" s="41"/>
      <c r="I171" s="220"/>
      <c r="J171" s="41"/>
      <c r="K171" s="41"/>
      <c r="L171" s="45"/>
      <c r="M171" s="221"/>
      <c r="N171" s="222"/>
      <c r="O171" s="85"/>
      <c r="P171" s="85"/>
      <c r="Q171" s="85"/>
      <c r="R171" s="85"/>
      <c r="S171" s="85"/>
      <c r="T171" s="86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169</v>
      </c>
      <c r="AU171" s="18" t="s">
        <v>85</v>
      </c>
    </row>
    <row r="172" spans="1:65" s="2" customFormat="1" ht="33" customHeight="1">
      <c r="A172" s="39"/>
      <c r="B172" s="40"/>
      <c r="C172" s="257" t="s">
        <v>306</v>
      </c>
      <c r="D172" s="257" t="s">
        <v>255</v>
      </c>
      <c r="E172" s="258" t="s">
        <v>331</v>
      </c>
      <c r="F172" s="259" t="s">
        <v>332</v>
      </c>
      <c r="G172" s="260" t="s">
        <v>237</v>
      </c>
      <c r="H172" s="261">
        <v>5</v>
      </c>
      <c r="I172" s="262"/>
      <c r="J172" s="263">
        <f>ROUND(I172*H172,2)</f>
        <v>0</v>
      </c>
      <c r="K172" s="259" t="s">
        <v>166</v>
      </c>
      <c r="L172" s="264"/>
      <c r="M172" s="265" t="s">
        <v>19</v>
      </c>
      <c r="N172" s="266" t="s">
        <v>46</v>
      </c>
      <c r="O172" s="85"/>
      <c r="P172" s="214">
        <f>O172*H172</f>
        <v>0</v>
      </c>
      <c r="Q172" s="214">
        <v>0.00233</v>
      </c>
      <c r="R172" s="214">
        <f>Q172*H172</f>
        <v>0.01165</v>
      </c>
      <c r="S172" s="214">
        <v>0</v>
      </c>
      <c r="T172" s="215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16" t="s">
        <v>259</v>
      </c>
      <c r="AT172" s="216" t="s">
        <v>255</v>
      </c>
      <c r="AU172" s="216" t="s">
        <v>85</v>
      </c>
      <c r="AY172" s="18" t="s">
        <v>159</v>
      </c>
      <c r="BE172" s="217">
        <f>IF(N172="základní",J172,0)</f>
        <v>0</v>
      </c>
      <c r="BF172" s="217">
        <f>IF(N172="snížená",J172,0)</f>
        <v>0</v>
      </c>
      <c r="BG172" s="217">
        <f>IF(N172="zákl. přenesená",J172,0)</f>
        <v>0</v>
      </c>
      <c r="BH172" s="217">
        <f>IF(N172="sníž. přenesená",J172,0)</f>
        <v>0</v>
      </c>
      <c r="BI172" s="217">
        <f>IF(N172="nulová",J172,0)</f>
        <v>0</v>
      </c>
      <c r="BJ172" s="18" t="s">
        <v>83</v>
      </c>
      <c r="BK172" s="217">
        <f>ROUND(I172*H172,2)</f>
        <v>0</v>
      </c>
      <c r="BL172" s="18" t="s">
        <v>238</v>
      </c>
      <c r="BM172" s="216" t="s">
        <v>809</v>
      </c>
    </row>
    <row r="173" spans="1:65" s="2" customFormat="1" ht="33" customHeight="1">
      <c r="A173" s="39"/>
      <c r="B173" s="40"/>
      <c r="C173" s="205" t="s">
        <v>315</v>
      </c>
      <c r="D173" s="205" t="s">
        <v>162</v>
      </c>
      <c r="E173" s="206" t="s">
        <v>335</v>
      </c>
      <c r="F173" s="207" t="s">
        <v>336</v>
      </c>
      <c r="G173" s="208" t="s">
        <v>165</v>
      </c>
      <c r="H173" s="209">
        <v>48.014</v>
      </c>
      <c r="I173" s="210"/>
      <c r="J173" s="211">
        <f>ROUND(I173*H173,2)</f>
        <v>0</v>
      </c>
      <c r="K173" s="207" t="s">
        <v>166</v>
      </c>
      <c r="L173" s="45"/>
      <c r="M173" s="212" t="s">
        <v>19</v>
      </c>
      <c r="N173" s="213" t="s">
        <v>46</v>
      </c>
      <c r="O173" s="85"/>
      <c r="P173" s="214">
        <f>O173*H173</f>
        <v>0</v>
      </c>
      <c r="Q173" s="214">
        <v>0</v>
      </c>
      <c r="R173" s="214">
        <f>Q173*H173</f>
        <v>0</v>
      </c>
      <c r="S173" s="214">
        <v>0.011</v>
      </c>
      <c r="T173" s="215">
        <f>S173*H173</f>
        <v>0.528154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16" t="s">
        <v>238</v>
      </c>
      <c r="AT173" s="216" t="s">
        <v>162</v>
      </c>
      <c r="AU173" s="216" t="s">
        <v>85</v>
      </c>
      <c r="AY173" s="18" t="s">
        <v>159</v>
      </c>
      <c r="BE173" s="217">
        <f>IF(N173="základní",J173,0)</f>
        <v>0</v>
      </c>
      <c r="BF173" s="217">
        <f>IF(N173="snížená",J173,0)</f>
        <v>0</v>
      </c>
      <c r="BG173" s="217">
        <f>IF(N173="zákl. přenesená",J173,0)</f>
        <v>0</v>
      </c>
      <c r="BH173" s="217">
        <f>IF(N173="sníž. přenesená",J173,0)</f>
        <v>0</v>
      </c>
      <c r="BI173" s="217">
        <f>IF(N173="nulová",J173,0)</f>
        <v>0</v>
      </c>
      <c r="BJ173" s="18" t="s">
        <v>83</v>
      </c>
      <c r="BK173" s="217">
        <f>ROUND(I173*H173,2)</f>
        <v>0</v>
      </c>
      <c r="BL173" s="18" t="s">
        <v>238</v>
      </c>
      <c r="BM173" s="216" t="s">
        <v>810</v>
      </c>
    </row>
    <row r="174" spans="1:47" s="2" customFormat="1" ht="12">
      <c r="A174" s="39"/>
      <c r="B174" s="40"/>
      <c r="C174" s="41"/>
      <c r="D174" s="218" t="s">
        <v>169</v>
      </c>
      <c r="E174" s="41"/>
      <c r="F174" s="219" t="s">
        <v>338</v>
      </c>
      <c r="G174" s="41"/>
      <c r="H174" s="41"/>
      <c r="I174" s="220"/>
      <c r="J174" s="41"/>
      <c r="K174" s="41"/>
      <c r="L174" s="45"/>
      <c r="M174" s="221"/>
      <c r="N174" s="222"/>
      <c r="O174" s="85"/>
      <c r="P174" s="85"/>
      <c r="Q174" s="85"/>
      <c r="R174" s="85"/>
      <c r="S174" s="85"/>
      <c r="T174" s="86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T174" s="18" t="s">
        <v>169</v>
      </c>
      <c r="AU174" s="18" t="s">
        <v>85</v>
      </c>
    </row>
    <row r="175" spans="1:51" s="13" customFormat="1" ht="12">
      <c r="A175" s="13"/>
      <c r="B175" s="223"/>
      <c r="C175" s="224"/>
      <c r="D175" s="225" t="s">
        <v>175</v>
      </c>
      <c r="E175" s="226" t="s">
        <v>19</v>
      </c>
      <c r="F175" s="227" t="s">
        <v>339</v>
      </c>
      <c r="G175" s="224"/>
      <c r="H175" s="226" t="s">
        <v>19</v>
      </c>
      <c r="I175" s="228"/>
      <c r="J175" s="224"/>
      <c r="K175" s="224"/>
      <c r="L175" s="229"/>
      <c r="M175" s="230"/>
      <c r="N175" s="231"/>
      <c r="O175" s="231"/>
      <c r="P175" s="231"/>
      <c r="Q175" s="231"/>
      <c r="R175" s="231"/>
      <c r="S175" s="231"/>
      <c r="T175" s="232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3" t="s">
        <v>175</v>
      </c>
      <c r="AU175" s="233" t="s">
        <v>85</v>
      </c>
      <c r="AV175" s="13" t="s">
        <v>83</v>
      </c>
      <c r="AW175" s="13" t="s">
        <v>37</v>
      </c>
      <c r="AX175" s="13" t="s">
        <v>75</v>
      </c>
      <c r="AY175" s="233" t="s">
        <v>159</v>
      </c>
    </row>
    <row r="176" spans="1:51" s="13" customFormat="1" ht="12">
      <c r="A176" s="13"/>
      <c r="B176" s="223"/>
      <c r="C176" s="224"/>
      <c r="D176" s="225" t="s">
        <v>175</v>
      </c>
      <c r="E176" s="226" t="s">
        <v>19</v>
      </c>
      <c r="F176" s="227" t="s">
        <v>340</v>
      </c>
      <c r="G176" s="224"/>
      <c r="H176" s="226" t="s">
        <v>19</v>
      </c>
      <c r="I176" s="228"/>
      <c r="J176" s="224"/>
      <c r="K176" s="224"/>
      <c r="L176" s="229"/>
      <c r="M176" s="230"/>
      <c r="N176" s="231"/>
      <c r="O176" s="231"/>
      <c r="P176" s="231"/>
      <c r="Q176" s="231"/>
      <c r="R176" s="231"/>
      <c r="S176" s="231"/>
      <c r="T176" s="232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3" t="s">
        <v>175</v>
      </c>
      <c r="AU176" s="233" t="s">
        <v>85</v>
      </c>
      <c r="AV176" s="13" t="s">
        <v>83</v>
      </c>
      <c r="AW176" s="13" t="s">
        <v>37</v>
      </c>
      <c r="AX176" s="13" t="s">
        <v>75</v>
      </c>
      <c r="AY176" s="233" t="s">
        <v>159</v>
      </c>
    </row>
    <row r="177" spans="1:51" s="13" customFormat="1" ht="12">
      <c r="A177" s="13"/>
      <c r="B177" s="223"/>
      <c r="C177" s="224"/>
      <c r="D177" s="225" t="s">
        <v>175</v>
      </c>
      <c r="E177" s="226" t="s">
        <v>19</v>
      </c>
      <c r="F177" s="227" t="s">
        <v>811</v>
      </c>
      <c r="G177" s="224"/>
      <c r="H177" s="226" t="s">
        <v>19</v>
      </c>
      <c r="I177" s="228"/>
      <c r="J177" s="224"/>
      <c r="K177" s="224"/>
      <c r="L177" s="229"/>
      <c r="M177" s="230"/>
      <c r="N177" s="231"/>
      <c r="O177" s="231"/>
      <c r="P177" s="231"/>
      <c r="Q177" s="231"/>
      <c r="R177" s="231"/>
      <c r="S177" s="231"/>
      <c r="T177" s="232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33" t="s">
        <v>175</v>
      </c>
      <c r="AU177" s="233" t="s">
        <v>85</v>
      </c>
      <c r="AV177" s="13" t="s">
        <v>83</v>
      </c>
      <c r="AW177" s="13" t="s">
        <v>37</v>
      </c>
      <c r="AX177" s="13" t="s">
        <v>75</v>
      </c>
      <c r="AY177" s="233" t="s">
        <v>159</v>
      </c>
    </row>
    <row r="178" spans="1:51" s="14" customFormat="1" ht="12">
      <c r="A178" s="14"/>
      <c r="B178" s="234"/>
      <c r="C178" s="235"/>
      <c r="D178" s="225" t="s">
        <v>175</v>
      </c>
      <c r="E178" s="236" t="s">
        <v>19</v>
      </c>
      <c r="F178" s="237" t="s">
        <v>812</v>
      </c>
      <c r="G178" s="235"/>
      <c r="H178" s="238">
        <v>48.014</v>
      </c>
      <c r="I178" s="239"/>
      <c r="J178" s="235"/>
      <c r="K178" s="235"/>
      <c r="L178" s="240"/>
      <c r="M178" s="241"/>
      <c r="N178" s="242"/>
      <c r="O178" s="242"/>
      <c r="P178" s="242"/>
      <c r="Q178" s="242"/>
      <c r="R178" s="242"/>
      <c r="S178" s="242"/>
      <c r="T178" s="243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44" t="s">
        <v>175</v>
      </c>
      <c r="AU178" s="244" t="s">
        <v>85</v>
      </c>
      <c r="AV178" s="14" t="s">
        <v>85</v>
      </c>
      <c r="AW178" s="14" t="s">
        <v>37</v>
      </c>
      <c r="AX178" s="14" t="s">
        <v>83</v>
      </c>
      <c r="AY178" s="244" t="s">
        <v>159</v>
      </c>
    </row>
    <row r="179" spans="1:65" s="2" customFormat="1" ht="37.8" customHeight="1">
      <c r="A179" s="39"/>
      <c r="B179" s="40"/>
      <c r="C179" s="205" t="s">
        <v>318</v>
      </c>
      <c r="D179" s="205" t="s">
        <v>162</v>
      </c>
      <c r="E179" s="206" t="s">
        <v>246</v>
      </c>
      <c r="F179" s="207" t="s">
        <v>247</v>
      </c>
      <c r="G179" s="208" t="s">
        <v>165</v>
      </c>
      <c r="H179" s="209">
        <v>67.22</v>
      </c>
      <c r="I179" s="210"/>
      <c r="J179" s="211">
        <f>ROUND(I179*H179,2)</f>
        <v>0</v>
      </c>
      <c r="K179" s="207" t="s">
        <v>166</v>
      </c>
      <c r="L179" s="45"/>
      <c r="M179" s="212" t="s">
        <v>19</v>
      </c>
      <c r="N179" s="213" t="s">
        <v>46</v>
      </c>
      <c r="O179" s="85"/>
      <c r="P179" s="214">
        <f>O179*H179</f>
        <v>0</v>
      </c>
      <c r="Q179" s="214">
        <v>0</v>
      </c>
      <c r="R179" s="214">
        <f>Q179*H179</f>
        <v>0</v>
      </c>
      <c r="S179" s="214">
        <v>0</v>
      </c>
      <c r="T179" s="215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16" t="s">
        <v>238</v>
      </c>
      <c r="AT179" s="216" t="s">
        <v>162</v>
      </c>
      <c r="AU179" s="216" t="s">
        <v>85</v>
      </c>
      <c r="AY179" s="18" t="s">
        <v>159</v>
      </c>
      <c r="BE179" s="217">
        <f>IF(N179="základní",J179,0)</f>
        <v>0</v>
      </c>
      <c r="BF179" s="217">
        <f>IF(N179="snížená",J179,0)</f>
        <v>0</v>
      </c>
      <c r="BG179" s="217">
        <f>IF(N179="zákl. přenesená",J179,0)</f>
        <v>0</v>
      </c>
      <c r="BH179" s="217">
        <f>IF(N179="sníž. přenesená",J179,0)</f>
        <v>0</v>
      </c>
      <c r="BI179" s="217">
        <f>IF(N179="nulová",J179,0)</f>
        <v>0</v>
      </c>
      <c r="BJ179" s="18" t="s">
        <v>83</v>
      </c>
      <c r="BK179" s="217">
        <f>ROUND(I179*H179,2)</f>
        <v>0</v>
      </c>
      <c r="BL179" s="18" t="s">
        <v>238</v>
      </c>
      <c r="BM179" s="216" t="s">
        <v>813</v>
      </c>
    </row>
    <row r="180" spans="1:47" s="2" customFormat="1" ht="12">
      <c r="A180" s="39"/>
      <c r="B180" s="40"/>
      <c r="C180" s="41"/>
      <c r="D180" s="218" t="s">
        <v>169</v>
      </c>
      <c r="E180" s="41"/>
      <c r="F180" s="219" t="s">
        <v>249</v>
      </c>
      <c r="G180" s="41"/>
      <c r="H180" s="41"/>
      <c r="I180" s="220"/>
      <c r="J180" s="41"/>
      <c r="K180" s="41"/>
      <c r="L180" s="45"/>
      <c r="M180" s="221"/>
      <c r="N180" s="222"/>
      <c r="O180" s="85"/>
      <c r="P180" s="85"/>
      <c r="Q180" s="85"/>
      <c r="R180" s="85"/>
      <c r="S180" s="85"/>
      <c r="T180" s="86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T180" s="18" t="s">
        <v>169</v>
      </c>
      <c r="AU180" s="18" t="s">
        <v>85</v>
      </c>
    </row>
    <row r="181" spans="1:51" s="13" customFormat="1" ht="12">
      <c r="A181" s="13"/>
      <c r="B181" s="223"/>
      <c r="C181" s="224"/>
      <c r="D181" s="225" t="s">
        <v>175</v>
      </c>
      <c r="E181" s="226" t="s">
        <v>19</v>
      </c>
      <c r="F181" s="227" t="s">
        <v>339</v>
      </c>
      <c r="G181" s="224"/>
      <c r="H181" s="226" t="s">
        <v>19</v>
      </c>
      <c r="I181" s="228"/>
      <c r="J181" s="224"/>
      <c r="K181" s="224"/>
      <c r="L181" s="229"/>
      <c r="M181" s="230"/>
      <c r="N181" s="231"/>
      <c r="O181" s="231"/>
      <c r="P181" s="231"/>
      <c r="Q181" s="231"/>
      <c r="R181" s="231"/>
      <c r="S181" s="231"/>
      <c r="T181" s="232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3" t="s">
        <v>175</v>
      </c>
      <c r="AU181" s="233" t="s">
        <v>85</v>
      </c>
      <c r="AV181" s="13" t="s">
        <v>83</v>
      </c>
      <c r="AW181" s="13" t="s">
        <v>37</v>
      </c>
      <c r="AX181" s="13" t="s">
        <v>75</v>
      </c>
      <c r="AY181" s="233" t="s">
        <v>159</v>
      </c>
    </row>
    <row r="182" spans="1:51" s="13" customFormat="1" ht="12">
      <c r="A182" s="13"/>
      <c r="B182" s="223"/>
      <c r="C182" s="224"/>
      <c r="D182" s="225" t="s">
        <v>175</v>
      </c>
      <c r="E182" s="226" t="s">
        <v>19</v>
      </c>
      <c r="F182" s="227" t="s">
        <v>811</v>
      </c>
      <c r="G182" s="224"/>
      <c r="H182" s="226" t="s">
        <v>19</v>
      </c>
      <c r="I182" s="228"/>
      <c r="J182" s="224"/>
      <c r="K182" s="224"/>
      <c r="L182" s="229"/>
      <c r="M182" s="230"/>
      <c r="N182" s="231"/>
      <c r="O182" s="231"/>
      <c r="P182" s="231"/>
      <c r="Q182" s="231"/>
      <c r="R182" s="231"/>
      <c r="S182" s="231"/>
      <c r="T182" s="232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3" t="s">
        <v>175</v>
      </c>
      <c r="AU182" s="233" t="s">
        <v>85</v>
      </c>
      <c r="AV182" s="13" t="s">
        <v>83</v>
      </c>
      <c r="AW182" s="13" t="s">
        <v>37</v>
      </c>
      <c r="AX182" s="13" t="s">
        <v>75</v>
      </c>
      <c r="AY182" s="233" t="s">
        <v>159</v>
      </c>
    </row>
    <row r="183" spans="1:51" s="14" customFormat="1" ht="12">
      <c r="A183" s="14"/>
      <c r="B183" s="234"/>
      <c r="C183" s="235"/>
      <c r="D183" s="225" t="s">
        <v>175</v>
      </c>
      <c r="E183" s="236" t="s">
        <v>19</v>
      </c>
      <c r="F183" s="237" t="s">
        <v>814</v>
      </c>
      <c r="G183" s="235"/>
      <c r="H183" s="238">
        <v>67.22</v>
      </c>
      <c r="I183" s="239"/>
      <c r="J183" s="235"/>
      <c r="K183" s="235"/>
      <c r="L183" s="240"/>
      <c r="M183" s="241"/>
      <c r="N183" s="242"/>
      <c r="O183" s="242"/>
      <c r="P183" s="242"/>
      <c r="Q183" s="242"/>
      <c r="R183" s="242"/>
      <c r="S183" s="242"/>
      <c r="T183" s="243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44" t="s">
        <v>175</v>
      </c>
      <c r="AU183" s="244" t="s">
        <v>85</v>
      </c>
      <c r="AV183" s="14" t="s">
        <v>85</v>
      </c>
      <c r="AW183" s="14" t="s">
        <v>37</v>
      </c>
      <c r="AX183" s="14" t="s">
        <v>83</v>
      </c>
      <c r="AY183" s="244" t="s">
        <v>159</v>
      </c>
    </row>
    <row r="184" spans="1:65" s="2" customFormat="1" ht="16.5" customHeight="1">
      <c r="A184" s="39"/>
      <c r="B184" s="40"/>
      <c r="C184" s="257" t="s">
        <v>320</v>
      </c>
      <c r="D184" s="257" t="s">
        <v>255</v>
      </c>
      <c r="E184" s="258" t="s">
        <v>256</v>
      </c>
      <c r="F184" s="259" t="s">
        <v>257</v>
      </c>
      <c r="G184" s="260" t="s">
        <v>258</v>
      </c>
      <c r="H184" s="261">
        <v>21.51</v>
      </c>
      <c r="I184" s="262"/>
      <c r="J184" s="263">
        <f>ROUND(I184*H184,2)</f>
        <v>0</v>
      </c>
      <c r="K184" s="259" t="s">
        <v>166</v>
      </c>
      <c r="L184" s="264"/>
      <c r="M184" s="265" t="s">
        <v>19</v>
      </c>
      <c r="N184" s="266" t="s">
        <v>46</v>
      </c>
      <c r="O184" s="85"/>
      <c r="P184" s="214">
        <f>O184*H184</f>
        <v>0</v>
      </c>
      <c r="Q184" s="214">
        <v>0.001</v>
      </c>
      <c r="R184" s="214">
        <f>Q184*H184</f>
        <v>0.02151</v>
      </c>
      <c r="S184" s="214">
        <v>0</v>
      </c>
      <c r="T184" s="215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16" t="s">
        <v>259</v>
      </c>
      <c r="AT184" s="216" t="s">
        <v>255</v>
      </c>
      <c r="AU184" s="216" t="s">
        <v>85</v>
      </c>
      <c r="AY184" s="18" t="s">
        <v>159</v>
      </c>
      <c r="BE184" s="217">
        <f>IF(N184="základní",J184,0)</f>
        <v>0</v>
      </c>
      <c r="BF184" s="217">
        <f>IF(N184="snížená",J184,0)</f>
        <v>0</v>
      </c>
      <c r="BG184" s="217">
        <f>IF(N184="zákl. přenesená",J184,0)</f>
        <v>0</v>
      </c>
      <c r="BH184" s="217">
        <f>IF(N184="sníž. přenesená",J184,0)</f>
        <v>0</v>
      </c>
      <c r="BI184" s="217">
        <f>IF(N184="nulová",J184,0)</f>
        <v>0</v>
      </c>
      <c r="BJ184" s="18" t="s">
        <v>83</v>
      </c>
      <c r="BK184" s="217">
        <f>ROUND(I184*H184,2)</f>
        <v>0</v>
      </c>
      <c r="BL184" s="18" t="s">
        <v>238</v>
      </c>
      <c r="BM184" s="216" t="s">
        <v>815</v>
      </c>
    </row>
    <row r="185" spans="1:51" s="14" customFormat="1" ht="12">
      <c r="A185" s="14"/>
      <c r="B185" s="234"/>
      <c r="C185" s="235"/>
      <c r="D185" s="225" t="s">
        <v>175</v>
      </c>
      <c r="E185" s="235"/>
      <c r="F185" s="237" t="s">
        <v>816</v>
      </c>
      <c r="G185" s="235"/>
      <c r="H185" s="238">
        <v>21.51</v>
      </c>
      <c r="I185" s="239"/>
      <c r="J185" s="235"/>
      <c r="K185" s="235"/>
      <c r="L185" s="240"/>
      <c r="M185" s="241"/>
      <c r="N185" s="242"/>
      <c r="O185" s="242"/>
      <c r="P185" s="242"/>
      <c r="Q185" s="242"/>
      <c r="R185" s="242"/>
      <c r="S185" s="242"/>
      <c r="T185" s="243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44" t="s">
        <v>175</v>
      </c>
      <c r="AU185" s="244" t="s">
        <v>85</v>
      </c>
      <c r="AV185" s="14" t="s">
        <v>85</v>
      </c>
      <c r="AW185" s="14" t="s">
        <v>4</v>
      </c>
      <c r="AX185" s="14" t="s">
        <v>83</v>
      </c>
      <c r="AY185" s="244" t="s">
        <v>159</v>
      </c>
    </row>
    <row r="186" spans="1:65" s="2" customFormat="1" ht="24.15" customHeight="1">
      <c r="A186" s="39"/>
      <c r="B186" s="40"/>
      <c r="C186" s="205" t="s">
        <v>324</v>
      </c>
      <c r="D186" s="205" t="s">
        <v>162</v>
      </c>
      <c r="E186" s="206" t="s">
        <v>263</v>
      </c>
      <c r="F186" s="207" t="s">
        <v>264</v>
      </c>
      <c r="G186" s="208" t="s">
        <v>165</v>
      </c>
      <c r="H186" s="209">
        <v>67.22</v>
      </c>
      <c r="I186" s="210"/>
      <c r="J186" s="211">
        <f>ROUND(I186*H186,2)</f>
        <v>0</v>
      </c>
      <c r="K186" s="207" t="s">
        <v>166</v>
      </c>
      <c r="L186" s="45"/>
      <c r="M186" s="212" t="s">
        <v>19</v>
      </c>
      <c r="N186" s="213" t="s">
        <v>46</v>
      </c>
      <c r="O186" s="85"/>
      <c r="P186" s="214">
        <f>O186*H186</f>
        <v>0</v>
      </c>
      <c r="Q186" s="214">
        <v>0.00088</v>
      </c>
      <c r="R186" s="214">
        <f>Q186*H186</f>
        <v>0.0591536</v>
      </c>
      <c r="S186" s="214">
        <v>0</v>
      </c>
      <c r="T186" s="215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16" t="s">
        <v>238</v>
      </c>
      <c r="AT186" s="216" t="s">
        <v>162</v>
      </c>
      <c r="AU186" s="216" t="s">
        <v>85</v>
      </c>
      <c r="AY186" s="18" t="s">
        <v>159</v>
      </c>
      <c r="BE186" s="217">
        <f>IF(N186="základní",J186,0)</f>
        <v>0</v>
      </c>
      <c r="BF186" s="217">
        <f>IF(N186="snížená",J186,0)</f>
        <v>0</v>
      </c>
      <c r="BG186" s="217">
        <f>IF(N186="zákl. přenesená",J186,0)</f>
        <v>0</v>
      </c>
      <c r="BH186" s="217">
        <f>IF(N186="sníž. přenesená",J186,0)</f>
        <v>0</v>
      </c>
      <c r="BI186" s="217">
        <f>IF(N186="nulová",J186,0)</f>
        <v>0</v>
      </c>
      <c r="BJ186" s="18" t="s">
        <v>83</v>
      </c>
      <c r="BK186" s="217">
        <f>ROUND(I186*H186,2)</f>
        <v>0</v>
      </c>
      <c r="BL186" s="18" t="s">
        <v>238</v>
      </c>
      <c r="BM186" s="216" t="s">
        <v>817</v>
      </c>
    </row>
    <row r="187" spans="1:47" s="2" customFormat="1" ht="12">
      <c r="A187" s="39"/>
      <c r="B187" s="40"/>
      <c r="C187" s="41"/>
      <c r="D187" s="218" t="s">
        <v>169</v>
      </c>
      <c r="E187" s="41"/>
      <c r="F187" s="219" t="s">
        <v>266</v>
      </c>
      <c r="G187" s="41"/>
      <c r="H187" s="41"/>
      <c r="I187" s="220"/>
      <c r="J187" s="41"/>
      <c r="K187" s="41"/>
      <c r="L187" s="45"/>
      <c r="M187" s="221"/>
      <c r="N187" s="222"/>
      <c r="O187" s="85"/>
      <c r="P187" s="85"/>
      <c r="Q187" s="85"/>
      <c r="R187" s="85"/>
      <c r="S187" s="85"/>
      <c r="T187" s="86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T187" s="18" t="s">
        <v>169</v>
      </c>
      <c r="AU187" s="18" t="s">
        <v>85</v>
      </c>
    </row>
    <row r="188" spans="1:51" s="13" customFormat="1" ht="12">
      <c r="A188" s="13"/>
      <c r="B188" s="223"/>
      <c r="C188" s="224"/>
      <c r="D188" s="225" t="s">
        <v>175</v>
      </c>
      <c r="E188" s="226" t="s">
        <v>19</v>
      </c>
      <c r="F188" s="227" t="s">
        <v>339</v>
      </c>
      <c r="G188" s="224"/>
      <c r="H188" s="226" t="s">
        <v>19</v>
      </c>
      <c r="I188" s="228"/>
      <c r="J188" s="224"/>
      <c r="K188" s="224"/>
      <c r="L188" s="229"/>
      <c r="M188" s="230"/>
      <c r="N188" s="231"/>
      <c r="O188" s="231"/>
      <c r="P188" s="231"/>
      <c r="Q188" s="231"/>
      <c r="R188" s="231"/>
      <c r="S188" s="231"/>
      <c r="T188" s="232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3" t="s">
        <v>175</v>
      </c>
      <c r="AU188" s="233" t="s">
        <v>85</v>
      </c>
      <c r="AV188" s="13" t="s">
        <v>83</v>
      </c>
      <c r="AW188" s="13" t="s">
        <v>37</v>
      </c>
      <c r="AX188" s="13" t="s">
        <v>75</v>
      </c>
      <c r="AY188" s="233" t="s">
        <v>159</v>
      </c>
    </row>
    <row r="189" spans="1:51" s="13" customFormat="1" ht="12">
      <c r="A189" s="13"/>
      <c r="B189" s="223"/>
      <c r="C189" s="224"/>
      <c r="D189" s="225" t="s">
        <v>175</v>
      </c>
      <c r="E189" s="226" t="s">
        <v>19</v>
      </c>
      <c r="F189" s="227" t="s">
        <v>811</v>
      </c>
      <c r="G189" s="224"/>
      <c r="H189" s="226" t="s">
        <v>19</v>
      </c>
      <c r="I189" s="228"/>
      <c r="J189" s="224"/>
      <c r="K189" s="224"/>
      <c r="L189" s="229"/>
      <c r="M189" s="230"/>
      <c r="N189" s="231"/>
      <c r="O189" s="231"/>
      <c r="P189" s="231"/>
      <c r="Q189" s="231"/>
      <c r="R189" s="231"/>
      <c r="S189" s="231"/>
      <c r="T189" s="232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3" t="s">
        <v>175</v>
      </c>
      <c r="AU189" s="233" t="s">
        <v>85</v>
      </c>
      <c r="AV189" s="13" t="s">
        <v>83</v>
      </c>
      <c r="AW189" s="13" t="s">
        <v>37</v>
      </c>
      <c r="AX189" s="13" t="s">
        <v>75</v>
      </c>
      <c r="AY189" s="233" t="s">
        <v>159</v>
      </c>
    </row>
    <row r="190" spans="1:51" s="14" customFormat="1" ht="12">
      <c r="A190" s="14"/>
      <c r="B190" s="234"/>
      <c r="C190" s="235"/>
      <c r="D190" s="225" t="s">
        <v>175</v>
      </c>
      <c r="E190" s="236" t="s">
        <v>19</v>
      </c>
      <c r="F190" s="237" t="s">
        <v>814</v>
      </c>
      <c r="G190" s="235"/>
      <c r="H190" s="238">
        <v>67.22</v>
      </c>
      <c r="I190" s="239"/>
      <c r="J190" s="235"/>
      <c r="K190" s="235"/>
      <c r="L190" s="240"/>
      <c r="M190" s="241"/>
      <c r="N190" s="242"/>
      <c r="O190" s="242"/>
      <c r="P190" s="242"/>
      <c r="Q190" s="242"/>
      <c r="R190" s="242"/>
      <c r="S190" s="242"/>
      <c r="T190" s="243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44" t="s">
        <v>175</v>
      </c>
      <c r="AU190" s="244" t="s">
        <v>85</v>
      </c>
      <c r="AV190" s="14" t="s">
        <v>85</v>
      </c>
      <c r="AW190" s="14" t="s">
        <v>37</v>
      </c>
      <c r="AX190" s="14" t="s">
        <v>83</v>
      </c>
      <c r="AY190" s="244" t="s">
        <v>159</v>
      </c>
    </row>
    <row r="191" spans="1:65" s="2" customFormat="1" ht="49.05" customHeight="1">
      <c r="A191" s="39"/>
      <c r="B191" s="40"/>
      <c r="C191" s="257" t="s">
        <v>328</v>
      </c>
      <c r="D191" s="257" t="s">
        <v>255</v>
      </c>
      <c r="E191" s="258" t="s">
        <v>267</v>
      </c>
      <c r="F191" s="259" t="s">
        <v>268</v>
      </c>
      <c r="G191" s="260" t="s">
        <v>165</v>
      </c>
      <c r="H191" s="261">
        <v>78.345</v>
      </c>
      <c r="I191" s="262"/>
      <c r="J191" s="263">
        <f>ROUND(I191*H191,2)</f>
        <v>0</v>
      </c>
      <c r="K191" s="259" t="s">
        <v>166</v>
      </c>
      <c r="L191" s="264"/>
      <c r="M191" s="265" t="s">
        <v>19</v>
      </c>
      <c r="N191" s="266" t="s">
        <v>46</v>
      </c>
      <c r="O191" s="85"/>
      <c r="P191" s="214">
        <f>O191*H191</f>
        <v>0</v>
      </c>
      <c r="Q191" s="214">
        <v>0.0054</v>
      </c>
      <c r="R191" s="214">
        <f>Q191*H191</f>
        <v>0.423063</v>
      </c>
      <c r="S191" s="214">
        <v>0</v>
      </c>
      <c r="T191" s="215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16" t="s">
        <v>259</v>
      </c>
      <c r="AT191" s="216" t="s">
        <v>255</v>
      </c>
      <c r="AU191" s="216" t="s">
        <v>85</v>
      </c>
      <c r="AY191" s="18" t="s">
        <v>159</v>
      </c>
      <c r="BE191" s="217">
        <f>IF(N191="základní",J191,0)</f>
        <v>0</v>
      </c>
      <c r="BF191" s="217">
        <f>IF(N191="snížená",J191,0)</f>
        <v>0</v>
      </c>
      <c r="BG191" s="217">
        <f>IF(N191="zákl. přenesená",J191,0)</f>
        <v>0</v>
      </c>
      <c r="BH191" s="217">
        <f>IF(N191="sníž. přenesená",J191,0)</f>
        <v>0</v>
      </c>
      <c r="BI191" s="217">
        <f>IF(N191="nulová",J191,0)</f>
        <v>0</v>
      </c>
      <c r="BJ191" s="18" t="s">
        <v>83</v>
      </c>
      <c r="BK191" s="217">
        <f>ROUND(I191*H191,2)</f>
        <v>0</v>
      </c>
      <c r="BL191" s="18" t="s">
        <v>238</v>
      </c>
      <c r="BM191" s="216" t="s">
        <v>818</v>
      </c>
    </row>
    <row r="192" spans="1:51" s="14" customFormat="1" ht="12">
      <c r="A192" s="14"/>
      <c r="B192" s="234"/>
      <c r="C192" s="235"/>
      <c r="D192" s="225" t="s">
        <v>175</v>
      </c>
      <c r="E192" s="235"/>
      <c r="F192" s="237" t="s">
        <v>819</v>
      </c>
      <c r="G192" s="235"/>
      <c r="H192" s="238">
        <v>78.345</v>
      </c>
      <c r="I192" s="239"/>
      <c r="J192" s="235"/>
      <c r="K192" s="235"/>
      <c r="L192" s="240"/>
      <c r="M192" s="241"/>
      <c r="N192" s="242"/>
      <c r="O192" s="242"/>
      <c r="P192" s="242"/>
      <c r="Q192" s="242"/>
      <c r="R192" s="242"/>
      <c r="S192" s="242"/>
      <c r="T192" s="243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44" t="s">
        <v>175</v>
      </c>
      <c r="AU192" s="244" t="s">
        <v>85</v>
      </c>
      <c r="AV192" s="14" t="s">
        <v>85</v>
      </c>
      <c r="AW192" s="14" t="s">
        <v>4</v>
      </c>
      <c r="AX192" s="14" t="s">
        <v>83</v>
      </c>
      <c r="AY192" s="244" t="s">
        <v>159</v>
      </c>
    </row>
    <row r="193" spans="1:65" s="2" customFormat="1" ht="44.25" customHeight="1">
      <c r="A193" s="39"/>
      <c r="B193" s="40"/>
      <c r="C193" s="205" t="s">
        <v>330</v>
      </c>
      <c r="D193" s="205" t="s">
        <v>162</v>
      </c>
      <c r="E193" s="206" t="s">
        <v>354</v>
      </c>
      <c r="F193" s="207" t="s">
        <v>355</v>
      </c>
      <c r="G193" s="208" t="s">
        <v>165</v>
      </c>
      <c r="H193" s="209">
        <v>105.281</v>
      </c>
      <c r="I193" s="210"/>
      <c r="J193" s="211">
        <f>ROUND(I193*H193,2)</f>
        <v>0</v>
      </c>
      <c r="K193" s="207" t="s">
        <v>166</v>
      </c>
      <c r="L193" s="45"/>
      <c r="M193" s="212" t="s">
        <v>19</v>
      </c>
      <c r="N193" s="213" t="s">
        <v>46</v>
      </c>
      <c r="O193" s="85"/>
      <c r="P193" s="214">
        <f>O193*H193</f>
        <v>0</v>
      </c>
      <c r="Q193" s="214">
        <v>0</v>
      </c>
      <c r="R193" s="214">
        <f>Q193*H193</f>
        <v>0</v>
      </c>
      <c r="S193" s="214">
        <v>0</v>
      </c>
      <c r="T193" s="215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16" t="s">
        <v>238</v>
      </c>
      <c r="AT193" s="216" t="s">
        <v>162</v>
      </c>
      <c r="AU193" s="216" t="s">
        <v>85</v>
      </c>
      <c r="AY193" s="18" t="s">
        <v>159</v>
      </c>
      <c r="BE193" s="217">
        <f>IF(N193="základní",J193,0)</f>
        <v>0</v>
      </c>
      <c r="BF193" s="217">
        <f>IF(N193="snížená",J193,0)</f>
        <v>0</v>
      </c>
      <c r="BG193" s="217">
        <f>IF(N193="zákl. přenesená",J193,0)</f>
        <v>0</v>
      </c>
      <c r="BH193" s="217">
        <f>IF(N193="sníž. přenesená",J193,0)</f>
        <v>0</v>
      </c>
      <c r="BI193" s="217">
        <f>IF(N193="nulová",J193,0)</f>
        <v>0</v>
      </c>
      <c r="BJ193" s="18" t="s">
        <v>83</v>
      </c>
      <c r="BK193" s="217">
        <f>ROUND(I193*H193,2)</f>
        <v>0</v>
      </c>
      <c r="BL193" s="18" t="s">
        <v>238</v>
      </c>
      <c r="BM193" s="216" t="s">
        <v>820</v>
      </c>
    </row>
    <row r="194" spans="1:47" s="2" customFormat="1" ht="12">
      <c r="A194" s="39"/>
      <c r="B194" s="40"/>
      <c r="C194" s="41"/>
      <c r="D194" s="218" t="s">
        <v>169</v>
      </c>
      <c r="E194" s="41"/>
      <c r="F194" s="219" t="s">
        <v>357</v>
      </c>
      <c r="G194" s="41"/>
      <c r="H194" s="41"/>
      <c r="I194" s="220"/>
      <c r="J194" s="41"/>
      <c r="K194" s="41"/>
      <c r="L194" s="45"/>
      <c r="M194" s="221"/>
      <c r="N194" s="222"/>
      <c r="O194" s="85"/>
      <c r="P194" s="85"/>
      <c r="Q194" s="85"/>
      <c r="R194" s="85"/>
      <c r="S194" s="85"/>
      <c r="T194" s="86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T194" s="18" t="s">
        <v>169</v>
      </c>
      <c r="AU194" s="18" t="s">
        <v>85</v>
      </c>
    </row>
    <row r="195" spans="1:51" s="13" customFormat="1" ht="12">
      <c r="A195" s="13"/>
      <c r="B195" s="223"/>
      <c r="C195" s="224"/>
      <c r="D195" s="225" t="s">
        <v>175</v>
      </c>
      <c r="E195" s="226" t="s">
        <v>19</v>
      </c>
      <c r="F195" s="227" t="s">
        <v>358</v>
      </c>
      <c r="G195" s="224"/>
      <c r="H195" s="226" t="s">
        <v>19</v>
      </c>
      <c r="I195" s="228"/>
      <c r="J195" s="224"/>
      <c r="K195" s="224"/>
      <c r="L195" s="229"/>
      <c r="M195" s="230"/>
      <c r="N195" s="231"/>
      <c r="O195" s="231"/>
      <c r="P195" s="231"/>
      <c r="Q195" s="231"/>
      <c r="R195" s="231"/>
      <c r="S195" s="231"/>
      <c r="T195" s="232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3" t="s">
        <v>175</v>
      </c>
      <c r="AU195" s="233" t="s">
        <v>85</v>
      </c>
      <c r="AV195" s="13" t="s">
        <v>83</v>
      </c>
      <c r="AW195" s="13" t="s">
        <v>37</v>
      </c>
      <c r="AX195" s="13" t="s">
        <v>75</v>
      </c>
      <c r="AY195" s="233" t="s">
        <v>159</v>
      </c>
    </row>
    <row r="196" spans="1:51" s="13" customFormat="1" ht="12">
      <c r="A196" s="13"/>
      <c r="B196" s="223"/>
      <c r="C196" s="224"/>
      <c r="D196" s="225" t="s">
        <v>175</v>
      </c>
      <c r="E196" s="226" t="s">
        <v>19</v>
      </c>
      <c r="F196" s="227" t="s">
        <v>359</v>
      </c>
      <c r="G196" s="224"/>
      <c r="H196" s="226" t="s">
        <v>19</v>
      </c>
      <c r="I196" s="228"/>
      <c r="J196" s="224"/>
      <c r="K196" s="224"/>
      <c r="L196" s="229"/>
      <c r="M196" s="230"/>
      <c r="N196" s="231"/>
      <c r="O196" s="231"/>
      <c r="P196" s="231"/>
      <c r="Q196" s="231"/>
      <c r="R196" s="231"/>
      <c r="S196" s="231"/>
      <c r="T196" s="232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3" t="s">
        <v>175</v>
      </c>
      <c r="AU196" s="233" t="s">
        <v>85</v>
      </c>
      <c r="AV196" s="13" t="s">
        <v>83</v>
      </c>
      <c r="AW196" s="13" t="s">
        <v>37</v>
      </c>
      <c r="AX196" s="13" t="s">
        <v>75</v>
      </c>
      <c r="AY196" s="233" t="s">
        <v>159</v>
      </c>
    </row>
    <row r="197" spans="1:51" s="13" customFormat="1" ht="12">
      <c r="A197" s="13"/>
      <c r="B197" s="223"/>
      <c r="C197" s="224"/>
      <c r="D197" s="225" t="s">
        <v>175</v>
      </c>
      <c r="E197" s="226" t="s">
        <v>19</v>
      </c>
      <c r="F197" s="227" t="s">
        <v>360</v>
      </c>
      <c r="G197" s="224"/>
      <c r="H197" s="226" t="s">
        <v>19</v>
      </c>
      <c r="I197" s="228"/>
      <c r="J197" s="224"/>
      <c r="K197" s="224"/>
      <c r="L197" s="229"/>
      <c r="M197" s="230"/>
      <c r="N197" s="231"/>
      <c r="O197" s="231"/>
      <c r="P197" s="231"/>
      <c r="Q197" s="231"/>
      <c r="R197" s="231"/>
      <c r="S197" s="231"/>
      <c r="T197" s="232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33" t="s">
        <v>175</v>
      </c>
      <c r="AU197" s="233" t="s">
        <v>85</v>
      </c>
      <c r="AV197" s="13" t="s">
        <v>83</v>
      </c>
      <c r="AW197" s="13" t="s">
        <v>37</v>
      </c>
      <c r="AX197" s="13" t="s">
        <v>75</v>
      </c>
      <c r="AY197" s="233" t="s">
        <v>159</v>
      </c>
    </row>
    <row r="198" spans="1:51" s="13" customFormat="1" ht="12">
      <c r="A198" s="13"/>
      <c r="B198" s="223"/>
      <c r="C198" s="224"/>
      <c r="D198" s="225" t="s">
        <v>175</v>
      </c>
      <c r="E198" s="226" t="s">
        <v>19</v>
      </c>
      <c r="F198" s="227" t="s">
        <v>811</v>
      </c>
      <c r="G198" s="224"/>
      <c r="H198" s="226" t="s">
        <v>19</v>
      </c>
      <c r="I198" s="228"/>
      <c r="J198" s="224"/>
      <c r="K198" s="224"/>
      <c r="L198" s="229"/>
      <c r="M198" s="230"/>
      <c r="N198" s="231"/>
      <c r="O198" s="231"/>
      <c r="P198" s="231"/>
      <c r="Q198" s="231"/>
      <c r="R198" s="231"/>
      <c r="S198" s="231"/>
      <c r="T198" s="232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3" t="s">
        <v>175</v>
      </c>
      <c r="AU198" s="233" t="s">
        <v>85</v>
      </c>
      <c r="AV198" s="13" t="s">
        <v>83</v>
      </c>
      <c r="AW198" s="13" t="s">
        <v>37</v>
      </c>
      <c r="AX198" s="13" t="s">
        <v>75</v>
      </c>
      <c r="AY198" s="233" t="s">
        <v>159</v>
      </c>
    </row>
    <row r="199" spans="1:51" s="14" customFormat="1" ht="12">
      <c r="A199" s="14"/>
      <c r="B199" s="234"/>
      <c r="C199" s="235"/>
      <c r="D199" s="225" t="s">
        <v>175</v>
      </c>
      <c r="E199" s="236" t="s">
        <v>19</v>
      </c>
      <c r="F199" s="237" t="s">
        <v>821</v>
      </c>
      <c r="G199" s="235"/>
      <c r="H199" s="238">
        <v>85.579</v>
      </c>
      <c r="I199" s="239"/>
      <c r="J199" s="235"/>
      <c r="K199" s="235"/>
      <c r="L199" s="240"/>
      <c r="M199" s="241"/>
      <c r="N199" s="242"/>
      <c r="O199" s="242"/>
      <c r="P199" s="242"/>
      <c r="Q199" s="242"/>
      <c r="R199" s="242"/>
      <c r="S199" s="242"/>
      <c r="T199" s="243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44" t="s">
        <v>175</v>
      </c>
      <c r="AU199" s="244" t="s">
        <v>85</v>
      </c>
      <c r="AV199" s="14" t="s">
        <v>85</v>
      </c>
      <c r="AW199" s="14" t="s">
        <v>37</v>
      </c>
      <c r="AX199" s="14" t="s">
        <v>75</v>
      </c>
      <c r="AY199" s="244" t="s">
        <v>159</v>
      </c>
    </row>
    <row r="200" spans="1:51" s="13" customFormat="1" ht="12">
      <c r="A200" s="13"/>
      <c r="B200" s="223"/>
      <c r="C200" s="224"/>
      <c r="D200" s="225" t="s">
        <v>175</v>
      </c>
      <c r="E200" s="226" t="s">
        <v>19</v>
      </c>
      <c r="F200" s="227" t="s">
        <v>362</v>
      </c>
      <c r="G200" s="224"/>
      <c r="H200" s="226" t="s">
        <v>19</v>
      </c>
      <c r="I200" s="228"/>
      <c r="J200" s="224"/>
      <c r="K200" s="224"/>
      <c r="L200" s="229"/>
      <c r="M200" s="230"/>
      <c r="N200" s="231"/>
      <c r="O200" s="231"/>
      <c r="P200" s="231"/>
      <c r="Q200" s="231"/>
      <c r="R200" s="231"/>
      <c r="S200" s="231"/>
      <c r="T200" s="232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3" t="s">
        <v>175</v>
      </c>
      <c r="AU200" s="233" t="s">
        <v>85</v>
      </c>
      <c r="AV200" s="13" t="s">
        <v>83</v>
      </c>
      <c r="AW200" s="13" t="s">
        <v>37</v>
      </c>
      <c r="AX200" s="13" t="s">
        <v>75</v>
      </c>
      <c r="AY200" s="233" t="s">
        <v>159</v>
      </c>
    </row>
    <row r="201" spans="1:51" s="13" customFormat="1" ht="12">
      <c r="A201" s="13"/>
      <c r="B201" s="223"/>
      <c r="C201" s="224"/>
      <c r="D201" s="225" t="s">
        <v>175</v>
      </c>
      <c r="E201" s="226" t="s">
        <v>19</v>
      </c>
      <c r="F201" s="227" t="s">
        <v>360</v>
      </c>
      <c r="G201" s="224"/>
      <c r="H201" s="226" t="s">
        <v>19</v>
      </c>
      <c r="I201" s="228"/>
      <c r="J201" s="224"/>
      <c r="K201" s="224"/>
      <c r="L201" s="229"/>
      <c r="M201" s="230"/>
      <c r="N201" s="231"/>
      <c r="O201" s="231"/>
      <c r="P201" s="231"/>
      <c r="Q201" s="231"/>
      <c r="R201" s="231"/>
      <c r="S201" s="231"/>
      <c r="T201" s="232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3" t="s">
        <v>175</v>
      </c>
      <c r="AU201" s="233" t="s">
        <v>85</v>
      </c>
      <c r="AV201" s="13" t="s">
        <v>83</v>
      </c>
      <c r="AW201" s="13" t="s">
        <v>37</v>
      </c>
      <c r="AX201" s="13" t="s">
        <v>75</v>
      </c>
      <c r="AY201" s="233" t="s">
        <v>159</v>
      </c>
    </row>
    <row r="202" spans="1:51" s="13" customFormat="1" ht="12">
      <c r="A202" s="13"/>
      <c r="B202" s="223"/>
      <c r="C202" s="224"/>
      <c r="D202" s="225" t="s">
        <v>175</v>
      </c>
      <c r="E202" s="226" t="s">
        <v>19</v>
      </c>
      <c r="F202" s="227" t="s">
        <v>811</v>
      </c>
      <c r="G202" s="224"/>
      <c r="H202" s="226" t="s">
        <v>19</v>
      </c>
      <c r="I202" s="228"/>
      <c r="J202" s="224"/>
      <c r="K202" s="224"/>
      <c r="L202" s="229"/>
      <c r="M202" s="230"/>
      <c r="N202" s="231"/>
      <c r="O202" s="231"/>
      <c r="P202" s="231"/>
      <c r="Q202" s="231"/>
      <c r="R202" s="231"/>
      <c r="S202" s="231"/>
      <c r="T202" s="232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3" t="s">
        <v>175</v>
      </c>
      <c r="AU202" s="233" t="s">
        <v>85</v>
      </c>
      <c r="AV202" s="13" t="s">
        <v>83</v>
      </c>
      <c r="AW202" s="13" t="s">
        <v>37</v>
      </c>
      <c r="AX202" s="13" t="s">
        <v>75</v>
      </c>
      <c r="AY202" s="233" t="s">
        <v>159</v>
      </c>
    </row>
    <row r="203" spans="1:51" s="14" customFormat="1" ht="12">
      <c r="A203" s="14"/>
      <c r="B203" s="234"/>
      <c r="C203" s="235"/>
      <c r="D203" s="225" t="s">
        <v>175</v>
      </c>
      <c r="E203" s="236" t="s">
        <v>19</v>
      </c>
      <c r="F203" s="237" t="s">
        <v>822</v>
      </c>
      <c r="G203" s="235"/>
      <c r="H203" s="238">
        <v>19.702</v>
      </c>
      <c r="I203" s="239"/>
      <c r="J203" s="235"/>
      <c r="K203" s="235"/>
      <c r="L203" s="240"/>
      <c r="M203" s="241"/>
      <c r="N203" s="242"/>
      <c r="O203" s="242"/>
      <c r="P203" s="242"/>
      <c r="Q203" s="242"/>
      <c r="R203" s="242"/>
      <c r="S203" s="242"/>
      <c r="T203" s="243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44" t="s">
        <v>175</v>
      </c>
      <c r="AU203" s="244" t="s">
        <v>85</v>
      </c>
      <c r="AV203" s="14" t="s">
        <v>85</v>
      </c>
      <c r="AW203" s="14" t="s">
        <v>37</v>
      </c>
      <c r="AX203" s="14" t="s">
        <v>75</v>
      </c>
      <c r="AY203" s="244" t="s">
        <v>159</v>
      </c>
    </row>
    <row r="204" spans="1:51" s="15" customFormat="1" ht="12">
      <c r="A204" s="15"/>
      <c r="B204" s="245"/>
      <c r="C204" s="246"/>
      <c r="D204" s="225" t="s">
        <v>175</v>
      </c>
      <c r="E204" s="247" t="s">
        <v>19</v>
      </c>
      <c r="F204" s="248" t="s">
        <v>179</v>
      </c>
      <c r="G204" s="246"/>
      <c r="H204" s="249">
        <v>105.28099999999999</v>
      </c>
      <c r="I204" s="250"/>
      <c r="J204" s="246"/>
      <c r="K204" s="246"/>
      <c r="L204" s="251"/>
      <c r="M204" s="252"/>
      <c r="N204" s="253"/>
      <c r="O204" s="253"/>
      <c r="P204" s="253"/>
      <c r="Q204" s="253"/>
      <c r="R204" s="253"/>
      <c r="S204" s="253"/>
      <c r="T204" s="254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T204" s="255" t="s">
        <v>175</v>
      </c>
      <c r="AU204" s="255" t="s">
        <v>85</v>
      </c>
      <c r="AV204" s="15" t="s">
        <v>167</v>
      </c>
      <c r="AW204" s="15" t="s">
        <v>37</v>
      </c>
      <c r="AX204" s="15" t="s">
        <v>83</v>
      </c>
      <c r="AY204" s="255" t="s">
        <v>159</v>
      </c>
    </row>
    <row r="205" spans="1:65" s="2" customFormat="1" ht="16.5" customHeight="1">
      <c r="A205" s="39"/>
      <c r="B205" s="40"/>
      <c r="C205" s="257" t="s">
        <v>334</v>
      </c>
      <c r="D205" s="257" t="s">
        <v>255</v>
      </c>
      <c r="E205" s="258" t="s">
        <v>256</v>
      </c>
      <c r="F205" s="259" t="s">
        <v>257</v>
      </c>
      <c r="G205" s="260" t="s">
        <v>258</v>
      </c>
      <c r="H205" s="261">
        <v>36.848</v>
      </c>
      <c r="I205" s="262"/>
      <c r="J205" s="263">
        <f>ROUND(I205*H205,2)</f>
        <v>0</v>
      </c>
      <c r="K205" s="259" t="s">
        <v>166</v>
      </c>
      <c r="L205" s="264"/>
      <c r="M205" s="265" t="s">
        <v>19</v>
      </c>
      <c r="N205" s="266" t="s">
        <v>46</v>
      </c>
      <c r="O205" s="85"/>
      <c r="P205" s="214">
        <f>O205*H205</f>
        <v>0</v>
      </c>
      <c r="Q205" s="214">
        <v>0.001</v>
      </c>
      <c r="R205" s="214">
        <f>Q205*H205</f>
        <v>0.036848</v>
      </c>
      <c r="S205" s="214">
        <v>0</v>
      </c>
      <c r="T205" s="215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16" t="s">
        <v>259</v>
      </c>
      <c r="AT205" s="216" t="s">
        <v>255</v>
      </c>
      <c r="AU205" s="216" t="s">
        <v>85</v>
      </c>
      <c r="AY205" s="18" t="s">
        <v>159</v>
      </c>
      <c r="BE205" s="217">
        <f>IF(N205="základní",J205,0)</f>
        <v>0</v>
      </c>
      <c r="BF205" s="217">
        <f>IF(N205="snížená",J205,0)</f>
        <v>0</v>
      </c>
      <c r="BG205" s="217">
        <f>IF(N205="zákl. přenesená",J205,0)</f>
        <v>0</v>
      </c>
      <c r="BH205" s="217">
        <f>IF(N205="sníž. přenesená",J205,0)</f>
        <v>0</v>
      </c>
      <c r="BI205" s="217">
        <f>IF(N205="nulová",J205,0)</f>
        <v>0</v>
      </c>
      <c r="BJ205" s="18" t="s">
        <v>83</v>
      </c>
      <c r="BK205" s="217">
        <f>ROUND(I205*H205,2)</f>
        <v>0</v>
      </c>
      <c r="BL205" s="18" t="s">
        <v>238</v>
      </c>
      <c r="BM205" s="216" t="s">
        <v>823</v>
      </c>
    </row>
    <row r="206" spans="1:51" s="14" customFormat="1" ht="12">
      <c r="A206" s="14"/>
      <c r="B206" s="234"/>
      <c r="C206" s="235"/>
      <c r="D206" s="225" t="s">
        <v>175</v>
      </c>
      <c r="E206" s="235"/>
      <c r="F206" s="237" t="s">
        <v>824</v>
      </c>
      <c r="G206" s="235"/>
      <c r="H206" s="238">
        <v>36.848</v>
      </c>
      <c r="I206" s="239"/>
      <c r="J206" s="235"/>
      <c r="K206" s="235"/>
      <c r="L206" s="240"/>
      <c r="M206" s="241"/>
      <c r="N206" s="242"/>
      <c r="O206" s="242"/>
      <c r="P206" s="242"/>
      <c r="Q206" s="242"/>
      <c r="R206" s="242"/>
      <c r="S206" s="242"/>
      <c r="T206" s="243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44" t="s">
        <v>175</v>
      </c>
      <c r="AU206" s="244" t="s">
        <v>85</v>
      </c>
      <c r="AV206" s="14" t="s">
        <v>85</v>
      </c>
      <c r="AW206" s="14" t="s">
        <v>4</v>
      </c>
      <c r="AX206" s="14" t="s">
        <v>83</v>
      </c>
      <c r="AY206" s="244" t="s">
        <v>159</v>
      </c>
    </row>
    <row r="207" spans="1:65" s="2" customFormat="1" ht="37.8" customHeight="1">
      <c r="A207" s="39"/>
      <c r="B207" s="40"/>
      <c r="C207" s="205" t="s">
        <v>343</v>
      </c>
      <c r="D207" s="205" t="s">
        <v>162</v>
      </c>
      <c r="E207" s="206" t="s">
        <v>372</v>
      </c>
      <c r="F207" s="207" t="s">
        <v>373</v>
      </c>
      <c r="G207" s="208" t="s">
        <v>165</v>
      </c>
      <c r="H207" s="209">
        <v>105.281</v>
      </c>
      <c r="I207" s="210"/>
      <c r="J207" s="211">
        <f>ROUND(I207*H207,2)</f>
        <v>0</v>
      </c>
      <c r="K207" s="207" t="s">
        <v>166</v>
      </c>
      <c r="L207" s="45"/>
      <c r="M207" s="212" t="s">
        <v>19</v>
      </c>
      <c r="N207" s="213" t="s">
        <v>46</v>
      </c>
      <c r="O207" s="85"/>
      <c r="P207" s="214">
        <f>O207*H207</f>
        <v>0</v>
      </c>
      <c r="Q207" s="214">
        <v>0.00094</v>
      </c>
      <c r="R207" s="214">
        <f>Q207*H207</f>
        <v>0.09896414</v>
      </c>
      <c r="S207" s="214">
        <v>0</v>
      </c>
      <c r="T207" s="215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16" t="s">
        <v>238</v>
      </c>
      <c r="AT207" s="216" t="s">
        <v>162</v>
      </c>
      <c r="AU207" s="216" t="s">
        <v>85</v>
      </c>
      <c r="AY207" s="18" t="s">
        <v>159</v>
      </c>
      <c r="BE207" s="217">
        <f>IF(N207="základní",J207,0)</f>
        <v>0</v>
      </c>
      <c r="BF207" s="217">
        <f>IF(N207="snížená",J207,0)</f>
        <v>0</v>
      </c>
      <c r="BG207" s="217">
        <f>IF(N207="zákl. přenesená",J207,0)</f>
        <v>0</v>
      </c>
      <c r="BH207" s="217">
        <f>IF(N207="sníž. přenesená",J207,0)</f>
        <v>0</v>
      </c>
      <c r="BI207" s="217">
        <f>IF(N207="nulová",J207,0)</f>
        <v>0</v>
      </c>
      <c r="BJ207" s="18" t="s">
        <v>83</v>
      </c>
      <c r="BK207" s="217">
        <f>ROUND(I207*H207,2)</f>
        <v>0</v>
      </c>
      <c r="BL207" s="18" t="s">
        <v>238</v>
      </c>
      <c r="BM207" s="216" t="s">
        <v>825</v>
      </c>
    </row>
    <row r="208" spans="1:47" s="2" customFormat="1" ht="12">
      <c r="A208" s="39"/>
      <c r="B208" s="40"/>
      <c r="C208" s="41"/>
      <c r="D208" s="218" t="s">
        <v>169</v>
      </c>
      <c r="E208" s="41"/>
      <c r="F208" s="219" t="s">
        <v>375</v>
      </c>
      <c r="G208" s="41"/>
      <c r="H208" s="41"/>
      <c r="I208" s="220"/>
      <c r="J208" s="41"/>
      <c r="K208" s="41"/>
      <c r="L208" s="45"/>
      <c r="M208" s="221"/>
      <c r="N208" s="222"/>
      <c r="O208" s="85"/>
      <c r="P208" s="85"/>
      <c r="Q208" s="85"/>
      <c r="R208" s="85"/>
      <c r="S208" s="85"/>
      <c r="T208" s="86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T208" s="18" t="s">
        <v>169</v>
      </c>
      <c r="AU208" s="18" t="s">
        <v>85</v>
      </c>
    </row>
    <row r="209" spans="1:51" s="13" customFormat="1" ht="12">
      <c r="A209" s="13"/>
      <c r="B209" s="223"/>
      <c r="C209" s="224"/>
      <c r="D209" s="225" t="s">
        <v>175</v>
      </c>
      <c r="E209" s="226" t="s">
        <v>19</v>
      </c>
      <c r="F209" s="227" t="s">
        <v>358</v>
      </c>
      <c r="G209" s="224"/>
      <c r="H209" s="226" t="s">
        <v>19</v>
      </c>
      <c r="I209" s="228"/>
      <c r="J209" s="224"/>
      <c r="K209" s="224"/>
      <c r="L209" s="229"/>
      <c r="M209" s="230"/>
      <c r="N209" s="231"/>
      <c r="O209" s="231"/>
      <c r="P209" s="231"/>
      <c r="Q209" s="231"/>
      <c r="R209" s="231"/>
      <c r="S209" s="231"/>
      <c r="T209" s="232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33" t="s">
        <v>175</v>
      </c>
      <c r="AU209" s="233" t="s">
        <v>85</v>
      </c>
      <c r="AV209" s="13" t="s">
        <v>83</v>
      </c>
      <c r="AW209" s="13" t="s">
        <v>37</v>
      </c>
      <c r="AX209" s="13" t="s">
        <v>75</v>
      </c>
      <c r="AY209" s="233" t="s">
        <v>159</v>
      </c>
    </row>
    <row r="210" spans="1:51" s="13" customFormat="1" ht="12">
      <c r="A210" s="13"/>
      <c r="B210" s="223"/>
      <c r="C210" s="224"/>
      <c r="D210" s="225" t="s">
        <v>175</v>
      </c>
      <c r="E210" s="226" t="s">
        <v>19</v>
      </c>
      <c r="F210" s="227" t="s">
        <v>359</v>
      </c>
      <c r="G210" s="224"/>
      <c r="H210" s="226" t="s">
        <v>19</v>
      </c>
      <c r="I210" s="228"/>
      <c r="J210" s="224"/>
      <c r="K210" s="224"/>
      <c r="L210" s="229"/>
      <c r="M210" s="230"/>
      <c r="N210" s="231"/>
      <c r="O210" s="231"/>
      <c r="P210" s="231"/>
      <c r="Q210" s="231"/>
      <c r="R210" s="231"/>
      <c r="S210" s="231"/>
      <c r="T210" s="232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33" t="s">
        <v>175</v>
      </c>
      <c r="AU210" s="233" t="s">
        <v>85</v>
      </c>
      <c r="AV210" s="13" t="s">
        <v>83</v>
      </c>
      <c r="AW210" s="13" t="s">
        <v>37</v>
      </c>
      <c r="AX210" s="13" t="s">
        <v>75</v>
      </c>
      <c r="AY210" s="233" t="s">
        <v>159</v>
      </c>
    </row>
    <row r="211" spans="1:51" s="13" customFormat="1" ht="12">
      <c r="A211" s="13"/>
      <c r="B211" s="223"/>
      <c r="C211" s="224"/>
      <c r="D211" s="225" t="s">
        <v>175</v>
      </c>
      <c r="E211" s="226" t="s">
        <v>19</v>
      </c>
      <c r="F211" s="227" t="s">
        <v>360</v>
      </c>
      <c r="G211" s="224"/>
      <c r="H211" s="226" t="s">
        <v>19</v>
      </c>
      <c r="I211" s="228"/>
      <c r="J211" s="224"/>
      <c r="K211" s="224"/>
      <c r="L211" s="229"/>
      <c r="M211" s="230"/>
      <c r="N211" s="231"/>
      <c r="O211" s="231"/>
      <c r="P211" s="231"/>
      <c r="Q211" s="231"/>
      <c r="R211" s="231"/>
      <c r="S211" s="231"/>
      <c r="T211" s="232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3" t="s">
        <v>175</v>
      </c>
      <c r="AU211" s="233" t="s">
        <v>85</v>
      </c>
      <c r="AV211" s="13" t="s">
        <v>83</v>
      </c>
      <c r="AW211" s="13" t="s">
        <v>37</v>
      </c>
      <c r="AX211" s="13" t="s">
        <v>75</v>
      </c>
      <c r="AY211" s="233" t="s">
        <v>159</v>
      </c>
    </row>
    <row r="212" spans="1:51" s="13" customFormat="1" ht="12">
      <c r="A212" s="13"/>
      <c r="B212" s="223"/>
      <c r="C212" s="224"/>
      <c r="D212" s="225" t="s">
        <v>175</v>
      </c>
      <c r="E212" s="226" t="s">
        <v>19</v>
      </c>
      <c r="F212" s="227" t="s">
        <v>811</v>
      </c>
      <c r="G212" s="224"/>
      <c r="H212" s="226" t="s">
        <v>19</v>
      </c>
      <c r="I212" s="228"/>
      <c r="J212" s="224"/>
      <c r="K212" s="224"/>
      <c r="L212" s="229"/>
      <c r="M212" s="230"/>
      <c r="N212" s="231"/>
      <c r="O212" s="231"/>
      <c r="P212" s="231"/>
      <c r="Q212" s="231"/>
      <c r="R212" s="231"/>
      <c r="S212" s="231"/>
      <c r="T212" s="232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3" t="s">
        <v>175</v>
      </c>
      <c r="AU212" s="233" t="s">
        <v>85</v>
      </c>
      <c r="AV212" s="13" t="s">
        <v>83</v>
      </c>
      <c r="AW212" s="13" t="s">
        <v>37</v>
      </c>
      <c r="AX212" s="13" t="s">
        <v>75</v>
      </c>
      <c r="AY212" s="233" t="s">
        <v>159</v>
      </c>
    </row>
    <row r="213" spans="1:51" s="14" customFormat="1" ht="12">
      <c r="A213" s="14"/>
      <c r="B213" s="234"/>
      <c r="C213" s="235"/>
      <c r="D213" s="225" t="s">
        <v>175</v>
      </c>
      <c r="E213" s="236" t="s">
        <v>19</v>
      </c>
      <c r="F213" s="237" t="s">
        <v>821</v>
      </c>
      <c r="G213" s="235"/>
      <c r="H213" s="238">
        <v>85.579</v>
      </c>
      <c r="I213" s="239"/>
      <c r="J213" s="235"/>
      <c r="K213" s="235"/>
      <c r="L213" s="240"/>
      <c r="M213" s="241"/>
      <c r="N213" s="242"/>
      <c r="O213" s="242"/>
      <c r="P213" s="242"/>
      <c r="Q213" s="242"/>
      <c r="R213" s="242"/>
      <c r="S213" s="242"/>
      <c r="T213" s="243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44" t="s">
        <v>175</v>
      </c>
      <c r="AU213" s="244" t="s">
        <v>85</v>
      </c>
      <c r="AV213" s="14" t="s">
        <v>85</v>
      </c>
      <c r="AW213" s="14" t="s">
        <v>37</v>
      </c>
      <c r="AX213" s="14" t="s">
        <v>75</v>
      </c>
      <c r="AY213" s="244" t="s">
        <v>159</v>
      </c>
    </row>
    <row r="214" spans="1:51" s="13" customFormat="1" ht="12">
      <c r="A214" s="13"/>
      <c r="B214" s="223"/>
      <c r="C214" s="224"/>
      <c r="D214" s="225" t="s">
        <v>175</v>
      </c>
      <c r="E214" s="226" t="s">
        <v>19</v>
      </c>
      <c r="F214" s="227" t="s">
        <v>362</v>
      </c>
      <c r="G214" s="224"/>
      <c r="H214" s="226" t="s">
        <v>19</v>
      </c>
      <c r="I214" s="228"/>
      <c r="J214" s="224"/>
      <c r="K214" s="224"/>
      <c r="L214" s="229"/>
      <c r="M214" s="230"/>
      <c r="N214" s="231"/>
      <c r="O214" s="231"/>
      <c r="P214" s="231"/>
      <c r="Q214" s="231"/>
      <c r="R214" s="231"/>
      <c r="S214" s="231"/>
      <c r="T214" s="232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33" t="s">
        <v>175</v>
      </c>
      <c r="AU214" s="233" t="s">
        <v>85</v>
      </c>
      <c r="AV214" s="13" t="s">
        <v>83</v>
      </c>
      <c r="AW214" s="13" t="s">
        <v>37</v>
      </c>
      <c r="AX214" s="13" t="s">
        <v>75</v>
      </c>
      <c r="AY214" s="233" t="s">
        <v>159</v>
      </c>
    </row>
    <row r="215" spans="1:51" s="13" customFormat="1" ht="12">
      <c r="A215" s="13"/>
      <c r="B215" s="223"/>
      <c r="C215" s="224"/>
      <c r="D215" s="225" t="s">
        <v>175</v>
      </c>
      <c r="E215" s="226" t="s">
        <v>19</v>
      </c>
      <c r="F215" s="227" t="s">
        <v>360</v>
      </c>
      <c r="G215" s="224"/>
      <c r="H215" s="226" t="s">
        <v>19</v>
      </c>
      <c r="I215" s="228"/>
      <c r="J215" s="224"/>
      <c r="K215" s="224"/>
      <c r="L215" s="229"/>
      <c r="M215" s="230"/>
      <c r="N215" s="231"/>
      <c r="O215" s="231"/>
      <c r="P215" s="231"/>
      <c r="Q215" s="231"/>
      <c r="R215" s="231"/>
      <c r="S215" s="231"/>
      <c r="T215" s="232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33" t="s">
        <v>175</v>
      </c>
      <c r="AU215" s="233" t="s">
        <v>85</v>
      </c>
      <c r="AV215" s="13" t="s">
        <v>83</v>
      </c>
      <c r="AW215" s="13" t="s">
        <v>37</v>
      </c>
      <c r="AX215" s="13" t="s">
        <v>75</v>
      </c>
      <c r="AY215" s="233" t="s">
        <v>159</v>
      </c>
    </row>
    <row r="216" spans="1:51" s="13" customFormat="1" ht="12">
      <c r="A216" s="13"/>
      <c r="B216" s="223"/>
      <c r="C216" s="224"/>
      <c r="D216" s="225" t="s">
        <v>175</v>
      </c>
      <c r="E216" s="226" t="s">
        <v>19</v>
      </c>
      <c r="F216" s="227" t="s">
        <v>811</v>
      </c>
      <c r="G216" s="224"/>
      <c r="H216" s="226" t="s">
        <v>19</v>
      </c>
      <c r="I216" s="228"/>
      <c r="J216" s="224"/>
      <c r="K216" s="224"/>
      <c r="L216" s="229"/>
      <c r="M216" s="230"/>
      <c r="N216" s="231"/>
      <c r="O216" s="231"/>
      <c r="P216" s="231"/>
      <c r="Q216" s="231"/>
      <c r="R216" s="231"/>
      <c r="S216" s="231"/>
      <c r="T216" s="232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3" t="s">
        <v>175</v>
      </c>
      <c r="AU216" s="233" t="s">
        <v>85</v>
      </c>
      <c r="AV216" s="13" t="s">
        <v>83</v>
      </c>
      <c r="AW216" s="13" t="s">
        <v>37</v>
      </c>
      <c r="AX216" s="13" t="s">
        <v>75</v>
      </c>
      <c r="AY216" s="233" t="s">
        <v>159</v>
      </c>
    </row>
    <row r="217" spans="1:51" s="14" customFormat="1" ht="12">
      <c r="A217" s="14"/>
      <c r="B217" s="234"/>
      <c r="C217" s="235"/>
      <c r="D217" s="225" t="s">
        <v>175</v>
      </c>
      <c r="E217" s="236" t="s">
        <v>19</v>
      </c>
      <c r="F217" s="237" t="s">
        <v>822</v>
      </c>
      <c r="G217" s="235"/>
      <c r="H217" s="238">
        <v>19.702</v>
      </c>
      <c r="I217" s="239"/>
      <c r="J217" s="235"/>
      <c r="K217" s="235"/>
      <c r="L217" s="240"/>
      <c r="M217" s="241"/>
      <c r="N217" s="242"/>
      <c r="O217" s="242"/>
      <c r="P217" s="242"/>
      <c r="Q217" s="242"/>
      <c r="R217" s="242"/>
      <c r="S217" s="242"/>
      <c r="T217" s="243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44" t="s">
        <v>175</v>
      </c>
      <c r="AU217" s="244" t="s">
        <v>85</v>
      </c>
      <c r="AV217" s="14" t="s">
        <v>85</v>
      </c>
      <c r="AW217" s="14" t="s">
        <v>37</v>
      </c>
      <c r="AX217" s="14" t="s">
        <v>75</v>
      </c>
      <c r="AY217" s="244" t="s">
        <v>159</v>
      </c>
    </row>
    <row r="218" spans="1:51" s="15" customFormat="1" ht="12">
      <c r="A218" s="15"/>
      <c r="B218" s="245"/>
      <c r="C218" s="246"/>
      <c r="D218" s="225" t="s">
        <v>175</v>
      </c>
      <c r="E218" s="247" t="s">
        <v>19</v>
      </c>
      <c r="F218" s="248" t="s">
        <v>179</v>
      </c>
      <c r="G218" s="246"/>
      <c r="H218" s="249">
        <v>105.28099999999999</v>
      </c>
      <c r="I218" s="250"/>
      <c r="J218" s="246"/>
      <c r="K218" s="246"/>
      <c r="L218" s="251"/>
      <c r="M218" s="252"/>
      <c r="N218" s="253"/>
      <c r="O218" s="253"/>
      <c r="P218" s="253"/>
      <c r="Q218" s="253"/>
      <c r="R218" s="253"/>
      <c r="S218" s="253"/>
      <c r="T218" s="254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T218" s="255" t="s">
        <v>175</v>
      </c>
      <c r="AU218" s="255" t="s">
        <v>85</v>
      </c>
      <c r="AV218" s="15" t="s">
        <v>167</v>
      </c>
      <c r="AW218" s="15" t="s">
        <v>37</v>
      </c>
      <c r="AX218" s="15" t="s">
        <v>83</v>
      </c>
      <c r="AY218" s="255" t="s">
        <v>159</v>
      </c>
    </row>
    <row r="219" spans="1:65" s="2" customFormat="1" ht="49.05" customHeight="1">
      <c r="A219" s="39"/>
      <c r="B219" s="40"/>
      <c r="C219" s="257" t="s">
        <v>259</v>
      </c>
      <c r="D219" s="257" t="s">
        <v>255</v>
      </c>
      <c r="E219" s="258" t="s">
        <v>267</v>
      </c>
      <c r="F219" s="259" t="s">
        <v>268</v>
      </c>
      <c r="G219" s="260" t="s">
        <v>165</v>
      </c>
      <c r="H219" s="261">
        <v>126.337</v>
      </c>
      <c r="I219" s="262"/>
      <c r="J219" s="263">
        <f>ROUND(I219*H219,2)</f>
        <v>0</v>
      </c>
      <c r="K219" s="259" t="s">
        <v>166</v>
      </c>
      <c r="L219" s="264"/>
      <c r="M219" s="265" t="s">
        <v>19</v>
      </c>
      <c r="N219" s="266" t="s">
        <v>46</v>
      </c>
      <c r="O219" s="85"/>
      <c r="P219" s="214">
        <f>O219*H219</f>
        <v>0</v>
      </c>
      <c r="Q219" s="214">
        <v>0.0054</v>
      </c>
      <c r="R219" s="214">
        <f>Q219*H219</f>
        <v>0.6822198</v>
      </c>
      <c r="S219" s="214">
        <v>0</v>
      </c>
      <c r="T219" s="215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16" t="s">
        <v>259</v>
      </c>
      <c r="AT219" s="216" t="s">
        <v>255</v>
      </c>
      <c r="AU219" s="216" t="s">
        <v>85</v>
      </c>
      <c r="AY219" s="18" t="s">
        <v>159</v>
      </c>
      <c r="BE219" s="217">
        <f>IF(N219="základní",J219,0)</f>
        <v>0</v>
      </c>
      <c r="BF219" s="217">
        <f>IF(N219="snížená",J219,0)</f>
        <v>0</v>
      </c>
      <c r="BG219" s="217">
        <f>IF(N219="zákl. přenesená",J219,0)</f>
        <v>0</v>
      </c>
      <c r="BH219" s="217">
        <f>IF(N219="sníž. přenesená",J219,0)</f>
        <v>0</v>
      </c>
      <c r="BI219" s="217">
        <f>IF(N219="nulová",J219,0)</f>
        <v>0</v>
      </c>
      <c r="BJ219" s="18" t="s">
        <v>83</v>
      </c>
      <c r="BK219" s="217">
        <f>ROUND(I219*H219,2)</f>
        <v>0</v>
      </c>
      <c r="BL219" s="18" t="s">
        <v>238</v>
      </c>
      <c r="BM219" s="216" t="s">
        <v>826</v>
      </c>
    </row>
    <row r="220" spans="1:51" s="14" customFormat="1" ht="12">
      <c r="A220" s="14"/>
      <c r="B220" s="234"/>
      <c r="C220" s="235"/>
      <c r="D220" s="225" t="s">
        <v>175</v>
      </c>
      <c r="E220" s="235"/>
      <c r="F220" s="237" t="s">
        <v>827</v>
      </c>
      <c r="G220" s="235"/>
      <c r="H220" s="238">
        <v>126.337</v>
      </c>
      <c r="I220" s="239"/>
      <c r="J220" s="235"/>
      <c r="K220" s="235"/>
      <c r="L220" s="240"/>
      <c r="M220" s="241"/>
      <c r="N220" s="242"/>
      <c r="O220" s="242"/>
      <c r="P220" s="242"/>
      <c r="Q220" s="242"/>
      <c r="R220" s="242"/>
      <c r="S220" s="242"/>
      <c r="T220" s="243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44" t="s">
        <v>175</v>
      </c>
      <c r="AU220" s="244" t="s">
        <v>85</v>
      </c>
      <c r="AV220" s="14" t="s">
        <v>85</v>
      </c>
      <c r="AW220" s="14" t="s">
        <v>4</v>
      </c>
      <c r="AX220" s="14" t="s">
        <v>83</v>
      </c>
      <c r="AY220" s="244" t="s">
        <v>159</v>
      </c>
    </row>
    <row r="221" spans="1:65" s="2" customFormat="1" ht="49.05" customHeight="1">
      <c r="A221" s="39"/>
      <c r="B221" s="40"/>
      <c r="C221" s="205" t="s">
        <v>348</v>
      </c>
      <c r="D221" s="205" t="s">
        <v>162</v>
      </c>
      <c r="E221" s="206" t="s">
        <v>380</v>
      </c>
      <c r="F221" s="207" t="s">
        <v>381</v>
      </c>
      <c r="G221" s="208" t="s">
        <v>165</v>
      </c>
      <c r="H221" s="209">
        <v>120.383</v>
      </c>
      <c r="I221" s="210"/>
      <c r="J221" s="211">
        <f>ROUND(I221*H221,2)</f>
        <v>0</v>
      </c>
      <c r="K221" s="207" t="s">
        <v>166</v>
      </c>
      <c r="L221" s="45"/>
      <c r="M221" s="212" t="s">
        <v>19</v>
      </c>
      <c r="N221" s="213" t="s">
        <v>46</v>
      </c>
      <c r="O221" s="85"/>
      <c r="P221" s="214">
        <f>O221*H221</f>
        <v>0</v>
      </c>
      <c r="Q221" s="214">
        <v>0</v>
      </c>
      <c r="R221" s="214">
        <f>Q221*H221</f>
        <v>0</v>
      </c>
      <c r="S221" s="214">
        <v>0</v>
      </c>
      <c r="T221" s="215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16" t="s">
        <v>238</v>
      </c>
      <c r="AT221" s="216" t="s">
        <v>162</v>
      </c>
      <c r="AU221" s="216" t="s">
        <v>85</v>
      </c>
      <c r="AY221" s="18" t="s">
        <v>159</v>
      </c>
      <c r="BE221" s="217">
        <f>IF(N221="základní",J221,0)</f>
        <v>0</v>
      </c>
      <c r="BF221" s="217">
        <f>IF(N221="snížená",J221,0)</f>
        <v>0</v>
      </c>
      <c r="BG221" s="217">
        <f>IF(N221="zákl. přenesená",J221,0)</f>
        <v>0</v>
      </c>
      <c r="BH221" s="217">
        <f>IF(N221="sníž. přenesená",J221,0)</f>
        <v>0</v>
      </c>
      <c r="BI221" s="217">
        <f>IF(N221="nulová",J221,0)</f>
        <v>0</v>
      </c>
      <c r="BJ221" s="18" t="s">
        <v>83</v>
      </c>
      <c r="BK221" s="217">
        <f>ROUND(I221*H221,2)</f>
        <v>0</v>
      </c>
      <c r="BL221" s="18" t="s">
        <v>238</v>
      </c>
      <c r="BM221" s="216" t="s">
        <v>828</v>
      </c>
    </row>
    <row r="222" spans="1:47" s="2" customFormat="1" ht="12">
      <c r="A222" s="39"/>
      <c r="B222" s="40"/>
      <c r="C222" s="41"/>
      <c r="D222" s="218" t="s">
        <v>169</v>
      </c>
      <c r="E222" s="41"/>
      <c r="F222" s="219" t="s">
        <v>383</v>
      </c>
      <c r="G222" s="41"/>
      <c r="H222" s="41"/>
      <c r="I222" s="220"/>
      <c r="J222" s="41"/>
      <c r="K222" s="41"/>
      <c r="L222" s="45"/>
      <c r="M222" s="221"/>
      <c r="N222" s="222"/>
      <c r="O222" s="85"/>
      <c r="P222" s="85"/>
      <c r="Q222" s="85"/>
      <c r="R222" s="85"/>
      <c r="S222" s="85"/>
      <c r="T222" s="86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T222" s="18" t="s">
        <v>169</v>
      </c>
      <c r="AU222" s="18" t="s">
        <v>85</v>
      </c>
    </row>
    <row r="223" spans="1:51" s="13" customFormat="1" ht="12">
      <c r="A223" s="13"/>
      <c r="B223" s="223"/>
      <c r="C223" s="224"/>
      <c r="D223" s="225" t="s">
        <v>175</v>
      </c>
      <c r="E223" s="226" t="s">
        <v>19</v>
      </c>
      <c r="F223" s="227" t="s">
        <v>358</v>
      </c>
      <c r="G223" s="224"/>
      <c r="H223" s="226" t="s">
        <v>19</v>
      </c>
      <c r="I223" s="228"/>
      <c r="J223" s="224"/>
      <c r="K223" s="224"/>
      <c r="L223" s="229"/>
      <c r="M223" s="230"/>
      <c r="N223" s="231"/>
      <c r="O223" s="231"/>
      <c r="P223" s="231"/>
      <c r="Q223" s="231"/>
      <c r="R223" s="231"/>
      <c r="S223" s="231"/>
      <c r="T223" s="232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33" t="s">
        <v>175</v>
      </c>
      <c r="AU223" s="233" t="s">
        <v>85</v>
      </c>
      <c r="AV223" s="13" t="s">
        <v>83</v>
      </c>
      <c r="AW223" s="13" t="s">
        <v>37</v>
      </c>
      <c r="AX223" s="13" t="s">
        <v>75</v>
      </c>
      <c r="AY223" s="233" t="s">
        <v>159</v>
      </c>
    </row>
    <row r="224" spans="1:51" s="13" customFormat="1" ht="12">
      <c r="A224" s="13"/>
      <c r="B224" s="223"/>
      <c r="C224" s="224"/>
      <c r="D224" s="225" t="s">
        <v>175</v>
      </c>
      <c r="E224" s="226" t="s">
        <v>19</v>
      </c>
      <c r="F224" s="227" t="s">
        <v>359</v>
      </c>
      <c r="G224" s="224"/>
      <c r="H224" s="226" t="s">
        <v>19</v>
      </c>
      <c r="I224" s="228"/>
      <c r="J224" s="224"/>
      <c r="K224" s="224"/>
      <c r="L224" s="229"/>
      <c r="M224" s="230"/>
      <c r="N224" s="231"/>
      <c r="O224" s="231"/>
      <c r="P224" s="231"/>
      <c r="Q224" s="231"/>
      <c r="R224" s="231"/>
      <c r="S224" s="231"/>
      <c r="T224" s="232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33" t="s">
        <v>175</v>
      </c>
      <c r="AU224" s="233" t="s">
        <v>85</v>
      </c>
      <c r="AV224" s="13" t="s">
        <v>83</v>
      </c>
      <c r="AW224" s="13" t="s">
        <v>37</v>
      </c>
      <c r="AX224" s="13" t="s">
        <v>75</v>
      </c>
      <c r="AY224" s="233" t="s">
        <v>159</v>
      </c>
    </row>
    <row r="225" spans="1:51" s="13" customFormat="1" ht="12">
      <c r="A225" s="13"/>
      <c r="B225" s="223"/>
      <c r="C225" s="224"/>
      <c r="D225" s="225" t="s">
        <v>175</v>
      </c>
      <c r="E225" s="226" t="s">
        <v>19</v>
      </c>
      <c r="F225" s="227" t="s">
        <v>384</v>
      </c>
      <c r="G225" s="224"/>
      <c r="H225" s="226" t="s">
        <v>19</v>
      </c>
      <c r="I225" s="228"/>
      <c r="J225" s="224"/>
      <c r="K225" s="224"/>
      <c r="L225" s="229"/>
      <c r="M225" s="230"/>
      <c r="N225" s="231"/>
      <c r="O225" s="231"/>
      <c r="P225" s="231"/>
      <c r="Q225" s="231"/>
      <c r="R225" s="231"/>
      <c r="S225" s="231"/>
      <c r="T225" s="232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33" t="s">
        <v>175</v>
      </c>
      <c r="AU225" s="233" t="s">
        <v>85</v>
      </c>
      <c r="AV225" s="13" t="s">
        <v>83</v>
      </c>
      <c r="AW225" s="13" t="s">
        <v>37</v>
      </c>
      <c r="AX225" s="13" t="s">
        <v>75</v>
      </c>
      <c r="AY225" s="233" t="s">
        <v>159</v>
      </c>
    </row>
    <row r="226" spans="1:51" s="13" customFormat="1" ht="12">
      <c r="A226" s="13"/>
      <c r="B226" s="223"/>
      <c r="C226" s="224"/>
      <c r="D226" s="225" t="s">
        <v>175</v>
      </c>
      <c r="E226" s="226" t="s">
        <v>19</v>
      </c>
      <c r="F226" s="227" t="s">
        <v>811</v>
      </c>
      <c r="G226" s="224"/>
      <c r="H226" s="226" t="s">
        <v>19</v>
      </c>
      <c r="I226" s="228"/>
      <c r="J226" s="224"/>
      <c r="K226" s="224"/>
      <c r="L226" s="229"/>
      <c r="M226" s="230"/>
      <c r="N226" s="231"/>
      <c r="O226" s="231"/>
      <c r="P226" s="231"/>
      <c r="Q226" s="231"/>
      <c r="R226" s="231"/>
      <c r="S226" s="231"/>
      <c r="T226" s="232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3" t="s">
        <v>175</v>
      </c>
      <c r="AU226" s="233" t="s">
        <v>85</v>
      </c>
      <c r="AV226" s="13" t="s">
        <v>83</v>
      </c>
      <c r="AW226" s="13" t="s">
        <v>37</v>
      </c>
      <c r="AX226" s="13" t="s">
        <v>75</v>
      </c>
      <c r="AY226" s="233" t="s">
        <v>159</v>
      </c>
    </row>
    <row r="227" spans="1:51" s="14" customFormat="1" ht="12">
      <c r="A227" s="14"/>
      <c r="B227" s="234"/>
      <c r="C227" s="235"/>
      <c r="D227" s="225" t="s">
        <v>175</v>
      </c>
      <c r="E227" s="236" t="s">
        <v>19</v>
      </c>
      <c r="F227" s="237" t="s">
        <v>829</v>
      </c>
      <c r="G227" s="235"/>
      <c r="H227" s="238">
        <v>100.681</v>
      </c>
      <c r="I227" s="239"/>
      <c r="J227" s="235"/>
      <c r="K227" s="235"/>
      <c r="L227" s="240"/>
      <c r="M227" s="241"/>
      <c r="N227" s="242"/>
      <c r="O227" s="242"/>
      <c r="P227" s="242"/>
      <c r="Q227" s="242"/>
      <c r="R227" s="242"/>
      <c r="S227" s="242"/>
      <c r="T227" s="243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44" t="s">
        <v>175</v>
      </c>
      <c r="AU227" s="244" t="s">
        <v>85</v>
      </c>
      <c r="AV227" s="14" t="s">
        <v>85</v>
      </c>
      <c r="AW227" s="14" t="s">
        <v>37</v>
      </c>
      <c r="AX227" s="14" t="s">
        <v>75</v>
      </c>
      <c r="AY227" s="244" t="s">
        <v>159</v>
      </c>
    </row>
    <row r="228" spans="1:51" s="13" customFormat="1" ht="12">
      <c r="A228" s="13"/>
      <c r="B228" s="223"/>
      <c r="C228" s="224"/>
      <c r="D228" s="225" t="s">
        <v>175</v>
      </c>
      <c r="E228" s="226" t="s">
        <v>19</v>
      </c>
      <c r="F228" s="227" t="s">
        <v>362</v>
      </c>
      <c r="G228" s="224"/>
      <c r="H228" s="226" t="s">
        <v>19</v>
      </c>
      <c r="I228" s="228"/>
      <c r="J228" s="224"/>
      <c r="K228" s="224"/>
      <c r="L228" s="229"/>
      <c r="M228" s="230"/>
      <c r="N228" s="231"/>
      <c r="O228" s="231"/>
      <c r="P228" s="231"/>
      <c r="Q228" s="231"/>
      <c r="R228" s="231"/>
      <c r="S228" s="231"/>
      <c r="T228" s="232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33" t="s">
        <v>175</v>
      </c>
      <c r="AU228" s="233" t="s">
        <v>85</v>
      </c>
      <c r="AV228" s="13" t="s">
        <v>83</v>
      </c>
      <c r="AW228" s="13" t="s">
        <v>37</v>
      </c>
      <c r="AX228" s="13" t="s">
        <v>75</v>
      </c>
      <c r="AY228" s="233" t="s">
        <v>159</v>
      </c>
    </row>
    <row r="229" spans="1:51" s="13" customFormat="1" ht="12">
      <c r="A229" s="13"/>
      <c r="B229" s="223"/>
      <c r="C229" s="224"/>
      <c r="D229" s="225" t="s">
        <v>175</v>
      </c>
      <c r="E229" s="226" t="s">
        <v>19</v>
      </c>
      <c r="F229" s="227" t="s">
        <v>386</v>
      </c>
      <c r="G229" s="224"/>
      <c r="H229" s="226" t="s">
        <v>19</v>
      </c>
      <c r="I229" s="228"/>
      <c r="J229" s="224"/>
      <c r="K229" s="224"/>
      <c r="L229" s="229"/>
      <c r="M229" s="230"/>
      <c r="N229" s="231"/>
      <c r="O229" s="231"/>
      <c r="P229" s="231"/>
      <c r="Q229" s="231"/>
      <c r="R229" s="231"/>
      <c r="S229" s="231"/>
      <c r="T229" s="232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33" t="s">
        <v>175</v>
      </c>
      <c r="AU229" s="233" t="s">
        <v>85</v>
      </c>
      <c r="AV229" s="13" t="s">
        <v>83</v>
      </c>
      <c r="AW229" s="13" t="s">
        <v>37</v>
      </c>
      <c r="AX229" s="13" t="s">
        <v>75</v>
      </c>
      <c r="AY229" s="233" t="s">
        <v>159</v>
      </c>
    </row>
    <row r="230" spans="1:51" s="13" customFormat="1" ht="12">
      <c r="A230" s="13"/>
      <c r="B230" s="223"/>
      <c r="C230" s="224"/>
      <c r="D230" s="225" t="s">
        <v>175</v>
      </c>
      <c r="E230" s="226" t="s">
        <v>19</v>
      </c>
      <c r="F230" s="227" t="s">
        <v>811</v>
      </c>
      <c r="G230" s="224"/>
      <c r="H230" s="226" t="s">
        <v>19</v>
      </c>
      <c r="I230" s="228"/>
      <c r="J230" s="224"/>
      <c r="K230" s="224"/>
      <c r="L230" s="229"/>
      <c r="M230" s="230"/>
      <c r="N230" s="231"/>
      <c r="O230" s="231"/>
      <c r="P230" s="231"/>
      <c r="Q230" s="231"/>
      <c r="R230" s="231"/>
      <c r="S230" s="231"/>
      <c r="T230" s="232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33" t="s">
        <v>175</v>
      </c>
      <c r="AU230" s="233" t="s">
        <v>85</v>
      </c>
      <c r="AV230" s="13" t="s">
        <v>83</v>
      </c>
      <c r="AW230" s="13" t="s">
        <v>37</v>
      </c>
      <c r="AX230" s="13" t="s">
        <v>75</v>
      </c>
      <c r="AY230" s="233" t="s">
        <v>159</v>
      </c>
    </row>
    <row r="231" spans="1:51" s="14" customFormat="1" ht="12">
      <c r="A231" s="14"/>
      <c r="B231" s="234"/>
      <c r="C231" s="235"/>
      <c r="D231" s="225" t="s">
        <v>175</v>
      </c>
      <c r="E231" s="236" t="s">
        <v>19</v>
      </c>
      <c r="F231" s="237" t="s">
        <v>822</v>
      </c>
      <c r="G231" s="235"/>
      <c r="H231" s="238">
        <v>19.702</v>
      </c>
      <c r="I231" s="239"/>
      <c r="J231" s="235"/>
      <c r="K231" s="235"/>
      <c r="L231" s="240"/>
      <c r="M231" s="241"/>
      <c r="N231" s="242"/>
      <c r="O231" s="242"/>
      <c r="P231" s="242"/>
      <c r="Q231" s="242"/>
      <c r="R231" s="242"/>
      <c r="S231" s="242"/>
      <c r="T231" s="243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44" t="s">
        <v>175</v>
      </c>
      <c r="AU231" s="244" t="s">
        <v>85</v>
      </c>
      <c r="AV231" s="14" t="s">
        <v>85</v>
      </c>
      <c r="AW231" s="14" t="s">
        <v>37</v>
      </c>
      <c r="AX231" s="14" t="s">
        <v>75</v>
      </c>
      <c r="AY231" s="244" t="s">
        <v>159</v>
      </c>
    </row>
    <row r="232" spans="1:51" s="15" customFormat="1" ht="12">
      <c r="A232" s="15"/>
      <c r="B232" s="245"/>
      <c r="C232" s="246"/>
      <c r="D232" s="225" t="s">
        <v>175</v>
      </c>
      <c r="E232" s="247" t="s">
        <v>19</v>
      </c>
      <c r="F232" s="248" t="s">
        <v>179</v>
      </c>
      <c r="G232" s="246"/>
      <c r="H232" s="249">
        <v>120.383</v>
      </c>
      <c r="I232" s="250"/>
      <c r="J232" s="246"/>
      <c r="K232" s="246"/>
      <c r="L232" s="251"/>
      <c r="M232" s="252"/>
      <c r="N232" s="253"/>
      <c r="O232" s="253"/>
      <c r="P232" s="253"/>
      <c r="Q232" s="253"/>
      <c r="R232" s="253"/>
      <c r="S232" s="253"/>
      <c r="T232" s="254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T232" s="255" t="s">
        <v>175</v>
      </c>
      <c r="AU232" s="255" t="s">
        <v>85</v>
      </c>
      <c r="AV232" s="15" t="s">
        <v>167</v>
      </c>
      <c r="AW232" s="15" t="s">
        <v>37</v>
      </c>
      <c r="AX232" s="15" t="s">
        <v>83</v>
      </c>
      <c r="AY232" s="255" t="s">
        <v>159</v>
      </c>
    </row>
    <row r="233" spans="1:65" s="2" customFormat="1" ht="49.05" customHeight="1">
      <c r="A233" s="39"/>
      <c r="B233" s="40"/>
      <c r="C233" s="257" t="s">
        <v>350</v>
      </c>
      <c r="D233" s="257" t="s">
        <v>255</v>
      </c>
      <c r="E233" s="258" t="s">
        <v>276</v>
      </c>
      <c r="F233" s="259" t="s">
        <v>277</v>
      </c>
      <c r="G233" s="260" t="s">
        <v>165</v>
      </c>
      <c r="H233" s="261">
        <v>144.46</v>
      </c>
      <c r="I233" s="262"/>
      <c r="J233" s="263">
        <f>ROUND(I233*H233,2)</f>
        <v>0</v>
      </c>
      <c r="K233" s="259" t="s">
        <v>166</v>
      </c>
      <c r="L233" s="264"/>
      <c r="M233" s="265" t="s">
        <v>19</v>
      </c>
      <c r="N233" s="266" t="s">
        <v>46</v>
      </c>
      <c r="O233" s="85"/>
      <c r="P233" s="214">
        <f>O233*H233</f>
        <v>0</v>
      </c>
      <c r="Q233" s="214">
        <v>0.004</v>
      </c>
      <c r="R233" s="214">
        <f>Q233*H233</f>
        <v>0.57784</v>
      </c>
      <c r="S233" s="214">
        <v>0</v>
      </c>
      <c r="T233" s="215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16" t="s">
        <v>259</v>
      </c>
      <c r="AT233" s="216" t="s">
        <v>255</v>
      </c>
      <c r="AU233" s="216" t="s">
        <v>85</v>
      </c>
      <c r="AY233" s="18" t="s">
        <v>159</v>
      </c>
      <c r="BE233" s="217">
        <f>IF(N233="základní",J233,0)</f>
        <v>0</v>
      </c>
      <c r="BF233" s="217">
        <f>IF(N233="snížená",J233,0)</f>
        <v>0</v>
      </c>
      <c r="BG233" s="217">
        <f>IF(N233="zákl. přenesená",J233,0)</f>
        <v>0</v>
      </c>
      <c r="BH233" s="217">
        <f>IF(N233="sníž. přenesená",J233,0)</f>
        <v>0</v>
      </c>
      <c r="BI233" s="217">
        <f>IF(N233="nulová",J233,0)</f>
        <v>0</v>
      </c>
      <c r="BJ233" s="18" t="s">
        <v>83</v>
      </c>
      <c r="BK233" s="217">
        <f>ROUND(I233*H233,2)</f>
        <v>0</v>
      </c>
      <c r="BL233" s="18" t="s">
        <v>238</v>
      </c>
      <c r="BM233" s="216" t="s">
        <v>830</v>
      </c>
    </row>
    <row r="234" spans="1:51" s="14" customFormat="1" ht="12">
      <c r="A234" s="14"/>
      <c r="B234" s="234"/>
      <c r="C234" s="235"/>
      <c r="D234" s="225" t="s">
        <v>175</v>
      </c>
      <c r="E234" s="235"/>
      <c r="F234" s="237" t="s">
        <v>831</v>
      </c>
      <c r="G234" s="235"/>
      <c r="H234" s="238">
        <v>144.46</v>
      </c>
      <c r="I234" s="239"/>
      <c r="J234" s="235"/>
      <c r="K234" s="235"/>
      <c r="L234" s="240"/>
      <c r="M234" s="241"/>
      <c r="N234" s="242"/>
      <c r="O234" s="242"/>
      <c r="P234" s="242"/>
      <c r="Q234" s="242"/>
      <c r="R234" s="242"/>
      <c r="S234" s="242"/>
      <c r="T234" s="243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44" t="s">
        <v>175</v>
      </c>
      <c r="AU234" s="244" t="s">
        <v>85</v>
      </c>
      <c r="AV234" s="14" t="s">
        <v>85</v>
      </c>
      <c r="AW234" s="14" t="s">
        <v>4</v>
      </c>
      <c r="AX234" s="14" t="s">
        <v>83</v>
      </c>
      <c r="AY234" s="244" t="s">
        <v>159</v>
      </c>
    </row>
    <row r="235" spans="1:65" s="2" customFormat="1" ht="37.8" customHeight="1">
      <c r="A235" s="39"/>
      <c r="B235" s="40"/>
      <c r="C235" s="205" t="s">
        <v>353</v>
      </c>
      <c r="D235" s="205" t="s">
        <v>162</v>
      </c>
      <c r="E235" s="206" t="s">
        <v>372</v>
      </c>
      <c r="F235" s="207" t="s">
        <v>373</v>
      </c>
      <c r="G235" s="208" t="s">
        <v>165</v>
      </c>
      <c r="H235" s="209">
        <v>120.383</v>
      </c>
      <c r="I235" s="210"/>
      <c r="J235" s="211">
        <f>ROUND(I235*H235,2)</f>
        <v>0</v>
      </c>
      <c r="K235" s="207" t="s">
        <v>166</v>
      </c>
      <c r="L235" s="45"/>
      <c r="M235" s="212" t="s">
        <v>19</v>
      </c>
      <c r="N235" s="213" t="s">
        <v>46</v>
      </c>
      <c r="O235" s="85"/>
      <c r="P235" s="214">
        <f>O235*H235</f>
        <v>0</v>
      </c>
      <c r="Q235" s="214">
        <v>0.00094</v>
      </c>
      <c r="R235" s="214">
        <f>Q235*H235</f>
        <v>0.11316001999999999</v>
      </c>
      <c r="S235" s="214">
        <v>0</v>
      </c>
      <c r="T235" s="215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16" t="s">
        <v>238</v>
      </c>
      <c r="AT235" s="216" t="s">
        <v>162</v>
      </c>
      <c r="AU235" s="216" t="s">
        <v>85</v>
      </c>
      <c r="AY235" s="18" t="s">
        <v>159</v>
      </c>
      <c r="BE235" s="217">
        <f>IF(N235="základní",J235,0)</f>
        <v>0</v>
      </c>
      <c r="BF235" s="217">
        <f>IF(N235="snížená",J235,0)</f>
        <v>0</v>
      </c>
      <c r="BG235" s="217">
        <f>IF(N235="zákl. přenesená",J235,0)</f>
        <v>0</v>
      </c>
      <c r="BH235" s="217">
        <f>IF(N235="sníž. přenesená",J235,0)</f>
        <v>0</v>
      </c>
      <c r="BI235" s="217">
        <f>IF(N235="nulová",J235,0)</f>
        <v>0</v>
      </c>
      <c r="BJ235" s="18" t="s">
        <v>83</v>
      </c>
      <c r="BK235" s="217">
        <f>ROUND(I235*H235,2)</f>
        <v>0</v>
      </c>
      <c r="BL235" s="18" t="s">
        <v>238</v>
      </c>
      <c r="BM235" s="216" t="s">
        <v>832</v>
      </c>
    </row>
    <row r="236" spans="1:47" s="2" customFormat="1" ht="12">
      <c r="A236" s="39"/>
      <c r="B236" s="40"/>
      <c r="C236" s="41"/>
      <c r="D236" s="218" t="s">
        <v>169</v>
      </c>
      <c r="E236" s="41"/>
      <c r="F236" s="219" t="s">
        <v>375</v>
      </c>
      <c r="G236" s="41"/>
      <c r="H236" s="41"/>
      <c r="I236" s="220"/>
      <c r="J236" s="41"/>
      <c r="K236" s="41"/>
      <c r="L236" s="45"/>
      <c r="M236" s="221"/>
      <c r="N236" s="222"/>
      <c r="O236" s="85"/>
      <c r="P236" s="85"/>
      <c r="Q236" s="85"/>
      <c r="R236" s="85"/>
      <c r="S236" s="85"/>
      <c r="T236" s="86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T236" s="18" t="s">
        <v>169</v>
      </c>
      <c r="AU236" s="18" t="s">
        <v>85</v>
      </c>
    </row>
    <row r="237" spans="1:51" s="13" customFormat="1" ht="12">
      <c r="A237" s="13"/>
      <c r="B237" s="223"/>
      <c r="C237" s="224"/>
      <c r="D237" s="225" t="s">
        <v>175</v>
      </c>
      <c r="E237" s="226" t="s">
        <v>19</v>
      </c>
      <c r="F237" s="227" t="s">
        <v>358</v>
      </c>
      <c r="G237" s="224"/>
      <c r="H237" s="226" t="s">
        <v>19</v>
      </c>
      <c r="I237" s="228"/>
      <c r="J237" s="224"/>
      <c r="K237" s="224"/>
      <c r="L237" s="229"/>
      <c r="M237" s="230"/>
      <c r="N237" s="231"/>
      <c r="O237" s="231"/>
      <c r="P237" s="231"/>
      <c r="Q237" s="231"/>
      <c r="R237" s="231"/>
      <c r="S237" s="231"/>
      <c r="T237" s="232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33" t="s">
        <v>175</v>
      </c>
      <c r="AU237" s="233" t="s">
        <v>85</v>
      </c>
      <c r="AV237" s="13" t="s">
        <v>83</v>
      </c>
      <c r="AW237" s="13" t="s">
        <v>37</v>
      </c>
      <c r="AX237" s="13" t="s">
        <v>75</v>
      </c>
      <c r="AY237" s="233" t="s">
        <v>159</v>
      </c>
    </row>
    <row r="238" spans="1:51" s="13" customFormat="1" ht="12">
      <c r="A238" s="13"/>
      <c r="B238" s="223"/>
      <c r="C238" s="224"/>
      <c r="D238" s="225" t="s">
        <v>175</v>
      </c>
      <c r="E238" s="226" t="s">
        <v>19</v>
      </c>
      <c r="F238" s="227" t="s">
        <v>359</v>
      </c>
      <c r="G238" s="224"/>
      <c r="H238" s="226" t="s">
        <v>19</v>
      </c>
      <c r="I238" s="228"/>
      <c r="J238" s="224"/>
      <c r="K238" s="224"/>
      <c r="L238" s="229"/>
      <c r="M238" s="230"/>
      <c r="N238" s="231"/>
      <c r="O238" s="231"/>
      <c r="P238" s="231"/>
      <c r="Q238" s="231"/>
      <c r="R238" s="231"/>
      <c r="S238" s="231"/>
      <c r="T238" s="232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33" t="s">
        <v>175</v>
      </c>
      <c r="AU238" s="233" t="s">
        <v>85</v>
      </c>
      <c r="AV238" s="13" t="s">
        <v>83</v>
      </c>
      <c r="AW238" s="13" t="s">
        <v>37</v>
      </c>
      <c r="AX238" s="13" t="s">
        <v>75</v>
      </c>
      <c r="AY238" s="233" t="s">
        <v>159</v>
      </c>
    </row>
    <row r="239" spans="1:51" s="13" customFormat="1" ht="12">
      <c r="A239" s="13"/>
      <c r="B239" s="223"/>
      <c r="C239" s="224"/>
      <c r="D239" s="225" t="s">
        <v>175</v>
      </c>
      <c r="E239" s="226" t="s">
        <v>19</v>
      </c>
      <c r="F239" s="227" t="s">
        <v>384</v>
      </c>
      <c r="G239" s="224"/>
      <c r="H239" s="226" t="s">
        <v>19</v>
      </c>
      <c r="I239" s="228"/>
      <c r="J239" s="224"/>
      <c r="K239" s="224"/>
      <c r="L239" s="229"/>
      <c r="M239" s="230"/>
      <c r="N239" s="231"/>
      <c r="O239" s="231"/>
      <c r="P239" s="231"/>
      <c r="Q239" s="231"/>
      <c r="R239" s="231"/>
      <c r="S239" s="231"/>
      <c r="T239" s="232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33" t="s">
        <v>175</v>
      </c>
      <c r="AU239" s="233" t="s">
        <v>85</v>
      </c>
      <c r="AV239" s="13" t="s">
        <v>83</v>
      </c>
      <c r="AW239" s="13" t="s">
        <v>37</v>
      </c>
      <c r="AX239" s="13" t="s">
        <v>75</v>
      </c>
      <c r="AY239" s="233" t="s">
        <v>159</v>
      </c>
    </row>
    <row r="240" spans="1:51" s="13" customFormat="1" ht="12">
      <c r="A240" s="13"/>
      <c r="B240" s="223"/>
      <c r="C240" s="224"/>
      <c r="D240" s="225" t="s">
        <v>175</v>
      </c>
      <c r="E240" s="226" t="s">
        <v>19</v>
      </c>
      <c r="F240" s="227" t="s">
        <v>811</v>
      </c>
      <c r="G240" s="224"/>
      <c r="H240" s="226" t="s">
        <v>19</v>
      </c>
      <c r="I240" s="228"/>
      <c r="J240" s="224"/>
      <c r="K240" s="224"/>
      <c r="L240" s="229"/>
      <c r="M240" s="230"/>
      <c r="N240" s="231"/>
      <c r="O240" s="231"/>
      <c r="P240" s="231"/>
      <c r="Q240" s="231"/>
      <c r="R240" s="231"/>
      <c r="S240" s="231"/>
      <c r="T240" s="232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33" t="s">
        <v>175</v>
      </c>
      <c r="AU240" s="233" t="s">
        <v>85</v>
      </c>
      <c r="AV240" s="13" t="s">
        <v>83</v>
      </c>
      <c r="AW240" s="13" t="s">
        <v>37</v>
      </c>
      <c r="AX240" s="13" t="s">
        <v>75</v>
      </c>
      <c r="AY240" s="233" t="s">
        <v>159</v>
      </c>
    </row>
    <row r="241" spans="1:51" s="14" customFormat="1" ht="12">
      <c r="A241" s="14"/>
      <c r="B241" s="234"/>
      <c r="C241" s="235"/>
      <c r="D241" s="225" t="s">
        <v>175</v>
      </c>
      <c r="E241" s="236" t="s">
        <v>19</v>
      </c>
      <c r="F241" s="237" t="s">
        <v>829</v>
      </c>
      <c r="G241" s="235"/>
      <c r="H241" s="238">
        <v>100.681</v>
      </c>
      <c r="I241" s="239"/>
      <c r="J241" s="235"/>
      <c r="K241" s="235"/>
      <c r="L241" s="240"/>
      <c r="M241" s="241"/>
      <c r="N241" s="242"/>
      <c r="O241" s="242"/>
      <c r="P241" s="242"/>
      <c r="Q241" s="242"/>
      <c r="R241" s="242"/>
      <c r="S241" s="242"/>
      <c r="T241" s="243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44" t="s">
        <v>175</v>
      </c>
      <c r="AU241" s="244" t="s">
        <v>85</v>
      </c>
      <c r="AV241" s="14" t="s">
        <v>85</v>
      </c>
      <c r="AW241" s="14" t="s">
        <v>37</v>
      </c>
      <c r="AX241" s="14" t="s">
        <v>75</v>
      </c>
      <c r="AY241" s="244" t="s">
        <v>159</v>
      </c>
    </row>
    <row r="242" spans="1:51" s="13" customFormat="1" ht="12">
      <c r="A242" s="13"/>
      <c r="B242" s="223"/>
      <c r="C242" s="224"/>
      <c r="D242" s="225" t="s">
        <v>175</v>
      </c>
      <c r="E242" s="226" t="s">
        <v>19</v>
      </c>
      <c r="F242" s="227" t="s">
        <v>362</v>
      </c>
      <c r="G242" s="224"/>
      <c r="H242" s="226" t="s">
        <v>19</v>
      </c>
      <c r="I242" s="228"/>
      <c r="J242" s="224"/>
      <c r="K242" s="224"/>
      <c r="L242" s="229"/>
      <c r="M242" s="230"/>
      <c r="N242" s="231"/>
      <c r="O242" s="231"/>
      <c r="P242" s="231"/>
      <c r="Q242" s="231"/>
      <c r="R242" s="231"/>
      <c r="S242" s="231"/>
      <c r="T242" s="232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33" t="s">
        <v>175</v>
      </c>
      <c r="AU242" s="233" t="s">
        <v>85</v>
      </c>
      <c r="AV242" s="13" t="s">
        <v>83</v>
      </c>
      <c r="AW242" s="13" t="s">
        <v>37</v>
      </c>
      <c r="AX242" s="13" t="s">
        <v>75</v>
      </c>
      <c r="AY242" s="233" t="s">
        <v>159</v>
      </c>
    </row>
    <row r="243" spans="1:51" s="13" customFormat="1" ht="12">
      <c r="A243" s="13"/>
      <c r="B243" s="223"/>
      <c r="C243" s="224"/>
      <c r="D243" s="225" t="s">
        <v>175</v>
      </c>
      <c r="E243" s="226" t="s">
        <v>19</v>
      </c>
      <c r="F243" s="227" t="s">
        <v>386</v>
      </c>
      <c r="G243" s="224"/>
      <c r="H243" s="226" t="s">
        <v>19</v>
      </c>
      <c r="I243" s="228"/>
      <c r="J243" s="224"/>
      <c r="K243" s="224"/>
      <c r="L243" s="229"/>
      <c r="M243" s="230"/>
      <c r="N243" s="231"/>
      <c r="O243" s="231"/>
      <c r="P243" s="231"/>
      <c r="Q243" s="231"/>
      <c r="R243" s="231"/>
      <c r="S243" s="231"/>
      <c r="T243" s="232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33" t="s">
        <v>175</v>
      </c>
      <c r="AU243" s="233" t="s">
        <v>85</v>
      </c>
      <c r="AV243" s="13" t="s">
        <v>83</v>
      </c>
      <c r="AW243" s="13" t="s">
        <v>37</v>
      </c>
      <c r="AX243" s="13" t="s">
        <v>75</v>
      </c>
      <c r="AY243" s="233" t="s">
        <v>159</v>
      </c>
    </row>
    <row r="244" spans="1:51" s="13" customFormat="1" ht="12">
      <c r="A244" s="13"/>
      <c r="B244" s="223"/>
      <c r="C244" s="224"/>
      <c r="D244" s="225" t="s">
        <v>175</v>
      </c>
      <c r="E244" s="226" t="s">
        <v>19</v>
      </c>
      <c r="F244" s="227" t="s">
        <v>811</v>
      </c>
      <c r="G244" s="224"/>
      <c r="H244" s="226" t="s">
        <v>19</v>
      </c>
      <c r="I244" s="228"/>
      <c r="J244" s="224"/>
      <c r="K244" s="224"/>
      <c r="L244" s="229"/>
      <c r="M244" s="230"/>
      <c r="N244" s="231"/>
      <c r="O244" s="231"/>
      <c r="P244" s="231"/>
      <c r="Q244" s="231"/>
      <c r="R244" s="231"/>
      <c r="S244" s="231"/>
      <c r="T244" s="232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33" t="s">
        <v>175</v>
      </c>
      <c r="AU244" s="233" t="s">
        <v>85</v>
      </c>
      <c r="AV244" s="13" t="s">
        <v>83</v>
      </c>
      <c r="AW244" s="13" t="s">
        <v>37</v>
      </c>
      <c r="AX244" s="13" t="s">
        <v>75</v>
      </c>
      <c r="AY244" s="233" t="s">
        <v>159</v>
      </c>
    </row>
    <row r="245" spans="1:51" s="14" customFormat="1" ht="12">
      <c r="A245" s="14"/>
      <c r="B245" s="234"/>
      <c r="C245" s="235"/>
      <c r="D245" s="225" t="s">
        <v>175</v>
      </c>
      <c r="E245" s="236" t="s">
        <v>19</v>
      </c>
      <c r="F245" s="237" t="s">
        <v>822</v>
      </c>
      <c r="G245" s="235"/>
      <c r="H245" s="238">
        <v>19.702</v>
      </c>
      <c r="I245" s="239"/>
      <c r="J245" s="235"/>
      <c r="K245" s="235"/>
      <c r="L245" s="240"/>
      <c r="M245" s="241"/>
      <c r="N245" s="242"/>
      <c r="O245" s="242"/>
      <c r="P245" s="242"/>
      <c r="Q245" s="242"/>
      <c r="R245" s="242"/>
      <c r="S245" s="242"/>
      <c r="T245" s="243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44" t="s">
        <v>175</v>
      </c>
      <c r="AU245" s="244" t="s">
        <v>85</v>
      </c>
      <c r="AV245" s="14" t="s">
        <v>85</v>
      </c>
      <c r="AW245" s="14" t="s">
        <v>37</v>
      </c>
      <c r="AX245" s="14" t="s">
        <v>75</v>
      </c>
      <c r="AY245" s="244" t="s">
        <v>159</v>
      </c>
    </row>
    <row r="246" spans="1:51" s="15" customFormat="1" ht="12">
      <c r="A246" s="15"/>
      <c r="B246" s="245"/>
      <c r="C246" s="246"/>
      <c r="D246" s="225" t="s">
        <v>175</v>
      </c>
      <c r="E246" s="247" t="s">
        <v>19</v>
      </c>
      <c r="F246" s="248" t="s">
        <v>179</v>
      </c>
      <c r="G246" s="246"/>
      <c r="H246" s="249">
        <v>120.383</v>
      </c>
      <c r="I246" s="250"/>
      <c r="J246" s="246"/>
      <c r="K246" s="246"/>
      <c r="L246" s="251"/>
      <c r="M246" s="252"/>
      <c r="N246" s="253"/>
      <c r="O246" s="253"/>
      <c r="P246" s="253"/>
      <c r="Q246" s="253"/>
      <c r="R246" s="253"/>
      <c r="S246" s="253"/>
      <c r="T246" s="254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T246" s="255" t="s">
        <v>175</v>
      </c>
      <c r="AU246" s="255" t="s">
        <v>85</v>
      </c>
      <c r="AV246" s="15" t="s">
        <v>167</v>
      </c>
      <c r="AW246" s="15" t="s">
        <v>37</v>
      </c>
      <c r="AX246" s="15" t="s">
        <v>83</v>
      </c>
      <c r="AY246" s="255" t="s">
        <v>159</v>
      </c>
    </row>
    <row r="247" spans="1:65" s="2" customFormat="1" ht="55.5" customHeight="1">
      <c r="A247" s="39"/>
      <c r="B247" s="40"/>
      <c r="C247" s="257" t="s">
        <v>368</v>
      </c>
      <c r="D247" s="257" t="s">
        <v>255</v>
      </c>
      <c r="E247" s="258" t="s">
        <v>282</v>
      </c>
      <c r="F247" s="259" t="s">
        <v>283</v>
      </c>
      <c r="G247" s="260" t="s">
        <v>165</v>
      </c>
      <c r="H247" s="261">
        <v>144.46</v>
      </c>
      <c r="I247" s="262"/>
      <c r="J247" s="263">
        <f>ROUND(I247*H247,2)</f>
        <v>0</v>
      </c>
      <c r="K247" s="259" t="s">
        <v>166</v>
      </c>
      <c r="L247" s="264"/>
      <c r="M247" s="265" t="s">
        <v>19</v>
      </c>
      <c r="N247" s="266" t="s">
        <v>46</v>
      </c>
      <c r="O247" s="85"/>
      <c r="P247" s="214">
        <f>O247*H247</f>
        <v>0</v>
      </c>
      <c r="Q247" s="214">
        <v>0.00554</v>
      </c>
      <c r="R247" s="214">
        <f>Q247*H247</f>
        <v>0.8003084</v>
      </c>
      <c r="S247" s="214">
        <v>0</v>
      </c>
      <c r="T247" s="215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16" t="s">
        <v>259</v>
      </c>
      <c r="AT247" s="216" t="s">
        <v>255</v>
      </c>
      <c r="AU247" s="216" t="s">
        <v>85</v>
      </c>
      <c r="AY247" s="18" t="s">
        <v>159</v>
      </c>
      <c r="BE247" s="217">
        <f>IF(N247="základní",J247,0)</f>
        <v>0</v>
      </c>
      <c r="BF247" s="217">
        <f>IF(N247="snížená",J247,0)</f>
        <v>0</v>
      </c>
      <c r="BG247" s="217">
        <f>IF(N247="zákl. přenesená",J247,0)</f>
        <v>0</v>
      </c>
      <c r="BH247" s="217">
        <f>IF(N247="sníž. přenesená",J247,0)</f>
        <v>0</v>
      </c>
      <c r="BI247" s="217">
        <f>IF(N247="nulová",J247,0)</f>
        <v>0</v>
      </c>
      <c r="BJ247" s="18" t="s">
        <v>83</v>
      </c>
      <c r="BK247" s="217">
        <f>ROUND(I247*H247,2)</f>
        <v>0</v>
      </c>
      <c r="BL247" s="18" t="s">
        <v>238</v>
      </c>
      <c r="BM247" s="216" t="s">
        <v>833</v>
      </c>
    </row>
    <row r="248" spans="1:51" s="14" customFormat="1" ht="12">
      <c r="A248" s="14"/>
      <c r="B248" s="234"/>
      <c r="C248" s="235"/>
      <c r="D248" s="225" t="s">
        <v>175</v>
      </c>
      <c r="E248" s="235"/>
      <c r="F248" s="237" t="s">
        <v>831</v>
      </c>
      <c r="G248" s="235"/>
      <c r="H248" s="238">
        <v>144.46</v>
      </c>
      <c r="I248" s="239"/>
      <c r="J248" s="235"/>
      <c r="K248" s="235"/>
      <c r="L248" s="240"/>
      <c r="M248" s="241"/>
      <c r="N248" s="242"/>
      <c r="O248" s="242"/>
      <c r="P248" s="242"/>
      <c r="Q248" s="242"/>
      <c r="R248" s="242"/>
      <c r="S248" s="242"/>
      <c r="T248" s="243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44" t="s">
        <v>175</v>
      </c>
      <c r="AU248" s="244" t="s">
        <v>85</v>
      </c>
      <c r="AV248" s="14" t="s">
        <v>85</v>
      </c>
      <c r="AW248" s="14" t="s">
        <v>4</v>
      </c>
      <c r="AX248" s="14" t="s">
        <v>83</v>
      </c>
      <c r="AY248" s="244" t="s">
        <v>159</v>
      </c>
    </row>
    <row r="249" spans="1:65" s="2" customFormat="1" ht="49.05" customHeight="1">
      <c r="A249" s="39"/>
      <c r="B249" s="40"/>
      <c r="C249" s="205" t="s">
        <v>371</v>
      </c>
      <c r="D249" s="205" t="s">
        <v>162</v>
      </c>
      <c r="E249" s="206" t="s">
        <v>395</v>
      </c>
      <c r="F249" s="207" t="s">
        <v>396</v>
      </c>
      <c r="G249" s="208" t="s">
        <v>191</v>
      </c>
      <c r="H249" s="209">
        <v>13.905</v>
      </c>
      <c r="I249" s="210"/>
      <c r="J249" s="211">
        <f>ROUND(I249*H249,2)</f>
        <v>0</v>
      </c>
      <c r="K249" s="207" t="s">
        <v>166</v>
      </c>
      <c r="L249" s="45"/>
      <c r="M249" s="212" t="s">
        <v>19</v>
      </c>
      <c r="N249" s="213" t="s">
        <v>46</v>
      </c>
      <c r="O249" s="85"/>
      <c r="P249" s="214">
        <f>O249*H249</f>
        <v>0</v>
      </c>
      <c r="Q249" s="214">
        <v>0</v>
      </c>
      <c r="R249" s="214">
        <f>Q249*H249</f>
        <v>0</v>
      </c>
      <c r="S249" s="214">
        <v>0</v>
      </c>
      <c r="T249" s="215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16" t="s">
        <v>238</v>
      </c>
      <c r="AT249" s="216" t="s">
        <v>162</v>
      </c>
      <c r="AU249" s="216" t="s">
        <v>85</v>
      </c>
      <c r="AY249" s="18" t="s">
        <v>159</v>
      </c>
      <c r="BE249" s="217">
        <f>IF(N249="základní",J249,0)</f>
        <v>0</v>
      </c>
      <c r="BF249" s="217">
        <f>IF(N249="snížená",J249,0)</f>
        <v>0</v>
      </c>
      <c r="BG249" s="217">
        <f>IF(N249="zákl. přenesená",J249,0)</f>
        <v>0</v>
      </c>
      <c r="BH249" s="217">
        <f>IF(N249="sníž. přenesená",J249,0)</f>
        <v>0</v>
      </c>
      <c r="BI249" s="217">
        <f>IF(N249="nulová",J249,0)</f>
        <v>0</v>
      </c>
      <c r="BJ249" s="18" t="s">
        <v>83</v>
      </c>
      <c r="BK249" s="217">
        <f>ROUND(I249*H249,2)</f>
        <v>0</v>
      </c>
      <c r="BL249" s="18" t="s">
        <v>238</v>
      </c>
      <c r="BM249" s="216" t="s">
        <v>834</v>
      </c>
    </row>
    <row r="250" spans="1:47" s="2" customFormat="1" ht="12">
      <c r="A250" s="39"/>
      <c r="B250" s="40"/>
      <c r="C250" s="41"/>
      <c r="D250" s="218" t="s">
        <v>169</v>
      </c>
      <c r="E250" s="41"/>
      <c r="F250" s="219" t="s">
        <v>398</v>
      </c>
      <c r="G250" s="41"/>
      <c r="H250" s="41"/>
      <c r="I250" s="220"/>
      <c r="J250" s="41"/>
      <c r="K250" s="41"/>
      <c r="L250" s="45"/>
      <c r="M250" s="221"/>
      <c r="N250" s="222"/>
      <c r="O250" s="85"/>
      <c r="P250" s="85"/>
      <c r="Q250" s="85"/>
      <c r="R250" s="85"/>
      <c r="S250" s="85"/>
      <c r="T250" s="86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T250" s="18" t="s">
        <v>169</v>
      </c>
      <c r="AU250" s="18" t="s">
        <v>85</v>
      </c>
    </row>
    <row r="251" spans="1:63" s="12" customFormat="1" ht="22.8" customHeight="1">
      <c r="A251" s="12"/>
      <c r="B251" s="189"/>
      <c r="C251" s="190"/>
      <c r="D251" s="191" t="s">
        <v>74</v>
      </c>
      <c r="E251" s="203" t="s">
        <v>399</v>
      </c>
      <c r="F251" s="203" t="s">
        <v>400</v>
      </c>
      <c r="G251" s="190"/>
      <c r="H251" s="190"/>
      <c r="I251" s="193"/>
      <c r="J251" s="204">
        <f>BK251</f>
        <v>0</v>
      </c>
      <c r="K251" s="190"/>
      <c r="L251" s="195"/>
      <c r="M251" s="196"/>
      <c r="N251" s="197"/>
      <c r="O251" s="197"/>
      <c r="P251" s="198">
        <f>SUM(P252:P335)</f>
        <v>0</v>
      </c>
      <c r="Q251" s="197"/>
      <c r="R251" s="198">
        <f>SUM(R252:R335)</f>
        <v>2.9108851600000007</v>
      </c>
      <c r="S251" s="197"/>
      <c r="T251" s="199">
        <f>SUM(T252:T335)</f>
        <v>0.0990245</v>
      </c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R251" s="200" t="s">
        <v>85</v>
      </c>
      <c r="AT251" s="201" t="s">
        <v>74</v>
      </c>
      <c r="AU251" s="201" t="s">
        <v>83</v>
      </c>
      <c r="AY251" s="200" t="s">
        <v>159</v>
      </c>
      <c r="BK251" s="202">
        <f>SUM(BK252:BK335)</f>
        <v>0</v>
      </c>
    </row>
    <row r="252" spans="1:65" s="2" customFormat="1" ht="44.25" customHeight="1">
      <c r="A252" s="39"/>
      <c r="B252" s="40"/>
      <c r="C252" s="205" t="s">
        <v>376</v>
      </c>
      <c r="D252" s="205" t="s">
        <v>162</v>
      </c>
      <c r="E252" s="206" t="s">
        <v>402</v>
      </c>
      <c r="F252" s="207" t="s">
        <v>403</v>
      </c>
      <c r="G252" s="208" t="s">
        <v>165</v>
      </c>
      <c r="H252" s="209">
        <v>501.311</v>
      </c>
      <c r="I252" s="210"/>
      <c r="J252" s="211">
        <f>ROUND(I252*H252,2)</f>
        <v>0</v>
      </c>
      <c r="K252" s="207" t="s">
        <v>166</v>
      </c>
      <c r="L252" s="45"/>
      <c r="M252" s="212" t="s">
        <v>19</v>
      </c>
      <c r="N252" s="213" t="s">
        <v>46</v>
      </c>
      <c r="O252" s="85"/>
      <c r="P252" s="214">
        <f>O252*H252</f>
        <v>0</v>
      </c>
      <c r="Q252" s="214">
        <v>0.00012</v>
      </c>
      <c r="R252" s="214">
        <f>Q252*H252</f>
        <v>0.06015732</v>
      </c>
      <c r="S252" s="214">
        <v>0</v>
      </c>
      <c r="T252" s="215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16" t="s">
        <v>238</v>
      </c>
      <c r="AT252" s="216" t="s">
        <v>162</v>
      </c>
      <c r="AU252" s="216" t="s">
        <v>85</v>
      </c>
      <c r="AY252" s="18" t="s">
        <v>159</v>
      </c>
      <c r="BE252" s="217">
        <f>IF(N252="základní",J252,0)</f>
        <v>0</v>
      </c>
      <c r="BF252" s="217">
        <f>IF(N252="snížená",J252,0)</f>
        <v>0</v>
      </c>
      <c r="BG252" s="217">
        <f>IF(N252="zákl. přenesená",J252,0)</f>
        <v>0</v>
      </c>
      <c r="BH252" s="217">
        <f>IF(N252="sníž. přenesená",J252,0)</f>
        <v>0</v>
      </c>
      <c r="BI252" s="217">
        <f>IF(N252="nulová",J252,0)</f>
        <v>0</v>
      </c>
      <c r="BJ252" s="18" t="s">
        <v>83</v>
      </c>
      <c r="BK252" s="217">
        <f>ROUND(I252*H252,2)</f>
        <v>0</v>
      </c>
      <c r="BL252" s="18" t="s">
        <v>238</v>
      </c>
      <c r="BM252" s="216" t="s">
        <v>835</v>
      </c>
    </row>
    <row r="253" spans="1:47" s="2" customFormat="1" ht="12">
      <c r="A253" s="39"/>
      <c r="B253" s="40"/>
      <c r="C253" s="41"/>
      <c r="D253" s="218" t="s">
        <v>169</v>
      </c>
      <c r="E253" s="41"/>
      <c r="F253" s="219" t="s">
        <v>405</v>
      </c>
      <c r="G253" s="41"/>
      <c r="H253" s="41"/>
      <c r="I253" s="220"/>
      <c r="J253" s="41"/>
      <c r="K253" s="41"/>
      <c r="L253" s="45"/>
      <c r="M253" s="221"/>
      <c r="N253" s="222"/>
      <c r="O253" s="85"/>
      <c r="P253" s="85"/>
      <c r="Q253" s="85"/>
      <c r="R253" s="85"/>
      <c r="S253" s="85"/>
      <c r="T253" s="86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T253" s="18" t="s">
        <v>169</v>
      </c>
      <c r="AU253" s="18" t="s">
        <v>85</v>
      </c>
    </row>
    <row r="254" spans="1:51" s="13" customFormat="1" ht="12">
      <c r="A254" s="13"/>
      <c r="B254" s="223"/>
      <c r="C254" s="224"/>
      <c r="D254" s="225" t="s">
        <v>175</v>
      </c>
      <c r="E254" s="226" t="s">
        <v>19</v>
      </c>
      <c r="F254" s="227" t="s">
        <v>250</v>
      </c>
      <c r="G254" s="224"/>
      <c r="H254" s="226" t="s">
        <v>19</v>
      </c>
      <c r="I254" s="228"/>
      <c r="J254" s="224"/>
      <c r="K254" s="224"/>
      <c r="L254" s="229"/>
      <c r="M254" s="230"/>
      <c r="N254" s="231"/>
      <c r="O254" s="231"/>
      <c r="P254" s="231"/>
      <c r="Q254" s="231"/>
      <c r="R254" s="231"/>
      <c r="S254" s="231"/>
      <c r="T254" s="232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33" t="s">
        <v>175</v>
      </c>
      <c r="AU254" s="233" t="s">
        <v>85</v>
      </c>
      <c r="AV254" s="13" t="s">
        <v>83</v>
      </c>
      <c r="AW254" s="13" t="s">
        <v>37</v>
      </c>
      <c r="AX254" s="13" t="s">
        <v>75</v>
      </c>
      <c r="AY254" s="233" t="s">
        <v>159</v>
      </c>
    </row>
    <row r="255" spans="1:51" s="13" customFormat="1" ht="12">
      <c r="A255" s="13"/>
      <c r="B255" s="223"/>
      <c r="C255" s="224"/>
      <c r="D255" s="225" t="s">
        <v>175</v>
      </c>
      <c r="E255" s="226" t="s">
        <v>19</v>
      </c>
      <c r="F255" s="227" t="s">
        <v>251</v>
      </c>
      <c r="G255" s="224"/>
      <c r="H255" s="226" t="s">
        <v>19</v>
      </c>
      <c r="I255" s="228"/>
      <c r="J255" s="224"/>
      <c r="K255" s="224"/>
      <c r="L255" s="229"/>
      <c r="M255" s="230"/>
      <c r="N255" s="231"/>
      <c r="O255" s="231"/>
      <c r="P255" s="231"/>
      <c r="Q255" s="231"/>
      <c r="R255" s="231"/>
      <c r="S255" s="231"/>
      <c r="T255" s="232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33" t="s">
        <v>175</v>
      </c>
      <c r="AU255" s="233" t="s">
        <v>85</v>
      </c>
      <c r="AV255" s="13" t="s">
        <v>83</v>
      </c>
      <c r="AW255" s="13" t="s">
        <v>37</v>
      </c>
      <c r="AX255" s="13" t="s">
        <v>75</v>
      </c>
      <c r="AY255" s="233" t="s">
        <v>159</v>
      </c>
    </row>
    <row r="256" spans="1:51" s="14" customFormat="1" ht="12">
      <c r="A256" s="14"/>
      <c r="B256" s="234"/>
      <c r="C256" s="235"/>
      <c r="D256" s="225" t="s">
        <v>175</v>
      </c>
      <c r="E256" s="236" t="s">
        <v>19</v>
      </c>
      <c r="F256" s="237" t="s">
        <v>785</v>
      </c>
      <c r="G256" s="235"/>
      <c r="H256" s="238">
        <v>161.455</v>
      </c>
      <c r="I256" s="239"/>
      <c r="J256" s="235"/>
      <c r="K256" s="235"/>
      <c r="L256" s="240"/>
      <c r="M256" s="241"/>
      <c r="N256" s="242"/>
      <c r="O256" s="242"/>
      <c r="P256" s="242"/>
      <c r="Q256" s="242"/>
      <c r="R256" s="242"/>
      <c r="S256" s="242"/>
      <c r="T256" s="243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44" t="s">
        <v>175</v>
      </c>
      <c r="AU256" s="244" t="s">
        <v>85</v>
      </c>
      <c r="AV256" s="14" t="s">
        <v>85</v>
      </c>
      <c r="AW256" s="14" t="s">
        <v>37</v>
      </c>
      <c r="AX256" s="14" t="s">
        <v>75</v>
      </c>
      <c r="AY256" s="244" t="s">
        <v>159</v>
      </c>
    </row>
    <row r="257" spans="1:51" s="14" customFormat="1" ht="12">
      <c r="A257" s="14"/>
      <c r="B257" s="234"/>
      <c r="C257" s="235"/>
      <c r="D257" s="225" t="s">
        <v>175</v>
      </c>
      <c r="E257" s="236" t="s">
        <v>19</v>
      </c>
      <c r="F257" s="237" t="s">
        <v>786</v>
      </c>
      <c r="G257" s="235"/>
      <c r="H257" s="238">
        <v>388.032</v>
      </c>
      <c r="I257" s="239"/>
      <c r="J257" s="235"/>
      <c r="K257" s="235"/>
      <c r="L257" s="240"/>
      <c r="M257" s="241"/>
      <c r="N257" s="242"/>
      <c r="O257" s="242"/>
      <c r="P257" s="242"/>
      <c r="Q257" s="242"/>
      <c r="R257" s="242"/>
      <c r="S257" s="242"/>
      <c r="T257" s="243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44" t="s">
        <v>175</v>
      </c>
      <c r="AU257" s="244" t="s">
        <v>85</v>
      </c>
      <c r="AV257" s="14" t="s">
        <v>85</v>
      </c>
      <c r="AW257" s="14" t="s">
        <v>37</v>
      </c>
      <c r="AX257" s="14" t="s">
        <v>75</v>
      </c>
      <c r="AY257" s="244" t="s">
        <v>159</v>
      </c>
    </row>
    <row r="258" spans="1:51" s="14" customFormat="1" ht="12">
      <c r="A258" s="14"/>
      <c r="B258" s="234"/>
      <c r="C258" s="235"/>
      <c r="D258" s="225" t="s">
        <v>175</v>
      </c>
      <c r="E258" s="236" t="s">
        <v>19</v>
      </c>
      <c r="F258" s="237" t="s">
        <v>787</v>
      </c>
      <c r="G258" s="235"/>
      <c r="H258" s="238">
        <v>-0.162</v>
      </c>
      <c r="I258" s="239"/>
      <c r="J258" s="235"/>
      <c r="K258" s="235"/>
      <c r="L258" s="240"/>
      <c r="M258" s="241"/>
      <c r="N258" s="242"/>
      <c r="O258" s="242"/>
      <c r="P258" s="242"/>
      <c r="Q258" s="242"/>
      <c r="R258" s="242"/>
      <c r="S258" s="242"/>
      <c r="T258" s="243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44" t="s">
        <v>175</v>
      </c>
      <c r="AU258" s="244" t="s">
        <v>85</v>
      </c>
      <c r="AV258" s="14" t="s">
        <v>85</v>
      </c>
      <c r="AW258" s="14" t="s">
        <v>37</v>
      </c>
      <c r="AX258" s="14" t="s">
        <v>75</v>
      </c>
      <c r="AY258" s="244" t="s">
        <v>159</v>
      </c>
    </row>
    <row r="259" spans="1:51" s="13" customFormat="1" ht="12">
      <c r="A259" s="13"/>
      <c r="B259" s="223"/>
      <c r="C259" s="224"/>
      <c r="D259" s="225" t="s">
        <v>175</v>
      </c>
      <c r="E259" s="226" t="s">
        <v>19</v>
      </c>
      <c r="F259" s="227" t="s">
        <v>406</v>
      </c>
      <c r="G259" s="224"/>
      <c r="H259" s="226" t="s">
        <v>19</v>
      </c>
      <c r="I259" s="228"/>
      <c r="J259" s="224"/>
      <c r="K259" s="224"/>
      <c r="L259" s="229"/>
      <c r="M259" s="230"/>
      <c r="N259" s="231"/>
      <c r="O259" s="231"/>
      <c r="P259" s="231"/>
      <c r="Q259" s="231"/>
      <c r="R259" s="231"/>
      <c r="S259" s="231"/>
      <c r="T259" s="232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33" t="s">
        <v>175</v>
      </c>
      <c r="AU259" s="233" t="s">
        <v>85</v>
      </c>
      <c r="AV259" s="13" t="s">
        <v>83</v>
      </c>
      <c r="AW259" s="13" t="s">
        <v>37</v>
      </c>
      <c r="AX259" s="13" t="s">
        <v>75</v>
      </c>
      <c r="AY259" s="233" t="s">
        <v>159</v>
      </c>
    </row>
    <row r="260" spans="1:51" s="14" customFormat="1" ht="12">
      <c r="A260" s="14"/>
      <c r="B260" s="234"/>
      <c r="C260" s="235"/>
      <c r="D260" s="225" t="s">
        <v>175</v>
      </c>
      <c r="E260" s="236" t="s">
        <v>19</v>
      </c>
      <c r="F260" s="237" t="s">
        <v>836</v>
      </c>
      <c r="G260" s="235"/>
      <c r="H260" s="238">
        <v>-48.014</v>
      </c>
      <c r="I260" s="239"/>
      <c r="J260" s="235"/>
      <c r="K260" s="235"/>
      <c r="L260" s="240"/>
      <c r="M260" s="241"/>
      <c r="N260" s="242"/>
      <c r="O260" s="242"/>
      <c r="P260" s="242"/>
      <c r="Q260" s="242"/>
      <c r="R260" s="242"/>
      <c r="S260" s="242"/>
      <c r="T260" s="243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44" t="s">
        <v>175</v>
      </c>
      <c r="AU260" s="244" t="s">
        <v>85</v>
      </c>
      <c r="AV260" s="14" t="s">
        <v>85</v>
      </c>
      <c r="AW260" s="14" t="s">
        <v>37</v>
      </c>
      <c r="AX260" s="14" t="s">
        <v>75</v>
      </c>
      <c r="AY260" s="244" t="s">
        <v>159</v>
      </c>
    </row>
    <row r="261" spans="1:51" s="15" customFormat="1" ht="12">
      <c r="A261" s="15"/>
      <c r="B261" s="245"/>
      <c r="C261" s="246"/>
      <c r="D261" s="225" t="s">
        <v>175</v>
      </c>
      <c r="E261" s="247" t="s">
        <v>19</v>
      </c>
      <c r="F261" s="248" t="s">
        <v>179</v>
      </c>
      <c r="G261" s="246"/>
      <c r="H261" s="249">
        <v>501.3109999999999</v>
      </c>
      <c r="I261" s="250"/>
      <c r="J261" s="246"/>
      <c r="K261" s="246"/>
      <c r="L261" s="251"/>
      <c r="M261" s="252"/>
      <c r="N261" s="253"/>
      <c r="O261" s="253"/>
      <c r="P261" s="253"/>
      <c r="Q261" s="253"/>
      <c r="R261" s="253"/>
      <c r="S261" s="253"/>
      <c r="T261" s="254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T261" s="255" t="s">
        <v>175</v>
      </c>
      <c r="AU261" s="255" t="s">
        <v>85</v>
      </c>
      <c r="AV261" s="15" t="s">
        <v>167</v>
      </c>
      <c r="AW261" s="15" t="s">
        <v>37</v>
      </c>
      <c r="AX261" s="15" t="s">
        <v>83</v>
      </c>
      <c r="AY261" s="255" t="s">
        <v>159</v>
      </c>
    </row>
    <row r="262" spans="1:65" s="2" customFormat="1" ht="24.15" customHeight="1">
      <c r="A262" s="39"/>
      <c r="B262" s="40"/>
      <c r="C262" s="257" t="s">
        <v>379</v>
      </c>
      <c r="D262" s="257" t="s">
        <v>255</v>
      </c>
      <c r="E262" s="258" t="s">
        <v>409</v>
      </c>
      <c r="F262" s="259" t="s">
        <v>410</v>
      </c>
      <c r="G262" s="260" t="s">
        <v>165</v>
      </c>
      <c r="H262" s="261">
        <v>526.377</v>
      </c>
      <c r="I262" s="262"/>
      <c r="J262" s="263">
        <f>ROUND(I262*H262,2)</f>
        <v>0</v>
      </c>
      <c r="K262" s="259" t="s">
        <v>166</v>
      </c>
      <c r="L262" s="264"/>
      <c r="M262" s="265" t="s">
        <v>19</v>
      </c>
      <c r="N262" s="266" t="s">
        <v>46</v>
      </c>
      <c r="O262" s="85"/>
      <c r="P262" s="214">
        <f>O262*H262</f>
        <v>0</v>
      </c>
      <c r="Q262" s="214">
        <v>0.0029</v>
      </c>
      <c r="R262" s="214">
        <f>Q262*H262</f>
        <v>1.5264932999999998</v>
      </c>
      <c r="S262" s="214">
        <v>0</v>
      </c>
      <c r="T262" s="215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16" t="s">
        <v>259</v>
      </c>
      <c r="AT262" s="216" t="s">
        <v>255</v>
      </c>
      <c r="AU262" s="216" t="s">
        <v>85</v>
      </c>
      <c r="AY262" s="18" t="s">
        <v>159</v>
      </c>
      <c r="BE262" s="217">
        <f>IF(N262="základní",J262,0)</f>
        <v>0</v>
      </c>
      <c r="BF262" s="217">
        <f>IF(N262="snížená",J262,0)</f>
        <v>0</v>
      </c>
      <c r="BG262" s="217">
        <f>IF(N262="zákl. přenesená",J262,0)</f>
        <v>0</v>
      </c>
      <c r="BH262" s="217">
        <f>IF(N262="sníž. přenesená",J262,0)</f>
        <v>0</v>
      </c>
      <c r="BI262" s="217">
        <f>IF(N262="nulová",J262,0)</f>
        <v>0</v>
      </c>
      <c r="BJ262" s="18" t="s">
        <v>83</v>
      </c>
      <c r="BK262" s="217">
        <f>ROUND(I262*H262,2)</f>
        <v>0</v>
      </c>
      <c r="BL262" s="18" t="s">
        <v>238</v>
      </c>
      <c r="BM262" s="216" t="s">
        <v>837</v>
      </c>
    </row>
    <row r="263" spans="1:51" s="14" customFormat="1" ht="12">
      <c r="A263" s="14"/>
      <c r="B263" s="234"/>
      <c r="C263" s="235"/>
      <c r="D263" s="225" t="s">
        <v>175</v>
      </c>
      <c r="E263" s="235"/>
      <c r="F263" s="237" t="s">
        <v>838</v>
      </c>
      <c r="G263" s="235"/>
      <c r="H263" s="238">
        <v>526.377</v>
      </c>
      <c r="I263" s="239"/>
      <c r="J263" s="235"/>
      <c r="K263" s="235"/>
      <c r="L263" s="240"/>
      <c r="M263" s="241"/>
      <c r="N263" s="242"/>
      <c r="O263" s="242"/>
      <c r="P263" s="242"/>
      <c r="Q263" s="242"/>
      <c r="R263" s="242"/>
      <c r="S263" s="242"/>
      <c r="T263" s="243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44" t="s">
        <v>175</v>
      </c>
      <c r="AU263" s="244" t="s">
        <v>85</v>
      </c>
      <c r="AV263" s="14" t="s">
        <v>85</v>
      </c>
      <c r="AW263" s="14" t="s">
        <v>4</v>
      </c>
      <c r="AX263" s="14" t="s">
        <v>83</v>
      </c>
      <c r="AY263" s="244" t="s">
        <v>159</v>
      </c>
    </row>
    <row r="264" spans="1:65" s="2" customFormat="1" ht="37.8" customHeight="1">
      <c r="A264" s="39"/>
      <c r="B264" s="40"/>
      <c r="C264" s="205" t="s">
        <v>387</v>
      </c>
      <c r="D264" s="205" t="s">
        <v>162</v>
      </c>
      <c r="E264" s="206" t="s">
        <v>414</v>
      </c>
      <c r="F264" s="207" t="s">
        <v>415</v>
      </c>
      <c r="G264" s="208" t="s">
        <v>165</v>
      </c>
      <c r="H264" s="209">
        <v>501.311</v>
      </c>
      <c r="I264" s="210"/>
      <c r="J264" s="211">
        <f>ROUND(I264*H264,2)</f>
        <v>0</v>
      </c>
      <c r="K264" s="207" t="s">
        <v>166</v>
      </c>
      <c r="L264" s="45"/>
      <c r="M264" s="212" t="s">
        <v>19</v>
      </c>
      <c r="N264" s="213" t="s">
        <v>46</v>
      </c>
      <c r="O264" s="85"/>
      <c r="P264" s="214">
        <f>O264*H264</f>
        <v>0</v>
      </c>
      <c r="Q264" s="214">
        <v>0</v>
      </c>
      <c r="R264" s="214">
        <f>Q264*H264</f>
        <v>0</v>
      </c>
      <c r="S264" s="214">
        <v>0</v>
      </c>
      <c r="T264" s="215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16" t="s">
        <v>238</v>
      </c>
      <c r="AT264" s="216" t="s">
        <v>162</v>
      </c>
      <c r="AU264" s="216" t="s">
        <v>85</v>
      </c>
      <c r="AY264" s="18" t="s">
        <v>159</v>
      </c>
      <c r="BE264" s="217">
        <f>IF(N264="základní",J264,0)</f>
        <v>0</v>
      </c>
      <c r="BF264" s="217">
        <f>IF(N264="snížená",J264,0)</f>
        <v>0</v>
      </c>
      <c r="BG264" s="217">
        <f>IF(N264="zákl. přenesená",J264,0)</f>
        <v>0</v>
      </c>
      <c r="BH264" s="217">
        <f>IF(N264="sníž. přenesená",J264,0)</f>
        <v>0</v>
      </c>
      <c r="BI264" s="217">
        <f>IF(N264="nulová",J264,0)</f>
        <v>0</v>
      </c>
      <c r="BJ264" s="18" t="s">
        <v>83</v>
      </c>
      <c r="BK264" s="217">
        <f>ROUND(I264*H264,2)</f>
        <v>0</v>
      </c>
      <c r="BL264" s="18" t="s">
        <v>238</v>
      </c>
      <c r="BM264" s="216" t="s">
        <v>839</v>
      </c>
    </row>
    <row r="265" spans="1:47" s="2" customFormat="1" ht="12">
      <c r="A265" s="39"/>
      <c r="B265" s="40"/>
      <c r="C265" s="41"/>
      <c r="D265" s="218" t="s">
        <v>169</v>
      </c>
      <c r="E265" s="41"/>
      <c r="F265" s="219" t="s">
        <v>417</v>
      </c>
      <c r="G265" s="41"/>
      <c r="H265" s="41"/>
      <c r="I265" s="220"/>
      <c r="J265" s="41"/>
      <c r="K265" s="41"/>
      <c r="L265" s="45"/>
      <c r="M265" s="221"/>
      <c r="N265" s="222"/>
      <c r="O265" s="85"/>
      <c r="P265" s="85"/>
      <c r="Q265" s="85"/>
      <c r="R265" s="85"/>
      <c r="S265" s="85"/>
      <c r="T265" s="86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T265" s="18" t="s">
        <v>169</v>
      </c>
      <c r="AU265" s="18" t="s">
        <v>85</v>
      </c>
    </row>
    <row r="266" spans="1:65" s="2" customFormat="1" ht="24.15" customHeight="1">
      <c r="A266" s="39"/>
      <c r="B266" s="40"/>
      <c r="C266" s="257" t="s">
        <v>390</v>
      </c>
      <c r="D266" s="257" t="s">
        <v>255</v>
      </c>
      <c r="E266" s="258" t="s">
        <v>419</v>
      </c>
      <c r="F266" s="259" t="s">
        <v>420</v>
      </c>
      <c r="G266" s="260" t="s">
        <v>165</v>
      </c>
      <c r="H266" s="261">
        <v>526.377</v>
      </c>
      <c r="I266" s="262"/>
      <c r="J266" s="263">
        <f>ROUND(I266*H266,2)</f>
        <v>0</v>
      </c>
      <c r="K266" s="259" t="s">
        <v>166</v>
      </c>
      <c r="L266" s="264"/>
      <c r="M266" s="265" t="s">
        <v>19</v>
      </c>
      <c r="N266" s="266" t="s">
        <v>46</v>
      </c>
      <c r="O266" s="85"/>
      <c r="P266" s="214">
        <f>O266*H266</f>
        <v>0</v>
      </c>
      <c r="Q266" s="214">
        <v>0.0012</v>
      </c>
      <c r="R266" s="214">
        <f>Q266*H266</f>
        <v>0.6316523999999999</v>
      </c>
      <c r="S266" s="214">
        <v>0</v>
      </c>
      <c r="T266" s="215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16" t="s">
        <v>259</v>
      </c>
      <c r="AT266" s="216" t="s">
        <v>255</v>
      </c>
      <c r="AU266" s="216" t="s">
        <v>85</v>
      </c>
      <c r="AY266" s="18" t="s">
        <v>159</v>
      </c>
      <c r="BE266" s="217">
        <f>IF(N266="základní",J266,0)</f>
        <v>0</v>
      </c>
      <c r="BF266" s="217">
        <f>IF(N266="snížená",J266,0)</f>
        <v>0</v>
      </c>
      <c r="BG266" s="217">
        <f>IF(N266="zákl. přenesená",J266,0)</f>
        <v>0</v>
      </c>
      <c r="BH266" s="217">
        <f>IF(N266="sníž. přenesená",J266,0)</f>
        <v>0</v>
      </c>
      <c r="BI266" s="217">
        <f>IF(N266="nulová",J266,0)</f>
        <v>0</v>
      </c>
      <c r="BJ266" s="18" t="s">
        <v>83</v>
      </c>
      <c r="BK266" s="217">
        <f>ROUND(I266*H266,2)</f>
        <v>0</v>
      </c>
      <c r="BL266" s="18" t="s">
        <v>238</v>
      </c>
      <c r="BM266" s="216" t="s">
        <v>840</v>
      </c>
    </row>
    <row r="267" spans="1:51" s="14" customFormat="1" ht="12">
      <c r="A267" s="14"/>
      <c r="B267" s="234"/>
      <c r="C267" s="235"/>
      <c r="D267" s="225" t="s">
        <v>175</v>
      </c>
      <c r="E267" s="235"/>
      <c r="F267" s="237" t="s">
        <v>838</v>
      </c>
      <c r="G267" s="235"/>
      <c r="H267" s="238">
        <v>526.377</v>
      </c>
      <c r="I267" s="239"/>
      <c r="J267" s="235"/>
      <c r="K267" s="235"/>
      <c r="L267" s="240"/>
      <c r="M267" s="241"/>
      <c r="N267" s="242"/>
      <c r="O267" s="242"/>
      <c r="P267" s="242"/>
      <c r="Q267" s="242"/>
      <c r="R267" s="242"/>
      <c r="S267" s="242"/>
      <c r="T267" s="243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44" t="s">
        <v>175</v>
      </c>
      <c r="AU267" s="244" t="s">
        <v>85</v>
      </c>
      <c r="AV267" s="14" t="s">
        <v>85</v>
      </c>
      <c r="AW267" s="14" t="s">
        <v>4</v>
      </c>
      <c r="AX267" s="14" t="s">
        <v>83</v>
      </c>
      <c r="AY267" s="244" t="s">
        <v>159</v>
      </c>
    </row>
    <row r="268" spans="1:65" s="2" customFormat="1" ht="49.05" customHeight="1">
      <c r="A268" s="39"/>
      <c r="B268" s="40"/>
      <c r="C268" s="205" t="s">
        <v>392</v>
      </c>
      <c r="D268" s="205" t="s">
        <v>162</v>
      </c>
      <c r="E268" s="206" t="s">
        <v>423</v>
      </c>
      <c r="F268" s="207" t="s">
        <v>424</v>
      </c>
      <c r="G268" s="208" t="s">
        <v>165</v>
      </c>
      <c r="H268" s="209">
        <v>501.311</v>
      </c>
      <c r="I268" s="210"/>
      <c r="J268" s="211">
        <f>ROUND(I268*H268,2)</f>
        <v>0</v>
      </c>
      <c r="K268" s="207" t="s">
        <v>166</v>
      </c>
      <c r="L268" s="45"/>
      <c r="M268" s="212" t="s">
        <v>19</v>
      </c>
      <c r="N268" s="213" t="s">
        <v>46</v>
      </c>
      <c r="O268" s="85"/>
      <c r="P268" s="214">
        <f>O268*H268</f>
        <v>0</v>
      </c>
      <c r="Q268" s="214">
        <v>9E-05</v>
      </c>
      <c r="R268" s="214">
        <f>Q268*H268</f>
        <v>0.045117990000000004</v>
      </c>
      <c r="S268" s="214">
        <v>0</v>
      </c>
      <c r="T268" s="215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16" t="s">
        <v>238</v>
      </c>
      <c r="AT268" s="216" t="s">
        <v>162</v>
      </c>
      <c r="AU268" s="216" t="s">
        <v>85</v>
      </c>
      <c r="AY268" s="18" t="s">
        <v>159</v>
      </c>
      <c r="BE268" s="217">
        <f>IF(N268="základní",J268,0)</f>
        <v>0</v>
      </c>
      <c r="BF268" s="217">
        <f>IF(N268="snížená",J268,0)</f>
        <v>0</v>
      </c>
      <c r="BG268" s="217">
        <f>IF(N268="zákl. přenesená",J268,0)</f>
        <v>0</v>
      </c>
      <c r="BH268" s="217">
        <f>IF(N268="sníž. přenesená",J268,0)</f>
        <v>0</v>
      </c>
      <c r="BI268" s="217">
        <f>IF(N268="nulová",J268,0)</f>
        <v>0</v>
      </c>
      <c r="BJ268" s="18" t="s">
        <v>83</v>
      </c>
      <c r="BK268" s="217">
        <f>ROUND(I268*H268,2)</f>
        <v>0</v>
      </c>
      <c r="BL268" s="18" t="s">
        <v>238</v>
      </c>
      <c r="BM268" s="216" t="s">
        <v>841</v>
      </c>
    </row>
    <row r="269" spans="1:47" s="2" customFormat="1" ht="12">
      <c r="A269" s="39"/>
      <c r="B269" s="40"/>
      <c r="C269" s="41"/>
      <c r="D269" s="218" t="s">
        <v>169</v>
      </c>
      <c r="E269" s="41"/>
      <c r="F269" s="219" t="s">
        <v>426</v>
      </c>
      <c r="G269" s="41"/>
      <c r="H269" s="41"/>
      <c r="I269" s="220"/>
      <c r="J269" s="41"/>
      <c r="K269" s="41"/>
      <c r="L269" s="45"/>
      <c r="M269" s="221"/>
      <c r="N269" s="222"/>
      <c r="O269" s="85"/>
      <c r="P269" s="85"/>
      <c r="Q269" s="85"/>
      <c r="R269" s="85"/>
      <c r="S269" s="85"/>
      <c r="T269" s="86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T269" s="18" t="s">
        <v>169</v>
      </c>
      <c r="AU269" s="18" t="s">
        <v>85</v>
      </c>
    </row>
    <row r="270" spans="1:47" s="2" customFormat="1" ht="12">
      <c r="A270" s="39"/>
      <c r="B270" s="40"/>
      <c r="C270" s="41"/>
      <c r="D270" s="225" t="s">
        <v>203</v>
      </c>
      <c r="E270" s="41"/>
      <c r="F270" s="256" t="s">
        <v>427</v>
      </c>
      <c r="G270" s="41"/>
      <c r="H270" s="41"/>
      <c r="I270" s="220"/>
      <c r="J270" s="41"/>
      <c r="K270" s="41"/>
      <c r="L270" s="45"/>
      <c r="M270" s="221"/>
      <c r="N270" s="222"/>
      <c r="O270" s="85"/>
      <c r="P270" s="85"/>
      <c r="Q270" s="85"/>
      <c r="R270" s="85"/>
      <c r="S270" s="85"/>
      <c r="T270" s="86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T270" s="18" t="s">
        <v>203</v>
      </c>
      <c r="AU270" s="18" t="s">
        <v>85</v>
      </c>
    </row>
    <row r="271" spans="1:65" s="2" customFormat="1" ht="37.8" customHeight="1">
      <c r="A271" s="39"/>
      <c r="B271" s="40"/>
      <c r="C271" s="205" t="s">
        <v>394</v>
      </c>
      <c r="D271" s="205" t="s">
        <v>162</v>
      </c>
      <c r="E271" s="206" t="s">
        <v>429</v>
      </c>
      <c r="F271" s="207" t="s">
        <v>430</v>
      </c>
      <c r="G271" s="208" t="s">
        <v>165</v>
      </c>
      <c r="H271" s="209">
        <v>48.014</v>
      </c>
      <c r="I271" s="210"/>
      <c r="J271" s="211">
        <f>ROUND(I271*H271,2)</f>
        <v>0</v>
      </c>
      <c r="K271" s="207" t="s">
        <v>166</v>
      </c>
      <c r="L271" s="45"/>
      <c r="M271" s="212" t="s">
        <v>19</v>
      </c>
      <c r="N271" s="213" t="s">
        <v>46</v>
      </c>
      <c r="O271" s="85"/>
      <c r="P271" s="214">
        <f>O271*H271</f>
        <v>0</v>
      </c>
      <c r="Q271" s="214">
        <v>0.00012</v>
      </c>
      <c r="R271" s="214">
        <f>Q271*H271</f>
        <v>0.005761680000000001</v>
      </c>
      <c r="S271" s="214">
        <v>0</v>
      </c>
      <c r="T271" s="215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16" t="s">
        <v>238</v>
      </c>
      <c r="AT271" s="216" t="s">
        <v>162</v>
      </c>
      <c r="AU271" s="216" t="s">
        <v>85</v>
      </c>
      <c r="AY271" s="18" t="s">
        <v>159</v>
      </c>
      <c r="BE271" s="217">
        <f>IF(N271="základní",J271,0)</f>
        <v>0</v>
      </c>
      <c r="BF271" s="217">
        <f>IF(N271="snížená",J271,0)</f>
        <v>0</v>
      </c>
      <c r="BG271" s="217">
        <f>IF(N271="zákl. přenesená",J271,0)</f>
        <v>0</v>
      </c>
      <c r="BH271" s="217">
        <f>IF(N271="sníž. přenesená",J271,0)</f>
        <v>0</v>
      </c>
      <c r="BI271" s="217">
        <f>IF(N271="nulová",J271,0)</f>
        <v>0</v>
      </c>
      <c r="BJ271" s="18" t="s">
        <v>83</v>
      </c>
      <c r="BK271" s="217">
        <f>ROUND(I271*H271,2)</f>
        <v>0</v>
      </c>
      <c r="BL271" s="18" t="s">
        <v>238</v>
      </c>
      <c r="BM271" s="216" t="s">
        <v>842</v>
      </c>
    </row>
    <row r="272" spans="1:47" s="2" customFormat="1" ht="12">
      <c r="A272" s="39"/>
      <c r="B272" s="40"/>
      <c r="C272" s="41"/>
      <c r="D272" s="218" t="s">
        <v>169</v>
      </c>
      <c r="E272" s="41"/>
      <c r="F272" s="219" t="s">
        <v>432</v>
      </c>
      <c r="G272" s="41"/>
      <c r="H272" s="41"/>
      <c r="I272" s="220"/>
      <c r="J272" s="41"/>
      <c r="K272" s="41"/>
      <c r="L272" s="45"/>
      <c r="M272" s="221"/>
      <c r="N272" s="222"/>
      <c r="O272" s="85"/>
      <c r="P272" s="85"/>
      <c r="Q272" s="85"/>
      <c r="R272" s="85"/>
      <c r="S272" s="85"/>
      <c r="T272" s="86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T272" s="18" t="s">
        <v>169</v>
      </c>
      <c r="AU272" s="18" t="s">
        <v>85</v>
      </c>
    </row>
    <row r="273" spans="1:51" s="13" customFormat="1" ht="12">
      <c r="A273" s="13"/>
      <c r="B273" s="223"/>
      <c r="C273" s="224"/>
      <c r="D273" s="225" t="s">
        <v>175</v>
      </c>
      <c r="E273" s="226" t="s">
        <v>19</v>
      </c>
      <c r="F273" s="227" t="s">
        <v>433</v>
      </c>
      <c r="G273" s="224"/>
      <c r="H273" s="226" t="s">
        <v>19</v>
      </c>
      <c r="I273" s="228"/>
      <c r="J273" s="224"/>
      <c r="K273" s="224"/>
      <c r="L273" s="229"/>
      <c r="M273" s="230"/>
      <c r="N273" s="231"/>
      <c r="O273" s="231"/>
      <c r="P273" s="231"/>
      <c r="Q273" s="231"/>
      <c r="R273" s="231"/>
      <c r="S273" s="231"/>
      <c r="T273" s="232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33" t="s">
        <v>175</v>
      </c>
      <c r="AU273" s="233" t="s">
        <v>85</v>
      </c>
      <c r="AV273" s="13" t="s">
        <v>83</v>
      </c>
      <c r="AW273" s="13" t="s">
        <v>37</v>
      </c>
      <c r="AX273" s="13" t="s">
        <v>75</v>
      </c>
      <c r="AY273" s="233" t="s">
        <v>159</v>
      </c>
    </row>
    <row r="274" spans="1:51" s="14" customFormat="1" ht="12">
      <c r="A274" s="14"/>
      <c r="B274" s="234"/>
      <c r="C274" s="235"/>
      <c r="D274" s="225" t="s">
        <v>175</v>
      </c>
      <c r="E274" s="236" t="s">
        <v>19</v>
      </c>
      <c r="F274" s="237" t="s">
        <v>843</v>
      </c>
      <c r="G274" s="235"/>
      <c r="H274" s="238">
        <v>48.014</v>
      </c>
      <c r="I274" s="239"/>
      <c r="J274" s="235"/>
      <c r="K274" s="235"/>
      <c r="L274" s="240"/>
      <c r="M274" s="241"/>
      <c r="N274" s="242"/>
      <c r="O274" s="242"/>
      <c r="P274" s="242"/>
      <c r="Q274" s="242"/>
      <c r="R274" s="242"/>
      <c r="S274" s="242"/>
      <c r="T274" s="243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44" t="s">
        <v>175</v>
      </c>
      <c r="AU274" s="244" t="s">
        <v>85</v>
      </c>
      <c r="AV274" s="14" t="s">
        <v>85</v>
      </c>
      <c r="AW274" s="14" t="s">
        <v>37</v>
      </c>
      <c r="AX274" s="14" t="s">
        <v>83</v>
      </c>
      <c r="AY274" s="244" t="s">
        <v>159</v>
      </c>
    </row>
    <row r="275" spans="1:65" s="2" customFormat="1" ht="16.5" customHeight="1">
      <c r="A275" s="39"/>
      <c r="B275" s="40"/>
      <c r="C275" s="257" t="s">
        <v>401</v>
      </c>
      <c r="D275" s="257" t="s">
        <v>255</v>
      </c>
      <c r="E275" s="258" t="s">
        <v>436</v>
      </c>
      <c r="F275" s="259" t="s">
        <v>437</v>
      </c>
      <c r="G275" s="260" t="s">
        <v>438</v>
      </c>
      <c r="H275" s="261">
        <v>8.162</v>
      </c>
      <c r="I275" s="262"/>
      <c r="J275" s="263">
        <f>ROUND(I275*H275,2)</f>
        <v>0</v>
      </c>
      <c r="K275" s="259" t="s">
        <v>166</v>
      </c>
      <c r="L275" s="264"/>
      <c r="M275" s="265" t="s">
        <v>19</v>
      </c>
      <c r="N275" s="266" t="s">
        <v>46</v>
      </c>
      <c r="O275" s="85"/>
      <c r="P275" s="214">
        <f>O275*H275</f>
        <v>0</v>
      </c>
      <c r="Q275" s="214">
        <v>0.025</v>
      </c>
      <c r="R275" s="214">
        <f>Q275*H275</f>
        <v>0.20405000000000004</v>
      </c>
      <c r="S275" s="214">
        <v>0</v>
      </c>
      <c r="T275" s="215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16" t="s">
        <v>259</v>
      </c>
      <c r="AT275" s="216" t="s">
        <v>255</v>
      </c>
      <c r="AU275" s="216" t="s">
        <v>85</v>
      </c>
      <c r="AY275" s="18" t="s">
        <v>159</v>
      </c>
      <c r="BE275" s="217">
        <f>IF(N275="základní",J275,0)</f>
        <v>0</v>
      </c>
      <c r="BF275" s="217">
        <f>IF(N275="snížená",J275,0)</f>
        <v>0</v>
      </c>
      <c r="BG275" s="217">
        <f>IF(N275="zákl. přenesená",J275,0)</f>
        <v>0</v>
      </c>
      <c r="BH275" s="217">
        <f>IF(N275="sníž. přenesená",J275,0)</f>
        <v>0</v>
      </c>
      <c r="BI275" s="217">
        <f>IF(N275="nulová",J275,0)</f>
        <v>0</v>
      </c>
      <c r="BJ275" s="18" t="s">
        <v>83</v>
      </c>
      <c r="BK275" s="217">
        <f>ROUND(I275*H275,2)</f>
        <v>0</v>
      </c>
      <c r="BL275" s="18" t="s">
        <v>238</v>
      </c>
      <c r="BM275" s="216" t="s">
        <v>844</v>
      </c>
    </row>
    <row r="276" spans="1:51" s="14" customFormat="1" ht="12">
      <c r="A276" s="14"/>
      <c r="B276" s="234"/>
      <c r="C276" s="235"/>
      <c r="D276" s="225" t="s">
        <v>175</v>
      </c>
      <c r="E276" s="235"/>
      <c r="F276" s="237" t="s">
        <v>845</v>
      </c>
      <c r="G276" s="235"/>
      <c r="H276" s="238">
        <v>8.162</v>
      </c>
      <c r="I276" s="239"/>
      <c r="J276" s="235"/>
      <c r="K276" s="235"/>
      <c r="L276" s="240"/>
      <c r="M276" s="241"/>
      <c r="N276" s="242"/>
      <c r="O276" s="242"/>
      <c r="P276" s="242"/>
      <c r="Q276" s="242"/>
      <c r="R276" s="242"/>
      <c r="S276" s="242"/>
      <c r="T276" s="243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44" t="s">
        <v>175</v>
      </c>
      <c r="AU276" s="244" t="s">
        <v>85</v>
      </c>
      <c r="AV276" s="14" t="s">
        <v>85</v>
      </c>
      <c r="AW276" s="14" t="s">
        <v>4</v>
      </c>
      <c r="AX276" s="14" t="s">
        <v>83</v>
      </c>
      <c r="AY276" s="244" t="s">
        <v>159</v>
      </c>
    </row>
    <row r="277" spans="1:65" s="2" customFormat="1" ht="76.35" customHeight="1">
      <c r="A277" s="39"/>
      <c r="B277" s="40"/>
      <c r="C277" s="205" t="s">
        <v>408</v>
      </c>
      <c r="D277" s="205" t="s">
        <v>162</v>
      </c>
      <c r="E277" s="206" t="s">
        <v>442</v>
      </c>
      <c r="F277" s="207" t="s">
        <v>443</v>
      </c>
      <c r="G277" s="208" t="s">
        <v>165</v>
      </c>
      <c r="H277" s="209">
        <v>48.014</v>
      </c>
      <c r="I277" s="210"/>
      <c r="J277" s="211">
        <f>ROUND(I277*H277,2)</f>
        <v>0</v>
      </c>
      <c r="K277" s="207" t="s">
        <v>166</v>
      </c>
      <c r="L277" s="45"/>
      <c r="M277" s="212" t="s">
        <v>19</v>
      </c>
      <c r="N277" s="213" t="s">
        <v>46</v>
      </c>
      <c r="O277" s="85"/>
      <c r="P277" s="214">
        <f>O277*H277</f>
        <v>0</v>
      </c>
      <c r="Q277" s="214">
        <v>0.0002</v>
      </c>
      <c r="R277" s="214">
        <f>Q277*H277</f>
        <v>0.009602800000000002</v>
      </c>
      <c r="S277" s="214">
        <v>0</v>
      </c>
      <c r="T277" s="215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16" t="s">
        <v>238</v>
      </c>
      <c r="AT277" s="216" t="s">
        <v>162</v>
      </c>
      <c r="AU277" s="216" t="s">
        <v>85</v>
      </c>
      <c r="AY277" s="18" t="s">
        <v>159</v>
      </c>
      <c r="BE277" s="217">
        <f>IF(N277="základní",J277,0)</f>
        <v>0</v>
      </c>
      <c r="BF277" s="217">
        <f>IF(N277="snížená",J277,0)</f>
        <v>0</v>
      </c>
      <c r="BG277" s="217">
        <f>IF(N277="zákl. přenesená",J277,0)</f>
        <v>0</v>
      </c>
      <c r="BH277" s="217">
        <f>IF(N277="sníž. přenesená",J277,0)</f>
        <v>0</v>
      </c>
      <c r="BI277" s="217">
        <f>IF(N277="nulová",J277,0)</f>
        <v>0</v>
      </c>
      <c r="BJ277" s="18" t="s">
        <v>83</v>
      </c>
      <c r="BK277" s="217">
        <f>ROUND(I277*H277,2)</f>
        <v>0</v>
      </c>
      <c r="BL277" s="18" t="s">
        <v>238</v>
      </c>
      <c r="BM277" s="216" t="s">
        <v>846</v>
      </c>
    </row>
    <row r="278" spans="1:47" s="2" customFormat="1" ht="12">
      <c r="A278" s="39"/>
      <c r="B278" s="40"/>
      <c r="C278" s="41"/>
      <c r="D278" s="218" t="s">
        <v>169</v>
      </c>
      <c r="E278" s="41"/>
      <c r="F278" s="219" t="s">
        <v>445</v>
      </c>
      <c r="G278" s="41"/>
      <c r="H278" s="41"/>
      <c r="I278" s="220"/>
      <c r="J278" s="41"/>
      <c r="K278" s="41"/>
      <c r="L278" s="45"/>
      <c r="M278" s="221"/>
      <c r="N278" s="222"/>
      <c r="O278" s="85"/>
      <c r="P278" s="85"/>
      <c r="Q278" s="85"/>
      <c r="R278" s="85"/>
      <c r="S278" s="85"/>
      <c r="T278" s="86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T278" s="18" t="s">
        <v>169</v>
      </c>
      <c r="AU278" s="18" t="s">
        <v>85</v>
      </c>
    </row>
    <row r="279" spans="1:47" s="2" customFormat="1" ht="12">
      <c r="A279" s="39"/>
      <c r="B279" s="40"/>
      <c r="C279" s="41"/>
      <c r="D279" s="225" t="s">
        <v>203</v>
      </c>
      <c r="E279" s="41"/>
      <c r="F279" s="256" t="s">
        <v>427</v>
      </c>
      <c r="G279" s="41"/>
      <c r="H279" s="41"/>
      <c r="I279" s="220"/>
      <c r="J279" s="41"/>
      <c r="K279" s="41"/>
      <c r="L279" s="45"/>
      <c r="M279" s="221"/>
      <c r="N279" s="222"/>
      <c r="O279" s="85"/>
      <c r="P279" s="85"/>
      <c r="Q279" s="85"/>
      <c r="R279" s="85"/>
      <c r="S279" s="85"/>
      <c r="T279" s="86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T279" s="18" t="s">
        <v>203</v>
      </c>
      <c r="AU279" s="18" t="s">
        <v>85</v>
      </c>
    </row>
    <row r="280" spans="1:65" s="2" customFormat="1" ht="44.25" customHeight="1">
      <c r="A280" s="39"/>
      <c r="B280" s="40"/>
      <c r="C280" s="205" t="s">
        <v>413</v>
      </c>
      <c r="D280" s="205" t="s">
        <v>162</v>
      </c>
      <c r="E280" s="206" t="s">
        <v>447</v>
      </c>
      <c r="F280" s="207" t="s">
        <v>448</v>
      </c>
      <c r="G280" s="208" t="s">
        <v>237</v>
      </c>
      <c r="H280" s="209">
        <v>5</v>
      </c>
      <c r="I280" s="210"/>
      <c r="J280" s="211">
        <f>ROUND(I280*H280,2)</f>
        <v>0</v>
      </c>
      <c r="K280" s="207" t="s">
        <v>166</v>
      </c>
      <c r="L280" s="45"/>
      <c r="M280" s="212" t="s">
        <v>19</v>
      </c>
      <c r="N280" s="213" t="s">
        <v>46</v>
      </c>
      <c r="O280" s="85"/>
      <c r="P280" s="214">
        <f>O280*H280</f>
        <v>0</v>
      </c>
      <c r="Q280" s="214">
        <v>0</v>
      </c>
      <c r="R280" s="214">
        <f>Q280*H280</f>
        <v>0</v>
      </c>
      <c r="S280" s="214">
        <v>0.003</v>
      </c>
      <c r="T280" s="215">
        <f>S280*H280</f>
        <v>0.015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16" t="s">
        <v>238</v>
      </c>
      <c r="AT280" s="216" t="s">
        <v>162</v>
      </c>
      <c r="AU280" s="216" t="s">
        <v>85</v>
      </c>
      <c r="AY280" s="18" t="s">
        <v>159</v>
      </c>
      <c r="BE280" s="217">
        <f>IF(N280="základní",J280,0)</f>
        <v>0</v>
      </c>
      <c r="BF280" s="217">
        <f>IF(N280="snížená",J280,0)</f>
        <v>0</v>
      </c>
      <c r="BG280" s="217">
        <f>IF(N280="zákl. přenesená",J280,0)</f>
        <v>0</v>
      </c>
      <c r="BH280" s="217">
        <f>IF(N280="sníž. přenesená",J280,0)</f>
        <v>0</v>
      </c>
      <c r="BI280" s="217">
        <f>IF(N280="nulová",J280,0)</f>
        <v>0</v>
      </c>
      <c r="BJ280" s="18" t="s">
        <v>83</v>
      </c>
      <c r="BK280" s="217">
        <f>ROUND(I280*H280,2)</f>
        <v>0</v>
      </c>
      <c r="BL280" s="18" t="s">
        <v>238</v>
      </c>
      <c r="BM280" s="216" t="s">
        <v>847</v>
      </c>
    </row>
    <row r="281" spans="1:47" s="2" customFormat="1" ht="12">
      <c r="A281" s="39"/>
      <c r="B281" s="40"/>
      <c r="C281" s="41"/>
      <c r="D281" s="218" t="s">
        <v>169</v>
      </c>
      <c r="E281" s="41"/>
      <c r="F281" s="219" t="s">
        <v>450</v>
      </c>
      <c r="G281" s="41"/>
      <c r="H281" s="41"/>
      <c r="I281" s="220"/>
      <c r="J281" s="41"/>
      <c r="K281" s="41"/>
      <c r="L281" s="45"/>
      <c r="M281" s="221"/>
      <c r="N281" s="222"/>
      <c r="O281" s="85"/>
      <c r="P281" s="85"/>
      <c r="Q281" s="85"/>
      <c r="R281" s="85"/>
      <c r="S281" s="85"/>
      <c r="T281" s="86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T281" s="18" t="s">
        <v>169</v>
      </c>
      <c r="AU281" s="18" t="s">
        <v>85</v>
      </c>
    </row>
    <row r="282" spans="1:51" s="13" customFormat="1" ht="12">
      <c r="A282" s="13"/>
      <c r="B282" s="223"/>
      <c r="C282" s="224"/>
      <c r="D282" s="225" t="s">
        <v>175</v>
      </c>
      <c r="E282" s="226" t="s">
        <v>19</v>
      </c>
      <c r="F282" s="227" t="s">
        <v>451</v>
      </c>
      <c r="G282" s="224"/>
      <c r="H282" s="226" t="s">
        <v>19</v>
      </c>
      <c r="I282" s="228"/>
      <c r="J282" s="224"/>
      <c r="K282" s="224"/>
      <c r="L282" s="229"/>
      <c r="M282" s="230"/>
      <c r="N282" s="231"/>
      <c r="O282" s="231"/>
      <c r="P282" s="231"/>
      <c r="Q282" s="231"/>
      <c r="R282" s="231"/>
      <c r="S282" s="231"/>
      <c r="T282" s="232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33" t="s">
        <v>175</v>
      </c>
      <c r="AU282" s="233" t="s">
        <v>85</v>
      </c>
      <c r="AV282" s="13" t="s">
        <v>83</v>
      </c>
      <c r="AW282" s="13" t="s">
        <v>37</v>
      </c>
      <c r="AX282" s="13" t="s">
        <v>75</v>
      </c>
      <c r="AY282" s="233" t="s">
        <v>159</v>
      </c>
    </row>
    <row r="283" spans="1:51" s="14" customFormat="1" ht="12">
      <c r="A283" s="14"/>
      <c r="B283" s="234"/>
      <c r="C283" s="235"/>
      <c r="D283" s="225" t="s">
        <v>175</v>
      </c>
      <c r="E283" s="236" t="s">
        <v>19</v>
      </c>
      <c r="F283" s="237" t="s">
        <v>194</v>
      </c>
      <c r="G283" s="235"/>
      <c r="H283" s="238">
        <v>5</v>
      </c>
      <c r="I283" s="239"/>
      <c r="J283" s="235"/>
      <c r="K283" s="235"/>
      <c r="L283" s="240"/>
      <c r="M283" s="241"/>
      <c r="N283" s="242"/>
      <c r="O283" s="242"/>
      <c r="P283" s="242"/>
      <c r="Q283" s="242"/>
      <c r="R283" s="242"/>
      <c r="S283" s="242"/>
      <c r="T283" s="243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44" t="s">
        <v>175</v>
      </c>
      <c r="AU283" s="244" t="s">
        <v>85</v>
      </c>
      <c r="AV283" s="14" t="s">
        <v>85</v>
      </c>
      <c r="AW283" s="14" t="s">
        <v>37</v>
      </c>
      <c r="AX283" s="14" t="s">
        <v>83</v>
      </c>
      <c r="AY283" s="244" t="s">
        <v>159</v>
      </c>
    </row>
    <row r="284" spans="1:65" s="2" customFormat="1" ht="49.05" customHeight="1">
      <c r="A284" s="39"/>
      <c r="B284" s="40"/>
      <c r="C284" s="205" t="s">
        <v>418</v>
      </c>
      <c r="D284" s="205" t="s">
        <v>162</v>
      </c>
      <c r="E284" s="206" t="s">
        <v>454</v>
      </c>
      <c r="F284" s="207" t="s">
        <v>455</v>
      </c>
      <c r="G284" s="208" t="s">
        <v>165</v>
      </c>
      <c r="H284" s="209">
        <v>48.014</v>
      </c>
      <c r="I284" s="210"/>
      <c r="J284" s="211">
        <f>ROUND(I284*H284,2)</f>
        <v>0</v>
      </c>
      <c r="K284" s="207" t="s">
        <v>166</v>
      </c>
      <c r="L284" s="45"/>
      <c r="M284" s="212" t="s">
        <v>19</v>
      </c>
      <c r="N284" s="213" t="s">
        <v>46</v>
      </c>
      <c r="O284" s="85"/>
      <c r="P284" s="214">
        <f>O284*H284</f>
        <v>0</v>
      </c>
      <c r="Q284" s="214">
        <v>0</v>
      </c>
      <c r="R284" s="214">
        <f>Q284*H284</f>
        <v>0</v>
      </c>
      <c r="S284" s="214">
        <v>0.00175</v>
      </c>
      <c r="T284" s="215">
        <f>S284*H284</f>
        <v>0.0840245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16" t="s">
        <v>238</v>
      </c>
      <c r="AT284" s="216" t="s">
        <v>162</v>
      </c>
      <c r="AU284" s="216" t="s">
        <v>85</v>
      </c>
      <c r="AY284" s="18" t="s">
        <v>159</v>
      </c>
      <c r="BE284" s="217">
        <f>IF(N284="základní",J284,0)</f>
        <v>0</v>
      </c>
      <c r="BF284" s="217">
        <f>IF(N284="snížená",J284,0)</f>
        <v>0</v>
      </c>
      <c r="BG284" s="217">
        <f>IF(N284="zákl. přenesená",J284,0)</f>
        <v>0</v>
      </c>
      <c r="BH284" s="217">
        <f>IF(N284="sníž. přenesená",J284,0)</f>
        <v>0</v>
      </c>
      <c r="BI284" s="217">
        <f>IF(N284="nulová",J284,0)</f>
        <v>0</v>
      </c>
      <c r="BJ284" s="18" t="s">
        <v>83</v>
      </c>
      <c r="BK284" s="217">
        <f>ROUND(I284*H284,2)</f>
        <v>0</v>
      </c>
      <c r="BL284" s="18" t="s">
        <v>238</v>
      </c>
      <c r="BM284" s="216" t="s">
        <v>848</v>
      </c>
    </row>
    <row r="285" spans="1:47" s="2" customFormat="1" ht="12">
      <c r="A285" s="39"/>
      <c r="B285" s="40"/>
      <c r="C285" s="41"/>
      <c r="D285" s="218" t="s">
        <v>169</v>
      </c>
      <c r="E285" s="41"/>
      <c r="F285" s="219" t="s">
        <v>457</v>
      </c>
      <c r="G285" s="41"/>
      <c r="H285" s="41"/>
      <c r="I285" s="220"/>
      <c r="J285" s="41"/>
      <c r="K285" s="41"/>
      <c r="L285" s="45"/>
      <c r="M285" s="221"/>
      <c r="N285" s="222"/>
      <c r="O285" s="85"/>
      <c r="P285" s="85"/>
      <c r="Q285" s="85"/>
      <c r="R285" s="85"/>
      <c r="S285" s="85"/>
      <c r="T285" s="86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T285" s="18" t="s">
        <v>169</v>
      </c>
      <c r="AU285" s="18" t="s">
        <v>85</v>
      </c>
    </row>
    <row r="286" spans="1:51" s="13" customFormat="1" ht="12">
      <c r="A286" s="13"/>
      <c r="B286" s="223"/>
      <c r="C286" s="224"/>
      <c r="D286" s="225" t="s">
        <v>175</v>
      </c>
      <c r="E286" s="226" t="s">
        <v>19</v>
      </c>
      <c r="F286" s="227" t="s">
        <v>339</v>
      </c>
      <c r="G286" s="224"/>
      <c r="H286" s="226" t="s">
        <v>19</v>
      </c>
      <c r="I286" s="228"/>
      <c r="J286" s="224"/>
      <c r="K286" s="224"/>
      <c r="L286" s="229"/>
      <c r="M286" s="230"/>
      <c r="N286" s="231"/>
      <c r="O286" s="231"/>
      <c r="P286" s="231"/>
      <c r="Q286" s="231"/>
      <c r="R286" s="231"/>
      <c r="S286" s="231"/>
      <c r="T286" s="232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33" t="s">
        <v>175</v>
      </c>
      <c r="AU286" s="233" t="s">
        <v>85</v>
      </c>
      <c r="AV286" s="13" t="s">
        <v>83</v>
      </c>
      <c r="AW286" s="13" t="s">
        <v>37</v>
      </c>
      <c r="AX286" s="13" t="s">
        <v>75</v>
      </c>
      <c r="AY286" s="233" t="s">
        <v>159</v>
      </c>
    </row>
    <row r="287" spans="1:51" s="13" customFormat="1" ht="12">
      <c r="A287" s="13"/>
      <c r="B287" s="223"/>
      <c r="C287" s="224"/>
      <c r="D287" s="225" t="s">
        <v>175</v>
      </c>
      <c r="E287" s="226" t="s">
        <v>19</v>
      </c>
      <c r="F287" s="227" t="s">
        <v>340</v>
      </c>
      <c r="G287" s="224"/>
      <c r="H287" s="226" t="s">
        <v>19</v>
      </c>
      <c r="I287" s="228"/>
      <c r="J287" s="224"/>
      <c r="K287" s="224"/>
      <c r="L287" s="229"/>
      <c r="M287" s="230"/>
      <c r="N287" s="231"/>
      <c r="O287" s="231"/>
      <c r="P287" s="231"/>
      <c r="Q287" s="231"/>
      <c r="R287" s="231"/>
      <c r="S287" s="231"/>
      <c r="T287" s="232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33" t="s">
        <v>175</v>
      </c>
      <c r="AU287" s="233" t="s">
        <v>85</v>
      </c>
      <c r="AV287" s="13" t="s">
        <v>83</v>
      </c>
      <c r="AW287" s="13" t="s">
        <v>37</v>
      </c>
      <c r="AX287" s="13" t="s">
        <v>75</v>
      </c>
      <c r="AY287" s="233" t="s">
        <v>159</v>
      </c>
    </row>
    <row r="288" spans="1:51" s="13" customFormat="1" ht="12">
      <c r="A288" s="13"/>
      <c r="B288" s="223"/>
      <c r="C288" s="224"/>
      <c r="D288" s="225" t="s">
        <v>175</v>
      </c>
      <c r="E288" s="226" t="s">
        <v>19</v>
      </c>
      <c r="F288" s="227" t="s">
        <v>811</v>
      </c>
      <c r="G288" s="224"/>
      <c r="H288" s="226" t="s">
        <v>19</v>
      </c>
      <c r="I288" s="228"/>
      <c r="J288" s="224"/>
      <c r="K288" s="224"/>
      <c r="L288" s="229"/>
      <c r="M288" s="230"/>
      <c r="N288" s="231"/>
      <c r="O288" s="231"/>
      <c r="P288" s="231"/>
      <c r="Q288" s="231"/>
      <c r="R288" s="231"/>
      <c r="S288" s="231"/>
      <c r="T288" s="232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33" t="s">
        <v>175</v>
      </c>
      <c r="AU288" s="233" t="s">
        <v>85</v>
      </c>
      <c r="AV288" s="13" t="s">
        <v>83</v>
      </c>
      <c r="AW288" s="13" t="s">
        <v>37</v>
      </c>
      <c r="AX288" s="13" t="s">
        <v>75</v>
      </c>
      <c r="AY288" s="233" t="s">
        <v>159</v>
      </c>
    </row>
    <row r="289" spans="1:51" s="14" customFormat="1" ht="12">
      <c r="A289" s="14"/>
      <c r="B289" s="234"/>
      <c r="C289" s="235"/>
      <c r="D289" s="225" t="s">
        <v>175</v>
      </c>
      <c r="E289" s="236" t="s">
        <v>19</v>
      </c>
      <c r="F289" s="237" t="s">
        <v>812</v>
      </c>
      <c r="G289" s="235"/>
      <c r="H289" s="238">
        <v>48.014</v>
      </c>
      <c r="I289" s="239"/>
      <c r="J289" s="235"/>
      <c r="K289" s="235"/>
      <c r="L289" s="240"/>
      <c r="M289" s="241"/>
      <c r="N289" s="242"/>
      <c r="O289" s="242"/>
      <c r="P289" s="242"/>
      <c r="Q289" s="242"/>
      <c r="R289" s="242"/>
      <c r="S289" s="242"/>
      <c r="T289" s="243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44" t="s">
        <v>175</v>
      </c>
      <c r="AU289" s="244" t="s">
        <v>85</v>
      </c>
      <c r="AV289" s="14" t="s">
        <v>85</v>
      </c>
      <c r="AW289" s="14" t="s">
        <v>37</v>
      </c>
      <c r="AX289" s="14" t="s">
        <v>83</v>
      </c>
      <c r="AY289" s="244" t="s">
        <v>159</v>
      </c>
    </row>
    <row r="290" spans="1:65" s="2" customFormat="1" ht="33" customHeight="1">
      <c r="A290" s="39"/>
      <c r="B290" s="40"/>
      <c r="C290" s="205" t="s">
        <v>422</v>
      </c>
      <c r="D290" s="205" t="s">
        <v>162</v>
      </c>
      <c r="E290" s="206" t="s">
        <v>459</v>
      </c>
      <c r="F290" s="207" t="s">
        <v>460</v>
      </c>
      <c r="G290" s="208" t="s">
        <v>461</v>
      </c>
      <c r="H290" s="209">
        <v>219.888</v>
      </c>
      <c r="I290" s="210"/>
      <c r="J290" s="211">
        <f>ROUND(I290*H290,2)</f>
        <v>0</v>
      </c>
      <c r="K290" s="207" t="s">
        <v>166</v>
      </c>
      <c r="L290" s="45"/>
      <c r="M290" s="212" t="s">
        <v>19</v>
      </c>
      <c r="N290" s="213" t="s">
        <v>46</v>
      </c>
      <c r="O290" s="85"/>
      <c r="P290" s="214">
        <f>O290*H290</f>
        <v>0</v>
      </c>
      <c r="Q290" s="214">
        <v>3E-05</v>
      </c>
      <c r="R290" s="214">
        <f>Q290*H290</f>
        <v>0.00659664</v>
      </c>
      <c r="S290" s="214">
        <v>0</v>
      </c>
      <c r="T290" s="215">
        <f>S290*H290</f>
        <v>0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R290" s="216" t="s">
        <v>238</v>
      </c>
      <c r="AT290" s="216" t="s">
        <v>162</v>
      </c>
      <c r="AU290" s="216" t="s">
        <v>85</v>
      </c>
      <c r="AY290" s="18" t="s">
        <v>159</v>
      </c>
      <c r="BE290" s="217">
        <f>IF(N290="základní",J290,0)</f>
        <v>0</v>
      </c>
      <c r="BF290" s="217">
        <f>IF(N290="snížená",J290,0)</f>
        <v>0</v>
      </c>
      <c r="BG290" s="217">
        <f>IF(N290="zákl. přenesená",J290,0)</f>
        <v>0</v>
      </c>
      <c r="BH290" s="217">
        <f>IF(N290="sníž. přenesená",J290,0)</f>
        <v>0</v>
      </c>
      <c r="BI290" s="217">
        <f>IF(N290="nulová",J290,0)</f>
        <v>0</v>
      </c>
      <c r="BJ290" s="18" t="s">
        <v>83</v>
      </c>
      <c r="BK290" s="217">
        <f>ROUND(I290*H290,2)</f>
        <v>0</v>
      </c>
      <c r="BL290" s="18" t="s">
        <v>238</v>
      </c>
      <c r="BM290" s="216" t="s">
        <v>849</v>
      </c>
    </row>
    <row r="291" spans="1:47" s="2" customFormat="1" ht="12">
      <c r="A291" s="39"/>
      <c r="B291" s="40"/>
      <c r="C291" s="41"/>
      <c r="D291" s="218" t="s">
        <v>169</v>
      </c>
      <c r="E291" s="41"/>
      <c r="F291" s="219" t="s">
        <v>463</v>
      </c>
      <c r="G291" s="41"/>
      <c r="H291" s="41"/>
      <c r="I291" s="220"/>
      <c r="J291" s="41"/>
      <c r="K291" s="41"/>
      <c r="L291" s="45"/>
      <c r="M291" s="221"/>
      <c r="N291" s="222"/>
      <c r="O291" s="85"/>
      <c r="P291" s="85"/>
      <c r="Q291" s="85"/>
      <c r="R291" s="85"/>
      <c r="S291" s="85"/>
      <c r="T291" s="86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T291" s="18" t="s">
        <v>169</v>
      </c>
      <c r="AU291" s="18" t="s">
        <v>85</v>
      </c>
    </row>
    <row r="292" spans="1:51" s="13" customFormat="1" ht="12">
      <c r="A292" s="13"/>
      <c r="B292" s="223"/>
      <c r="C292" s="224"/>
      <c r="D292" s="225" t="s">
        <v>175</v>
      </c>
      <c r="E292" s="226" t="s">
        <v>19</v>
      </c>
      <c r="F292" s="227" t="s">
        <v>358</v>
      </c>
      <c r="G292" s="224"/>
      <c r="H292" s="226" t="s">
        <v>19</v>
      </c>
      <c r="I292" s="228"/>
      <c r="J292" s="224"/>
      <c r="K292" s="224"/>
      <c r="L292" s="229"/>
      <c r="M292" s="230"/>
      <c r="N292" s="231"/>
      <c r="O292" s="231"/>
      <c r="P292" s="231"/>
      <c r="Q292" s="231"/>
      <c r="R292" s="231"/>
      <c r="S292" s="231"/>
      <c r="T292" s="232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33" t="s">
        <v>175</v>
      </c>
      <c r="AU292" s="233" t="s">
        <v>85</v>
      </c>
      <c r="AV292" s="13" t="s">
        <v>83</v>
      </c>
      <c r="AW292" s="13" t="s">
        <v>37</v>
      </c>
      <c r="AX292" s="13" t="s">
        <v>75</v>
      </c>
      <c r="AY292" s="233" t="s">
        <v>159</v>
      </c>
    </row>
    <row r="293" spans="1:51" s="13" customFormat="1" ht="12">
      <c r="A293" s="13"/>
      <c r="B293" s="223"/>
      <c r="C293" s="224"/>
      <c r="D293" s="225" t="s">
        <v>175</v>
      </c>
      <c r="E293" s="226" t="s">
        <v>19</v>
      </c>
      <c r="F293" s="227" t="s">
        <v>359</v>
      </c>
      <c r="G293" s="224"/>
      <c r="H293" s="226" t="s">
        <v>19</v>
      </c>
      <c r="I293" s="228"/>
      <c r="J293" s="224"/>
      <c r="K293" s="224"/>
      <c r="L293" s="229"/>
      <c r="M293" s="230"/>
      <c r="N293" s="231"/>
      <c r="O293" s="231"/>
      <c r="P293" s="231"/>
      <c r="Q293" s="231"/>
      <c r="R293" s="231"/>
      <c r="S293" s="231"/>
      <c r="T293" s="232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33" t="s">
        <v>175</v>
      </c>
      <c r="AU293" s="233" t="s">
        <v>85</v>
      </c>
      <c r="AV293" s="13" t="s">
        <v>83</v>
      </c>
      <c r="AW293" s="13" t="s">
        <v>37</v>
      </c>
      <c r="AX293" s="13" t="s">
        <v>75</v>
      </c>
      <c r="AY293" s="233" t="s">
        <v>159</v>
      </c>
    </row>
    <row r="294" spans="1:51" s="13" customFormat="1" ht="12">
      <c r="A294" s="13"/>
      <c r="B294" s="223"/>
      <c r="C294" s="224"/>
      <c r="D294" s="225" t="s">
        <v>175</v>
      </c>
      <c r="E294" s="226" t="s">
        <v>19</v>
      </c>
      <c r="F294" s="227" t="s">
        <v>811</v>
      </c>
      <c r="G294" s="224"/>
      <c r="H294" s="226" t="s">
        <v>19</v>
      </c>
      <c r="I294" s="228"/>
      <c r="J294" s="224"/>
      <c r="K294" s="224"/>
      <c r="L294" s="229"/>
      <c r="M294" s="230"/>
      <c r="N294" s="231"/>
      <c r="O294" s="231"/>
      <c r="P294" s="231"/>
      <c r="Q294" s="231"/>
      <c r="R294" s="231"/>
      <c r="S294" s="231"/>
      <c r="T294" s="232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33" t="s">
        <v>175</v>
      </c>
      <c r="AU294" s="233" t="s">
        <v>85</v>
      </c>
      <c r="AV294" s="13" t="s">
        <v>83</v>
      </c>
      <c r="AW294" s="13" t="s">
        <v>37</v>
      </c>
      <c r="AX294" s="13" t="s">
        <v>75</v>
      </c>
      <c r="AY294" s="233" t="s">
        <v>159</v>
      </c>
    </row>
    <row r="295" spans="1:51" s="14" customFormat="1" ht="12">
      <c r="A295" s="14"/>
      <c r="B295" s="234"/>
      <c r="C295" s="235"/>
      <c r="D295" s="225" t="s">
        <v>175</v>
      </c>
      <c r="E295" s="236" t="s">
        <v>19</v>
      </c>
      <c r="F295" s="237" t="s">
        <v>850</v>
      </c>
      <c r="G295" s="235"/>
      <c r="H295" s="238">
        <v>100.681</v>
      </c>
      <c r="I295" s="239"/>
      <c r="J295" s="235"/>
      <c r="K295" s="235"/>
      <c r="L295" s="240"/>
      <c r="M295" s="241"/>
      <c r="N295" s="242"/>
      <c r="O295" s="242"/>
      <c r="P295" s="242"/>
      <c r="Q295" s="242"/>
      <c r="R295" s="242"/>
      <c r="S295" s="242"/>
      <c r="T295" s="243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44" t="s">
        <v>175</v>
      </c>
      <c r="AU295" s="244" t="s">
        <v>85</v>
      </c>
      <c r="AV295" s="14" t="s">
        <v>85</v>
      </c>
      <c r="AW295" s="14" t="s">
        <v>37</v>
      </c>
      <c r="AX295" s="14" t="s">
        <v>75</v>
      </c>
      <c r="AY295" s="244" t="s">
        <v>159</v>
      </c>
    </row>
    <row r="296" spans="1:51" s="13" customFormat="1" ht="12">
      <c r="A296" s="13"/>
      <c r="B296" s="223"/>
      <c r="C296" s="224"/>
      <c r="D296" s="225" t="s">
        <v>175</v>
      </c>
      <c r="E296" s="226" t="s">
        <v>19</v>
      </c>
      <c r="F296" s="227" t="s">
        <v>362</v>
      </c>
      <c r="G296" s="224"/>
      <c r="H296" s="226" t="s">
        <v>19</v>
      </c>
      <c r="I296" s="228"/>
      <c r="J296" s="224"/>
      <c r="K296" s="224"/>
      <c r="L296" s="229"/>
      <c r="M296" s="230"/>
      <c r="N296" s="231"/>
      <c r="O296" s="231"/>
      <c r="P296" s="231"/>
      <c r="Q296" s="231"/>
      <c r="R296" s="231"/>
      <c r="S296" s="231"/>
      <c r="T296" s="232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33" t="s">
        <v>175</v>
      </c>
      <c r="AU296" s="233" t="s">
        <v>85</v>
      </c>
      <c r="AV296" s="13" t="s">
        <v>83</v>
      </c>
      <c r="AW296" s="13" t="s">
        <v>37</v>
      </c>
      <c r="AX296" s="13" t="s">
        <v>75</v>
      </c>
      <c r="AY296" s="233" t="s">
        <v>159</v>
      </c>
    </row>
    <row r="297" spans="1:51" s="13" customFormat="1" ht="12">
      <c r="A297" s="13"/>
      <c r="B297" s="223"/>
      <c r="C297" s="224"/>
      <c r="D297" s="225" t="s">
        <v>175</v>
      </c>
      <c r="E297" s="226" t="s">
        <v>19</v>
      </c>
      <c r="F297" s="227" t="s">
        <v>811</v>
      </c>
      <c r="G297" s="224"/>
      <c r="H297" s="226" t="s">
        <v>19</v>
      </c>
      <c r="I297" s="228"/>
      <c r="J297" s="224"/>
      <c r="K297" s="224"/>
      <c r="L297" s="229"/>
      <c r="M297" s="230"/>
      <c r="N297" s="231"/>
      <c r="O297" s="231"/>
      <c r="P297" s="231"/>
      <c r="Q297" s="231"/>
      <c r="R297" s="231"/>
      <c r="S297" s="231"/>
      <c r="T297" s="232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33" t="s">
        <v>175</v>
      </c>
      <c r="AU297" s="233" t="s">
        <v>85</v>
      </c>
      <c r="AV297" s="13" t="s">
        <v>83</v>
      </c>
      <c r="AW297" s="13" t="s">
        <v>37</v>
      </c>
      <c r="AX297" s="13" t="s">
        <v>75</v>
      </c>
      <c r="AY297" s="233" t="s">
        <v>159</v>
      </c>
    </row>
    <row r="298" spans="1:51" s="14" customFormat="1" ht="12">
      <c r="A298" s="14"/>
      <c r="B298" s="234"/>
      <c r="C298" s="235"/>
      <c r="D298" s="225" t="s">
        <v>175</v>
      </c>
      <c r="E298" s="236" t="s">
        <v>19</v>
      </c>
      <c r="F298" s="237" t="s">
        <v>851</v>
      </c>
      <c r="G298" s="235"/>
      <c r="H298" s="238">
        <v>23.179</v>
      </c>
      <c r="I298" s="239"/>
      <c r="J298" s="235"/>
      <c r="K298" s="235"/>
      <c r="L298" s="240"/>
      <c r="M298" s="241"/>
      <c r="N298" s="242"/>
      <c r="O298" s="242"/>
      <c r="P298" s="242"/>
      <c r="Q298" s="242"/>
      <c r="R298" s="242"/>
      <c r="S298" s="242"/>
      <c r="T298" s="243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44" t="s">
        <v>175</v>
      </c>
      <c r="AU298" s="244" t="s">
        <v>85</v>
      </c>
      <c r="AV298" s="14" t="s">
        <v>85</v>
      </c>
      <c r="AW298" s="14" t="s">
        <v>37</v>
      </c>
      <c r="AX298" s="14" t="s">
        <v>75</v>
      </c>
      <c r="AY298" s="244" t="s">
        <v>159</v>
      </c>
    </row>
    <row r="299" spans="1:51" s="13" customFormat="1" ht="12">
      <c r="A299" s="13"/>
      <c r="B299" s="223"/>
      <c r="C299" s="224"/>
      <c r="D299" s="225" t="s">
        <v>175</v>
      </c>
      <c r="E299" s="226" t="s">
        <v>19</v>
      </c>
      <c r="F299" s="227" t="s">
        <v>339</v>
      </c>
      <c r="G299" s="224"/>
      <c r="H299" s="226" t="s">
        <v>19</v>
      </c>
      <c r="I299" s="228"/>
      <c r="J299" s="224"/>
      <c r="K299" s="224"/>
      <c r="L299" s="229"/>
      <c r="M299" s="230"/>
      <c r="N299" s="231"/>
      <c r="O299" s="231"/>
      <c r="P299" s="231"/>
      <c r="Q299" s="231"/>
      <c r="R299" s="231"/>
      <c r="S299" s="231"/>
      <c r="T299" s="232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33" t="s">
        <v>175</v>
      </c>
      <c r="AU299" s="233" t="s">
        <v>85</v>
      </c>
      <c r="AV299" s="13" t="s">
        <v>83</v>
      </c>
      <c r="AW299" s="13" t="s">
        <v>37</v>
      </c>
      <c r="AX299" s="13" t="s">
        <v>75</v>
      </c>
      <c r="AY299" s="233" t="s">
        <v>159</v>
      </c>
    </row>
    <row r="300" spans="1:51" s="13" customFormat="1" ht="12">
      <c r="A300" s="13"/>
      <c r="B300" s="223"/>
      <c r="C300" s="224"/>
      <c r="D300" s="225" t="s">
        <v>175</v>
      </c>
      <c r="E300" s="226" t="s">
        <v>19</v>
      </c>
      <c r="F300" s="227" t="s">
        <v>811</v>
      </c>
      <c r="G300" s="224"/>
      <c r="H300" s="226" t="s">
        <v>19</v>
      </c>
      <c r="I300" s="228"/>
      <c r="J300" s="224"/>
      <c r="K300" s="224"/>
      <c r="L300" s="229"/>
      <c r="M300" s="230"/>
      <c r="N300" s="231"/>
      <c r="O300" s="231"/>
      <c r="P300" s="231"/>
      <c r="Q300" s="231"/>
      <c r="R300" s="231"/>
      <c r="S300" s="231"/>
      <c r="T300" s="232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33" t="s">
        <v>175</v>
      </c>
      <c r="AU300" s="233" t="s">
        <v>85</v>
      </c>
      <c r="AV300" s="13" t="s">
        <v>83</v>
      </c>
      <c r="AW300" s="13" t="s">
        <v>37</v>
      </c>
      <c r="AX300" s="13" t="s">
        <v>75</v>
      </c>
      <c r="AY300" s="233" t="s">
        <v>159</v>
      </c>
    </row>
    <row r="301" spans="1:51" s="14" customFormat="1" ht="12">
      <c r="A301" s="14"/>
      <c r="B301" s="234"/>
      <c r="C301" s="235"/>
      <c r="D301" s="225" t="s">
        <v>175</v>
      </c>
      <c r="E301" s="236" t="s">
        <v>19</v>
      </c>
      <c r="F301" s="237" t="s">
        <v>852</v>
      </c>
      <c r="G301" s="235"/>
      <c r="H301" s="238">
        <v>96.028</v>
      </c>
      <c r="I301" s="239"/>
      <c r="J301" s="235"/>
      <c r="K301" s="235"/>
      <c r="L301" s="240"/>
      <c r="M301" s="241"/>
      <c r="N301" s="242"/>
      <c r="O301" s="242"/>
      <c r="P301" s="242"/>
      <c r="Q301" s="242"/>
      <c r="R301" s="242"/>
      <c r="S301" s="242"/>
      <c r="T301" s="243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44" t="s">
        <v>175</v>
      </c>
      <c r="AU301" s="244" t="s">
        <v>85</v>
      </c>
      <c r="AV301" s="14" t="s">
        <v>85</v>
      </c>
      <c r="AW301" s="14" t="s">
        <v>37</v>
      </c>
      <c r="AX301" s="14" t="s">
        <v>75</v>
      </c>
      <c r="AY301" s="244" t="s">
        <v>159</v>
      </c>
    </row>
    <row r="302" spans="1:51" s="15" customFormat="1" ht="12">
      <c r="A302" s="15"/>
      <c r="B302" s="245"/>
      <c r="C302" s="246"/>
      <c r="D302" s="225" t="s">
        <v>175</v>
      </c>
      <c r="E302" s="247" t="s">
        <v>19</v>
      </c>
      <c r="F302" s="248" t="s">
        <v>179</v>
      </c>
      <c r="G302" s="246"/>
      <c r="H302" s="249">
        <v>219.888</v>
      </c>
      <c r="I302" s="250"/>
      <c r="J302" s="246"/>
      <c r="K302" s="246"/>
      <c r="L302" s="251"/>
      <c r="M302" s="252"/>
      <c r="N302" s="253"/>
      <c r="O302" s="253"/>
      <c r="P302" s="253"/>
      <c r="Q302" s="253"/>
      <c r="R302" s="253"/>
      <c r="S302" s="253"/>
      <c r="T302" s="254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T302" s="255" t="s">
        <v>175</v>
      </c>
      <c r="AU302" s="255" t="s">
        <v>85</v>
      </c>
      <c r="AV302" s="15" t="s">
        <v>167</v>
      </c>
      <c r="AW302" s="15" t="s">
        <v>37</v>
      </c>
      <c r="AX302" s="15" t="s">
        <v>83</v>
      </c>
      <c r="AY302" s="255" t="s">
        <v>159</v>
      </c>
    </row>
    <row r="303" spans="1:65" s="2" customFormat="1" ht="24.15" customHeight="1">
      <c r="A303" s="39"/>
      <c r="B303" s="40"/>
      <c r="C303" s="257" t="s">
        <v>428</v>
      </c>
      <c r="D303" s="257" t="s">
        <v>255</v>
      </c>
      <c r="E303" s="258" t="s">
        <v>469</v>
      </c>
      <c r="F303" s="259" t="s">
        <v>470</v>
      </c>
      <c r="G303" s="260" t="s">
        <v>461</v>
      </c>
      <c r="H303" s="261">
        <v>230.882</v>
      </c>
      <c r="I303" s="262"/>
      <c r="J303" s="263">
        <f>ROUND(I303*H303,2)</f>
        <v>0</v>
      </c>
      <c r="K303" s="259" t="s">
        <v>166</v>
      </c>
      <c r="L303" s="264"/>
      <c r="M303" s="265" t="s">
        <v>19</v>
      </c>
      <c r="N303" s="266" t="s">
        <v>46</v>
      </c>
      <c r="O303" s="85"/>
      <c r="P303" s="214">
        <f>O303*H303</f>
        <v>0</v>
      </c>
      <c r="Q303" s="214">
        <v>0.00038</v>
      </c>
      <c r="R303" s="214">
        <f>Q303*H303</f>
        <v>0.08773516</v>
      </c>
      <c r="S303" s="214">
        <v>0</v>
      </c>
      <c r="T303" s="215">
        <f>S303*H303</f>
        <v>0</v>
      </c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R303" s="216" t="s">
        <v>259</v>
      </c>
      <c r="AT303" s="216" t="s">
        <v>255</v>
      </c>
      <c r="AU303" s="216" t="s">
        <v>85</v>
      </c>
      <c r="AY303" s="18" t="s">
        <v>159</v>
      </c>
      <c r="BE303" s="217">
        <f>IF(N303="základní",J303,0)</f>
        <v>0</v>
      </c>
      <c r="BF303" s="217">
        <f>IF(N303="snížená",J303,0)</f>
        <v>0</v>
      </c>
      <c r="BG303" s="217">
        <f>IF(N303="zákl. přenesená",J303,0)</f>
        <v>0</v>
      </c>
      <c r="BH303" s="217">
        <f>IF(N303="sníž. přenesená",J303,0)</f>
        <v>0</v>
      </c>
      <c r="BI303" s="217">
        <f>IF(N303="nulová",J303,0)</f>
        <v>0</v>
      </c>
      <c r="BJ303" s="18" t="s">
        <v>83</v>
      </c>
      <c r="BK303" s="217">
        <f>ROUND(I303*H303,2)</f>
        <v>0</v>
      </c>
      <c r="BL303" s="18" t="s">
        <v>238</v>
      </c>
      <c r="BM303" s="216" t="s">
        <v>853</v>
      </c>
    </row>
    <row r="304" spans="1:51" s="14" customFormat="1" ht="12">
      <c r="A304" s="14"/>
      <c r="B304" s="234"/>
      <c r="C304" s="235"/>
      <c r="D304" s="225" t="s">
        <v>175</v>
      </c>
      <c r="E304" s="235"/>
      <c r="F304" s="237" t="s">
        <v>854</v>
      </c>
      <c r="G304" s="235"/>
      <c r="H304" s="238">
        <v>230.882</v>
      </c>
      <c r="I304" s="239"/>
      <c r="J304" s="235"/>
      <c r="K304" s="235"/>
      <c r="L304" s="240"/>
      <c r="M304" s="241"/>
      <c r="N304" s="242"/>
      <c r="O304" s="242"/>
      <c r="P304" s="242"/>
      <c r="Q304" s="242"/>
      <c r="R304" s="242"/>
      <c r="S304" s="242"/>
      <c r="T304" s="243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44" t="s">
        <v>175</v>
      </c>
      <c r="AU304" s="244" t="s">
        <v>85</v>
      </c>
      <c r="AV304" s="14" t="s">
        <v>85</v>
      </c>
      <c r="AW304" s="14" t="s">
        <v>4</v>
      </c>
      <c r="AX304" s="14" t="s">
        <v>83</v>
      </c>
      <c r="AY304" s="244" t="s">
        <v>159</v>
      </c>
    </row>
    <row r="305" spans="1:65" s="2" customFormat="1" ht="37.8" customHeight="1">
      <c r="A305" s="39"/>
      <c r="B305" s="40"/>
      <c r="C305" s="205" t="s">
        <v>435</v>
      </c>
      <c r="D305" s="205" t="s">
        <v>162</v>
      </c>
      <c r="E305" s="206" t="s">
        <v>474</v>
      </c>
      <c r="F305" s="207" t="s">
        <v>475</v>
      </c>
      <c r="G305" s="208" t="s">
        <v>461</v>
      </c>
      <c r="H305" s="209">
        <v>101.811</v>
      </c>
      <c r="I305" s="210"/>
      <c r="J305" s="211">
        <f>ROUND(I305*H305,2)</f>
        <v>0</v>
      </c>
      <c r="K305" s="207" t="s">
        <v>166</v>
      </c>
      <c r="L305" s="45"/>
      <c r="M305" s="212" t="s">
        <v>19</v>
      </c>
      <c r="N305" s="213" t="s">
        <v>46</v>
      </c>
      <c r="O305" s="85"/>
      <c r="P305" s="214">
        <f>O305*H305</f>
        <v>0</v>
      </c>
      <c r="Q305" s="214">
        <v>0.00016</v>
      </c>
      <c r="R305" s="214">
        <f>Q305*H305</f>
        <v>0.016289760000000004</v>
      </c>
      <c r="S305" s="214">
        <v>0</v>
      </c>
      <c r="T305" s="215">
        <f>S305*H305</f>
        <v>0</v>
      </c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R305" s="216" t="s">
        <v>238</v>
      </c>
      <c r="AT305" s="216" t="s">
        <v>162</v>
      </c>
      <c r="AU305" s="216" t="s">
        <v>85</v>
      </c>
      <c r="AY305" s="18" t="s">
        <v>159</v>
      </c>
      <c r="BE305" s="217">
        <f>IF(N305="základní",J305,0)</f>
        <v>0</v>
      </c>
      <c r="BF305" s="217">
        <f>IF(N305="snížená",J305,0)</f>
        <v>0</v>
      </c>
      <c r="BG305" s="217">
        <f>IF(N305="zákl. přenesená",J305,0)</f>
        <v>0</v>
      </c>
      <c r="BH305" s="217">
        <f>IF(N305="sníž. přenesená",J305,0)</f>
        <v>0</v>
      </c>
      <c r="BI305" s="217">
        <f>IF(N305="nulová",J305,0)</f>
        <v>0</v>
      </c>
      <c r="BJ305" s="18" t="s">
        <v>83</v>
      </c>
      <c r="BK305" s="217">
        <f>ROUND(I305*H305,2)</f>
        <v>0</v>
      </c>
      <c r="BL305" s="18" t="s">
        <v>238</v>
      </c>
      <c r="BM305" s="216" t="s">
        <v>855</v>
      </c>
    </row>
    <row r="306" spans="1:47" s="2" customFormat="1" ht="12">
      <c r="A306" s="39"/>
      <c r="B306" s="40"/>
      <c r="C306" s="41"/>
      <c r="D306" s="218" t="s">
        <v>169</v>
      </c>
      <c r="E306" s="41"/>
      <c r="F306" s="219" t="s">
        <v>477</v>
      </c>
      <c r="G306" s="41"/>
      <c r="H306" s="41"/>
      <c r="I306" s="220"/>
      <c r="J306" s="41"/>
      <c r="K306" s="41"/>
      <c r="L306" s="45"/>
      <c r="M306" s="221"/>
      <c r="N306" s="222"/>
      <c r="O306" s="85"/>
      <c r="P306" s="85"/>
      <c r="Q306" s="85"/>
      <c r="R306" s="85"/>
      <c r="S306" s="85"/>
      <c r="T306" s="86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T306" s="18" t="s">
        <v>169</v>
      </c>
      <c r="AU306" s="18" t="s">
        <v>85</v>
      </c>
    </row>
    <row r="307" spans="1:51" s="13" customFormat="1" ht="12">
      <c r="A307" s="13"/>
      <c r="B307" s="223"/>
      <c r="C307" s="224"/>
      <c r="D307" s="225" t="s">
        <v>175</v>
      </c>
      <c r="E307" s="226" t="s">
        <v>19</v>
      </c>
      <c r="F307" s="227" t="s">
        <v>358</v>
      </c>
      <c r="G307" s="224"/>
      <c r="H307" s="226" t="s">
        <v>19</v>
      </c>
      <c r="I307" s="228"/>
      <c r="J307" s="224"/>
      <c r="K307" s="224"/>
      <c r="L307" s="229"/>
      <c r="M307" s="230"/>
      <c r="N307" s="231"/>
      <c r="O307" s="231"/>
      <c r="P307" s="231"/>
      <c r="Q307" s="231"/>
      <c r="R307" s="231"/>
      <c r="S307" s="231"/>
      <c r="T307" s="232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33" t="s">
        <v>175</v>
      </c>
      <c r="AU307" s="233" t="s">
        <v>85</v>
      </c>
      <c r="AV307" s="13" t="s">
        <v>83</v>
      </c>
      <c r="AW307" s="13" t="s">
        <v>37</v>
      </c>
      <c r="AX307" s="13" t="s">
        <v>75</v>
      </c>
      <c r="AY307" s="233" t="s">
        <v>159</v>
      </c>
    </row>
    <row r="308" spans="1:51" s="13" customFormat="1" ht="12">
      <c r="A308" s="13"/>
      <c r="B308" s="223"/>
      <c r="C308" s="224"/>
      <c r="D308" s="225" t="s">
        <v>175</v>
      </c>
      <c r="E308" s="226" t="s">
        <v>19</v>
      </c>
      <c r="F308" s="227" t="s">
        <v>478</v>
      </c>
      <c r="G308" s="224"/>
      <c r="H308" s="226" t="s">
        <v>19</v>
      </c>
      <c r="I308" s="228"/>
      <c r="J308" s="224"/>
      <c r="K308" s="224"/>
      <c r="L308" s="229"/>
      <c r="M308" s="230"/>
      <c r="N308" s="231"/>
      <c r="O308" s="231"/>
      <c r="P308" s="231"/>
      <c r="Q308" s="231"/>
      <c r="R308" s="231"/>
      <c r="S308" s="231"/>
      <c r="T308" s="232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33" t="s">
        <v>175</v>
      </c>
      <c r="AU308" s="233" t="s">
        <v>85</v>
      </c>
      <c r="AV308" s="13" t="s">
        <v>83</v>
      </c>
      <c r="AW308" s="13" t="s">
        <v>37</v>
      </c>
      <c r="AX308" s="13" t="s">
        <v>75</v>
      </c>
      <c r="AY308" s="233" t="s">
        <v>159</v>
      </c>
    </row>
    <row r="309" spans="1:51" s="13" customFormat="1" ht="12">
      <c r="A309" s="13"/>
      <c r="B309" s="223"/>
      <c r="C309" s="224"/>
      <c r="D309" s="225" t="s">
        <v>175</v>
      </c>
      <c r="E309" s="226" t="s">
        <v>19</v>
      </c>
      <c r="F309" s="227" t="s">
        <v>811</v>
      </c>
      <c r="G309" s="224"/>
      <c r="H309" s="226" t="s">
        <v>19</v>
      </c>
      <c r="I309" s="228"/>
      <c r="J309" s="224"/>
      <c r="K309" s="224"/>
      <c r="L309" s="229"/>
      <c r="M309" s="230"/>
      <c r="N309" s="231"/>
      <c r="O309" s="231"/>
      <c r="P309" s="231"/>
      <c r="Q309" s="231"/>
      <c r="R309" s="231"/>
      <c r="S309" s="231"/>
      <c r="T309" s="232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33" t="s">
        <v>175</v>
      </c>
      <c r="AU309" s="233" t="s">
        <v>85</v>
      </c>
      <c r="AV309" s="13" t="s">
        <v>83</v>
      </c>
      <c r="AW309" s="13" t="s">
        <v>37</v>
      </c>
      <c r="AX309" s="13" t="s">
        <v>75</v>
      </c>
      <c r="AY309" s="233" t="s">
        <v>159</v>
      </c>
    </row>
    <row r="310" spans="1:51" s="14" customFormat="1" ht="12">
      <c r="A310" s="14"/>
      <c r="B310" s="234"/>
      <c r="C310" s="235"/>
      <c r="D310" s="225" t="s">
        <v>175</v>
      </c>
      <c r="E310" s="236" t="s">
        <v>19</v>
      </c>
      <c r="F310" s="237" t="s">
        <v>856</v>
      </c>
      <c r="G310" s="235"/>
      <c r="H310" s="238">
        <v>101.811</v>
      </c>
      <c r="I310" s="239"/>
      <c r="J310" s="235"/>
      <c r="K310" s="235"/>
      <c r="L310" s="240"/>
      <c r="M310" s="241"/>
      <c r="N310" s="242"/>
      <c r="O310" s="242"/>
      <c r="P310" s="242"/>
      <c r="Q310" s="242"/>
      <c r="R310" s="242"/>
      <c r="S310" s="242"/>
      <c r="T310" s="243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44" t="s">
        <v>175</v>
      </c>
      <c r="AU310" s="244" t="s">
        <v>85</v>
      </c>
      <c r="AV310" s="14" t="s">
        <v>85</v>
      </c>
      <c r="AW310" s="14" t="s">
        <v>37</v>
      </c>
      <c r="AX310" s="14" t="s">
        <v>83</v>
      </c>
      <c r="AY310" s="244" t="s">
        <v>159</v>
      </c>
    </row>
    <row r="311" spans="1:65" s="2" customFormat="1" ht="24.15" customHeight="1">
      <c r="A311" s="39"/>
      <c r="B311" s="40"/>
      <c r="C311" s="257" t="s">
        <v>441</v>
      </c>
      <c r="D311" s="257" t="s">
        <v>255</v>
      </c>
      <c r="E311" s="258" t="s">
        <v>481</v>
      </c>
      <c r="F311" s="259" t="s">
        <v>482</v>
      </c>
      <c r="G311" s="260" t="s">
        <v>165</v>
      </c>
      <c r="H311" s="261">
        <v>52.636</v>
      </c>
      <c r="I311" s="262"/>
      <c r="J311" s="263">
        <f>ROUND(I311*H311,2)</f>
        <v>0</v>
      </c>
      <c r="K311" s="259" t="s">
        <v>166</v>
      </c>
      <c r="L311" s="264"/>
      <c r="M311" s="265" t="s">
        <v>19</v>
      </c>
      <c r="N311" s="266" t="s">
        <v>46</v>
      </c>
      <c r="O311" s="85"/>
      <c r="P311" s="214">
        <f>O311*H311</f>
        <v>0</v>
      </c>
      <c r="Q311" s="214">
        <v>0.0024</v>
      </c>
      <c r="R311" s="214">
        <f>Q311*H311</f>
        <v>0.1263264</v>
      </c>
      <c r="S311" s="214">
        <v>0</v>
      </c>
      <c r="T311" s="215">
        <f>S311*H311</f>
        <v>0</v>
      </c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R311" s="216" t="s">
        <v>259</v>
      </c>
      <c r="AT311" s="216" t="s">
        <v>255</v>
      </c>
      <c r="AU311" s="216" t="s">
        <v>85</v>
      </c>
      <c r="AY311" s="18" t="s">
        <v>159</v>
      </c>
      <c r="BE311" s="217">
        <f>IF(N311="základní",J311,0)</f>
        <v>0</v>
      </c>
      <c r="BF311" s="217">
        <f>IF(N311="snížená",J311,0)</f>
        <v>0</v>
      </c>
      <c r="BG311" s="217">
        <f>IF(N311="zákl. přenesená",J311,0)</f>
        <v>0</v>
      </c>
      <c r="BH311" s="217">
        <f>IF(N311="sníž. přenesená",J311,0)</f>
        <v>0</v>
      </c>
      <c r="BI311" s="217">
        <f>IF(N311="nulová",J311,0)</f>
        <v>0</v>
      </c>
      <c r="BJ311" s="18" t="s">
        <v>83</v>
      </c>
      <c r="BK311" s="217">
        <f>ROUND(I311*H311,2)</f>
        <v>0</v>
      </c>
      <c r="BL311" s="18" t="s">
        <v>238</v>
      </c>
      <c r="BM311" s="216" t="s">
        <v>857</v>
      </c>
    </row>
    <row r="312" spans="1:47" s="2" customFormat="1" ht="12">
      <c r="A312" s="39"/>
      <c r="B312" s="40"/>
      <c r="C312" s="41"/>
      <c r="D312" s="225" t="s">
        <v>203</v>
      </c>
      <c r="E312" s="41"/>
      <c r="F312" s="256" t="s">
        <v>484</v>
      </c>
      <c r="G312" s="41"/>
      <c r="H312" s="41"/>
      <c r="I312" s="220"/>
      <c r="J312" s="41"/>
      <c r="K312" s="41"/>
      <c r="L312" s="45"/>
      <c r="M312" s="221"/>
      <c r="N312" s="222"/>
      <c r="O312" s="85"/>
      <c r="P312" s="85"/>
      <c r="Q312" s="85"/>
      <c r="R312" s="85"/>
      <c r="S312" s="85"/>
      <c r="T312" s="86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T312" s="18" t="s">
        <v>203</v>
      </c>
      <c r="AU312" s="18" t="s">
        <v>85</v>
      </c>
    </row>
    <row r="313" spans="1:51" s="14" customFormat="1" ht="12">
      <c r="A313" s="14"/>
      <c r="B313" s="234"/>
      <c r="C313" s="235"/>
      <c r="D313" s="225" t="s">
        <v>175</v>
      </c>
      <c r="E313" s="235"/>
      <c r="F313" s="237" t="s">
        <v>858</v>
      </c>
      <c r="G313" s="235"/>
      <c r="H313" s="238">
        <v>52.636</v>
      </c>
      <c r="I313" s="239"/>
      <c r="J313" s="235"/>
      <c r="K313" s="235"/>
      <c r="L313" s="240"/>
      <c r="M313" s="241"/>
      <c r="N313" s="242"/>
      <c r="O313" s="242"/>
      <c r="P313" s="242"/>
      <c r="Q313" s="242"/>
      <c r="R313" s="242"/>
      <c r="S313" s="242"/>
      <c r="T313" s="243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44" t="s">
        <v>175</v>
      </c>
      <c r="AU313" s="244" t="s">
        <v>85</v>
      </c>
      <c r="AV313" s="14" t="s">
        <v>85</v>
      </c>
      <c r="AW313" s="14" t="s">
        <v>4</v>
      </c>
      <c r="AX313" s="14" t="s">
        <v>83</v>
      </c>
      <c r="AY313" s="244" t="s">
        <v>159</v>
      </c>
    </row>
    <row r="314" spans="1:65" s="2" customFormat="1" ht="37.8" customHeight="1">
      <c r="A314" s="39"/>
      <c r="B314" s="40"/>
      <c r="C314" s="205" t="s">
        <v>446</v>
      </c>
      <c r="D314" s="205" t="s">
        <v>162</v>
      </c>
      <c r="E314" s="206" t="s">
        <v>474</v>
      </c>
      <c r="F314" s="207" t="s">
        <v>475</v>
      </c>
      <c r="G314" s="208" t="s">
        <v>461</v>
      </c>
      <c r="H314" s="209">
        <v>23.179</v>
      </c>
      <c r="I314" s="210"/>
      <c r="J314" s="211">
        <f>ROUND(I314*H314,2)</f>
        <v>0</v>
      </c>
      <c r="K314" s="207" t="s">
        <v>166</v>
      </c>
      <c r="L314" s="45"/>
      <c r="M314" s="212" t="s">
        <v>19</v>
      </c>
      <c r="N314" s="213" t="s">
        <v>46</v>
      </c>
      <c r="O314" s="85"/>
      <c r="P314" s="214">
        <f>O314*H314</f>
        <v>0</v>
      </c>
      <c r="Q314" s="214">
        <v>0.00016</v>
      </c>
      <c r="R314" s="214">
        <f>Q314*H314</f>
        <v>0.00370864</v>
      </c>
      <c r="S314" s="214">
        <v>0</v>
      </c>
      <c r="T314" s="215">
        <f>S314*H314</f>
        <v>0</v>
      </c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R314" s="216" t="s">
        <v>238</v>
      </c>
      <c r="AT314" s="216" t="s">
        <v>162</v>
      </c>
      <c r="AU314" s="216" t="s">
        <v>85</v>
      </c>
      <c r="AY314" s="18" t="s">
        <v>159</v>
      </c>
      <c r="BE314" s="217">
        <f>IF(N314="základní",J314,0)</f>
        <v>0</v>
      </c>
      <c r="BF314" s="217">
        <f>IF(N314="snížená",J314,0)</f>
        <v>0</v>
      </c>
      <c r="BG314" s="217">
        <f>IF(N314="zákl. přenesená",J314,0)</f>
        <v>0</v>
      </c>
      <c r="BH314" s="217">
        <f>IF(N314="sníž. přenesená",J314,0)</f>
        <v>0</v>
      </c>
      <c r="BI314" s="217">
        <f>IF(N314="nulová",J314,0)</f>
        <v>0</v>
      </c>
      <c r="BJ314" s="18" t="s">
        <v>83</v>
      </c>
      <c r="BK314" s="217">
        <f>ROUND(I314*H314,2)</f>
        <v>0</v>
      </c>
      <c r="BL314" s="18" t="s">
        <v>238</v>
      </c>
      <c r="BM314" s="216" t="s">
        <v>859</v>
      </c>
    </row>
    <row r="315" spans="1:47" s="2" customFormat="1" ht="12">
      <c r="A315" s="39"/>
      <c r="B315" s="40"/>
      <c r="C315" s="41"/>
      <c r="D315" s="218" t="s">
        <v>169</v>
      </c>
      <c r="E315" s="41"/>
      <c r="F315" s="219" t="s">
        <v>477</v>
      </c>
      <c r="G315" s="41"/>
      <c r="H315" s="41"/>
      <c r="I315" s="220"/>
      <c r="J315" s="41"/>
      <c r="K315" s="41"/>
      <c r="L315" s="45"/>
      <c r="M315" s="221"/>
      <c r="N315" s="222"/>
      <c r="O315" s="85"/>
      <c r="P315" s="85"/>
      <c r="Q315" s="85"/>
      <c r="R315" s="85"/>
      <c r="S315" s="85"/>
      <c r="T315" s="86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T315" s="18" t="s">
        <v>169</v>
      </c>
      <c r="AU315" s="18" t="s">
        <v>85</v>
      </c>
    </row>
    <row r="316" spans="1:51" s="13" customFormat="1" ht="12">
      <c r="A316" s="13"/>
      <c r="B316" s="223"/>
      <c r="C316" s="224"/>
      <c r="D316" s="225" t="s">
        <v>175</v>
      </c>
      <c r="E316" s="226" t="s">
        <v>19</v>
      </c>
      <c r="F316" s="227" t="s">
        <v>362</v>
      </c>
      <c r="G316" s="224"/>
      <c r="H316" s="226" t="s">
        <v>19</v>
      </c>
      <c r="I316" s="228"/>
      <c r="J316" s="224"/>
      <c r="K316" s="224"/>
      <c r="L316" s="229"/>
      <c r="M316" s="230"/>
      <c r="N316" s="231"/>
      <c r="O316" s="231"/>
      <c r="P316" s="231"/>
      <c r="Q316" s="231"/>
      <c r="R316" s="231"/>
      <c r="S316" s="231"/>
      <c r="T316" s="232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33" t="s">
        <v>175</v>
      </c>
      <c r="AU316" s="233" t="s">
        <v>85</v>
      </c>
      <c r="AV316" s="13" t="s">
        <v>83</v>
      </c>
      <c r="AW316" s="13" t="s">
        <v>37</v>
      </c>
      <c r="AX316" s="13" t="s">
        <v>75</v>
      </c>
      <c r="AY316" s="233" t="s">
        <v>159</v>
      </c>
    </row>
    <row r="317" spans="1:51" s="13" customFormat="1" ht="12">
      <c r="A317" s="13"/>
      <c r="B317" s="223"/>
      <c r="C317" s="224"/>
      <c r="D317" s="225" t="s">
        <v>175</v>
      </c>
      <c r="E317" s="226" t="s">
        <v>19</v>
      </c>
      <c r="F317" s="227" t="s">
        <v>811</v>
      </c>
      <c r="G317" s="224"/>
      <c r="H317" s="226" t="s">
        <v>19</v>
      </c>
      <c r="I317" s="228"/>
      <c r="J317" s="224"/>
      <c r="K317" s="224"/>
      <c r="L317" s="229"/>
      <c r="M317" s="230"/>
      <c r="N317" s="231"/>
      <c r="O317" s="231"/>
      <c r="P317" s="231"/>
      <c r="Q317" s="231"/>
      <c r="R317" s="231"/>
      <c r="S317" s="231"/>
      <c r="T317" s="232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33" t="s">
        <v>175</v>
      </c>
      <c r="AU317" s="233" t="s">
        <v>85</v>
      </c>
      <c r="AV317" s="13" t="s">
        <v>83</v>
      </c>
      <c r="AW317" s="13" t="s">
        <v>37</v>
      </c>
      <c r="AX317" s="13" t="s">
        <v>75</v>
      </c>
      <c r="AY317" s="233" t="s">
        <v>159</v>
      </c>
    </row>
    <row r="318" spans="1:51" s="14" customFormat="1" ht="12">
      <c r="A318" s="14"/>
      <c r="B318" s="234"/>
      <c r="C318" s="235"/>
      <c r="D318" s="225" t="s">
        <v>175</v>
      </c>
      <c r="E318" s="236" t="s">
        <v>19</v>
      </c>
      <c r="F318" s="237" t="s">
        <v>851</v>
      </c>
      <c r="G318" s="235"/>
      <c r="H318" s="238">
        <v>23.179</v>
      </c>
      <c r="I318" s="239"/>
      <c r="J318" s="235"/>
      <c r="K318" s="235"/>
      <c r="L318" s="240"/>
      <c r="M318" s="241"/>
      <c r="N318" s="242"/>
      <c r="O318" s="242"/>
      <c r="P318" s="242"/>
      <c r="Q318" s="242"/>
      <c r="R318" s="242"/>
      <c r="S318" s="242"/>
      <c r="T318" s="243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44" t="s">
        <v>175</v>
      </c>
      <c r="AU318" s="244" t="s">
        <v>85</v>
      </c>
      <c r="AV318" s="14" t="s">
        <v>85</v>
      </c>
      <c r="AW318" s="14" t="s">
        <v>37</v>
      </c>
      <c r="AX318" s="14" t="s">
        <v>83</v>
      </c>
      <c r="AY318" s="244" t="s">
        <v>159</v>
      </c>
    </row>
    <row r="319" spans="1:65" s="2" customFormat="1" ht="24.15" customHeight="1">
      <c r="A319" s="39"/>
      <c r="B319" s="40"/>
      <c r="C319" s="257" t="s">
        <v>453</v>
      </c>
      <c r="D319" s="257" t="s">
        <v>255</v>
      </c>
      <c r="E319" s="258" t="s">
        <v>481</v>
      </c>
      <c r="F319" s="259" t="s">
        <v>482</v>
      </c>
      <c r="G319" s="260" t="s">
        <v>165</v>
      </c>
      <c r="H319" s="261">
        <v>8.159</v>
      </c>
      <c r="I319" s="262"/>
      <c r="J319" s="263">
        <f>ROUND(I319*H319,2)</f>
        <v>0</v>
      </c>
      <c r="K319" s="259" t="s">
        <v>166</v>
      </c>
      <c r="L319" s="264"/>
      <c r="M319" s="265" t="s">
        <v>19</v>
      </c>
      <c r="N319" s="266" t="s">
        <v>46</v>
      </c>
      <c r="O319" s="85"/>
      <c r="P319" s="214">
        <f>O319*H319</f>
        <v>0</v>
      </c>
      <c r="Q319" s="214">
        <v>0.0024</v>
      </c>
      <c r="R319" s="214">
        <f>Q319*H319</f>
        <v>0.0195816</v>
      </c>
      <c r="S319" s="214">
        <v>0</v>
      </c>
      <c r="T319" s="215">
        <f>S319*H319</f>
        <v>0</v>
      </c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R319" s="216" t="s">
        <v>259</v>
      </c>
      <c r="AT319" s="216" t="s">
        <v>255</v>
      </c>
      <c r="AU319" s="216" t="s">
        <v>85</v>
      </c>
      <c r="AY319" s="18" t="s">
        <v>159</v>
      </c>
      <c r="BE319" s="217">
        <f>IF(N319="základní",J319,0)</f>
        <v>0</v>
      </c>
      <c r="BF319" s="217">
        <f>IF(N319="snížená",J319,0)</f>
        <v>0</v>
      </c>
      <c r="BG319" s="217">
        <f>IF(N319="zákl. přenesená",J319,0)</f>
        <v>0</v>
      </c>
      <c r="BH319" s="217">
        <f>IF(N319="sníž. přenesená",J319,0)</f>
        <v>0</v>
      </c>
      <c r="BI319" s="217">
        <f>IF(N319="nulová",J319,0)</f>
        <v>0</v>
      </c>
      <c r="BJ319" s="18" t="s">
        <v>83</v>
      </c>
      <c r="BK319" s="217">
        <f>ROUND(I319*H319,2)</f>
        <v>0</v>
      </c>
      <c r="BL319" s="18" t="s">
        <v>238</v>
      </c>
      <c r="BM319" s="216" t="s">
        <v>860</v>
      </c>
    </row>
    <row r="320" spans="1:47" s="2" customFormat="1" ht="12">
      <c r="A320" s="39"/>
      <c r="B320" s="40"/>
      <c r="C320" s="41"/>
      <c r="D320" s="225" t="s">
        <v>203</v>
      </c>
      <c r="E320" s="41"/>
      <c r="F320" s="256" t="s">
        <v>490</v>
      </c>
      <c r="G320" s="41"/>
      <c r="H320" s="41"/>
      <c r="I320" s="220"/>
      <c r="J320" s="41"/>
      <c r="K320" s="41"/>
      <c r="L320" s="45"/>
      <c r="M320" s="221"/>
      <c r="N320" s="222"/>
      <c r="O320" s="85"/>
      <c r="P320" s="85"/>
      <c r="Q320" s="85"/>
      <c r="R320" s="85"/>
      <c r="S320" s="85"/>
      <c r="T320" s="86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T320" s="18" t="s">
        <v>203</v>
      </c>
      <c r="AU320" s="18" t="s">
        <v>85</v>
      </c>
    </row>
    <row r="321" spans="1:51" s="14" customFormat="1" ht="12">
      <c r="A321" s="14"/>
      <c r="B321" s="234"/>
      <c r="C321" s="235"/>
      <c r="D321" s="225" t="s">
        <v>175</v>
      </c>
      <c r="E321" s="235"/>
      <c r="F321" s="237" t="s">
        <v>861</v>
      </c>
      <c r="G321" s="235"/>
      <c r="H321" s="238">
        <v>8.159</v>
      </c>
      <c r="I321" s="239"/>
      <c r="J321" s="235"/>
      <c r="K321" s="235"/>
      <c r="L321" s="240"/>
      <c r="M321" s="241"/>
      <c r="N321" s="242"/>
      <c r="O321" s="242"/>
      <c r="P321" s="242"/>
      <c r="Q321" s="242"/>
      <c r="R321" s="242"/>
      <c r="S321" s="242"/>
      <c r="T321" s="243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44" t="s">
        <v>175</v>
      </c>
      <c r="AU321" s="244" t="s">
        <v>85</v>
      </c>
      <c r="AV321" s="14" t="s">
        <v>85</v>
      </c>
      <c r="AW321" s="14" t="s">
        <v>4</v>
      </c>
      <c r="AX321" s="14" t="s">
        <v>83</v>
      </c>
      <c r="AY321" s="244" t="s">
        <v>159</v>
      </c>
    </row>
    <row r="322" spans="1:65" s="2" customFormat="1" ht="55.5" customHeight="1">
      <c r="A322" s="39"/>
      <c r="B322" s="40"/>
      <c r="C322" s="205" t="s">
        <v>458</v>
      </c>
      <c r="D322" s="205" t="s">
        <v>162</v>
      </c>
      <c r="E322" s="206" t="s">
        <v>493</v>
      </c>
      <c r="F322" s="207" t="s">
        <v>494</v>
      </c>
      <c r="G322" s="208" t="s">
        <v>165</v>
      </c>
      <c r="H322" s="209">
        <v>59.613</v>
      </c>
      <c r="I322" s="210"/>
      <c r="J322" s="211">
        <f>ROUND(I322*H322,2)</f>
        <v>0</v>
      </c>
      <c r="K322" s="207" t="s">
        <v>166</v>
      </c>
      <c r="L322" s="45"/>
      <c r="M322" s="212" t="s">
        <v>19</v>
      </c>
      <c r="N322" s="213" t="s">
        <v>46</v>
      </c>
      <c r="O322" s="85"/>
      <c r="P322" s="214">
        <f>O322*H322</f>
        <v>0</v>
      </c>
      <c r="Q322" s="214">
        <v>0.00019</v>
      </c>
      <c r="R322" s="214">
        <f>Q322*H322</f>
        <v>0.01132647</v>
      </c>
      <c r="S322" s="214">
        <v>0</v>
      </c>
      <c r="T322" s="215">
        <f>S322*H322</f>
        <v>0</v>
      </c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R322" s="216" t="s">
        <v>238</v>
      </c>
      <c r="AT322" s="216" t="s">
        <v>162</v>
      </c>
      <c r="AU322" s="216" t="s">
        <v>85</v>
      </c>
      <c r="AY322" s="18" t="s">
        <v>159</v>
      </c>
      <c r="BE322" s="217">
        <f>IF(N322="základní",J322,0)</f>
        <v>0</v>
      </c>
      <c r="BF322" s="217">
        <f>IF(N322="snížená",J322,0)</f>
        <v>0</v>
      </c>
      <c r="BG322" s="217">
        <f>IF(N322="zákl. přenesená",J322,0)</f>
        <v>0</v>
      </c>
      <c r="BH322" s="217">
        <f>IF(N322="sníž. přenesená",J322,0)</f>
        <v>0</v>
      </c>
      <c r="BI322" s="217">
        <f>IF(N322="nulová",J322,0)</f>
        <v>0</v>
      </c>
      <c r="BJ322" s="18" t="s">
        <v>83</v>
      </c>
      <c r="BK322" s="217">
        <f>ROUND(I322*H322,2)</f>
        <v>0</v>
      </c>
      <c r="BL322" s="18" t="s">
        <v>238</v>
      </c>
      <c r="BM322" s="216" t="s">
        <v>862</v>
      </c>
    </row>
    <row r="323" spans="1:47" s="2" customFormat="1" ht="12">
      <c r="A323" s="39"/>
      <c r="B323" s="40"/>
      <c r="C323" s="41"/>
      <c r="D323" s="218" t="s">
        <v>169</v>
      </c>
      <c r="E323" s="41"/>
      <c r="F323" s="219" t="s">
        <v>496</v>
      </c>
      <c r="G323" s="41"/>
      <c r="H323" s="41"/>
      <c r="I323" s="220"/>
      <c r="J323" s="41"/>
      <c r="K323" s="41"/>
      <c r="L323" s="45"/>
      <c r="M323" s="221"/>
      <c r="N323" s="222"/>
      <c r="O323" s="85"/>
      <c r="P323" s="85"/>
      <c r="Q323" s="85"/>
      <c r="R323" s="85"/>
      <c r="S323" s="85"/>
      <c r="T323" s="86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T323" s="18" t="s">
        <v>169</v>
      </c>
      <c r="AU323" s="18" t="s">
        <v>85</v>
      </c>
    </row>
    <row r="324" spans="1:51" s="13" customFormat="1" ht="12">
      <c r="A324" s="13"/>
      <c r="B324" s="223"/>
      <c r="C324" s="224"/>
      <c r="D324" s="225" t="s">
        <v>175</v>
      </c>
      <c r="E324" s="226" t="s">
        <v>19</v>
      </c>
      <c r="F324" s="227" t="s">
        <v>358</v>
      </c>
      <c r="G324" s="224"/>
      <c r="H324" s="226" t="s">
        <v>19</v>
      </c>
      <c r="I324" s="228"/>
      <c r="J324" s="224"/>
      <c r="K324" s="224"/>
      <c r="L324" s="229"/>
      <c r="M324" s="230"/>
      <c r="N324" s="231"/>
      <c r="O324" s="231"/>
      <c r="P324" s="231"/>
      <c r="Q324" s="231"/>
      <c r="R324" s="231"/>
      <c r="S324" s="231"/>
      <c r="T324" s="232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33" t="s">
        <v>175</v>
      </c>
      <c r="AU324" s="233" t="s">
        <v>85</v>
      </c>
      <c r="AV324" s="13" t="s">
        <v>83</v>
      </c>
      <c r="AW324" s="13" t="s">
        <v>37</v>
      </c>
      <c r="AX324" s="13" t="s">
        <v>75</v>
      </c>
      <c r="AY324" s="233" t="s">
        <v>159</v>
      </c>
    </row>
    <row r="325" spans="1:51" s="13" customFormat="1" ht="12">
      <c r="A325" s="13"/>
      <c r="B325" s="223"/>
      <c r="C325" s="224"/>
      <c r="D325" s="225" t="s">
        <v>175</v>
      </c>
      <c r="E325" s="226" t="s">
        <v>19</v>
      </c>
      <c r="F325" s="227" t="s">
        <v>359</v>
      </c>
      <c r="G325" s="224"/>
      <c r="H325" s="226" t="s">
        <v>19</v>
      </c>
      <c r="I325" s="228"/>
      <c r="J325" s="224"/>
      <c r="K325" s="224"/>
      <c r="L325" s="229"/>
      <c r="M325" s="230"/>
      <c r="N325" s="231"/>
      <c r="O325" s="231"/>
      <c r="P325" s="231"/>
      <c r="Q325" s="231"/>
      <c r="R325" s="231"/>
      <c r="S325" s="231"/>
      <c r="T325" s="232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33" t="s">
        <v>175</v>
      </c>
      <c r="AU325" s="233" t="s">
        <v>85</v>
      </c>
      <c r="AV325" s="13" t="s">
        <v>83</v>
      </c>
      <c r="AW325" s="13" t="s">
        <v>37</v>
      </c>
      <c r="AX325" s="13" t="s">
        <v>75</v>
      </c>
      <c r="AY325" s="233" t="s">
        <v>159</v>
      </c>
    </row>
    <row r="326" spans="1:51" s="13" customFormat="1" ht="12">
      <c r="A326" s="13"/>
      <c r="B326" s="223"/>
      <c r="C326" s="224"/>
      <c r="D326" s="225" t="s">
        <v>175</v>
      </c>
      <c r="E326" s="226" t="s">
        <v>19</v>
      </c>
      <c r="F326" s="227" t="s">
        <v>811</v>
      </c>
      <c r="G326" s="224"/>
      <c r="H326" s="226" t="s">
        <v>19</v>
      </c>
      <c r="I326" s="228"/>
      <c r="J326" s="224"/>
      <c r="K326" s="224"/>
      <c r="L326" s="229"/>
      <c r="M326" s="230"/>
      <c r="N326" s="231"/>
      <c r="O326" s="231"/>
      <c r="P326" s="231"/>
      <c r="Q326" s="231"/>
      <c r="R326" s="231"/>
      <c r="S326" s="231"/>
      <c r="T326" s="232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33" t="s">
        <v>175</v>
      </c>
      <c r="AU326" s="233" t="s">
        <v>85</v>
      </c>
      <c r="AV326" s="13" t="s">
        <v>83</v>
      </c>
      <c r="AW326" s="13" t="s">
        <v>37</v>
      </c>
      <c r="AX326" s="13" t="s">
        <v>75</v>
      </c>
      <c r="AY326" s="233" t="s">
        <v>159</v>
      </c>
    </row>
    <row r="327" spans="1:51" s="14" customFormat="1" ht="12">
      <c r="A327" s="14"/>
      <c r="B327" s="234"/>
      <c r="C327" s="235"/>
      <c r="D327" s="225" t="s">
        <v>175</v>
      </c>
      <c r="E327" s="236" t="s">
        <v>19</v>
      </c>
      <c r="F327" s="237" t="s">
        <v>863</v>
      </c>
      <c r="G327" s="235"/>
      <c r="H327" s="238">
        <v>50.341</v>
      </c>
      <c r="I327" s="239"/>
      <c r="J327" s="235"/>
      <c r="K327" s="235"/>
      <c r="L327" s="240"/>
      <c r="M327" s="241"/>
      <c r="N327" s="242"/>
      <c r="O327" s="242"/>
      <c r="P327" s="242"/>
      <c r="Q327" s="242"/>
      <c r="R327" s="242"/>
      <c r="S327" s="242"/>
      <c r="T327" s="243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44" t="s">
        <v>175</v>
      </c>
      <c r="AU327" s="244" t="s">
        <v>85</v>
      </c>
      <c r="AV327" s="14" t="s">
        <v>85</v>
      </c>
      <c r="AW327" s="14" t="s">
        <v>37</v>
      </c>
      <c r="AX327" s="14" t="s">
        <v>75</v>
      </c>
      <c r="AY327" s="244" t="s">
        <v>159</v>
      </c>
    </row>
    <row r="328" spans="1:51" s="13" customFormat="1" ht="12">
      <c r="A328" s="13"/>
      <c r="B328" s="223"/>
      <c r="C328" s="224"/>
      <c r="D328" s="225" t="s">
        <v>175</v>
      </c>
      <c r="E328" s="226" t="s">
        <v>19</v>
      </c>
      <c r="F328" s="227" t="s">
        <v>362</v>
      </c>
      <c r="G328" s="224"/>
      <c r="H328" s="226" t="s">
        <v>19</v>
      </c>
      <c r="I328" s="228"/>
      <c r="J328" s="224"/>
      <c r="K328" s="224"/>
      <c r="L328" s="229"/>
      <c r="M328" s="230"/>
      <c r="N328" s="231"/>
      <c r="O328" s="231"/>
      <c r="P328" s="231"/>
      <c r="Q328" s="231"/>
      <c r="R328" s="231"/>
      <c r="S328" s="231"/>
      <c r="T328" s="232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33" t="s">
        <v>175</v>
      </c>
      <c r="AU328" s="233" t="s">
        <v>85</v>
      </c>
      <c r="AV328" s="13" t="s">
        <v>83</v>
      </c>
      <c r="AW328" s="13" t="s">
        <v>37</v>
      </c>
      <c r="AX328" s="13" t="s">
        <v>75</v>
      </c>
      <c r="AY328" s="233" t="s">
        <v>159</v>
      </c>
    </row>
    <row r="329" spans="1:51" s="13" customFormat="1" ht="12">
      <c r="A329" s="13"/>
      <c r="B329" s="223"/>
      <c r="C329" s="224"/>
      <c r="D329" s="225" t="s">
        <v>175</v>
      </c>
      <c r="E329" s="226" t="s">
        <v>19</v>
      </c>
      <c r="F329" s="227" t="s">
        <v>811</v>
      </c>
      <c r="G329" s="224"/>
      <c r="H329" s="226" t="s">
        <v>19</v>
      </c>
      <c r="I329" s="228"/>
      <c r="J329" s="224"/>
      <c r="K329" s="224"/>
      <c r="L329" s="229"/>
      <c r="M329" s="230"/>
      <c r="N329" s="231"/>
      <c r="O329" s="231"/>
      <c r="P329" s="231"/>
      <c r="Q329" s="231"/>
      <c r="R329" s="231"/>
      <c r="S329" s="231"/>
      <c r="T329" s="232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33" t="s">
        <v>175</v>
      </c>
      <c r="AU329" s="233" t="s">
        <v>85</v>
      </c>
      <c r="AV329" s="13" t="s">
        <v>83</v>
      </c>
      <c r="AW329" s="13" t="s">
        <v>37</v>
      </c>
      <c r="AX329" s="13" t="s">
        <v>75</v>
      </c>
      <c r="AY329" s="233" t="s">
        <v>159</v>
      </c>
    </row>
    <row r="330" spans="1:51" s="14" customFormat="1" ht="12">
      <c r="A330" s="14"/>
      <c r="B330" s="234"/>
      <c r="C330" s="235"/>
      <c r="D330" s="225" t="s">
        <v>175</v>
      </c>
      <c r="E330" s="236" t="s">
        <v>19</v>
      </c>
      <c r="F330" s="237" t="s">
        <v>864</v>
      </c>
      <c r="G330" s="235"/>
      <c r="H330" s="238">
        <v>9.272</v>
      </c>
      <c r="I330" s="239"/>
      <c r="J330" s="235"/>
      <c r="K330" s="235"/>
      <c r="L330" s="240"/>
      <c r="M330" s="241"/>
      <c r="N330" s="242"/>
      <c r="O330" s="242"/>
      <c r="P330" s="242"/>
      <c r="Q330" s="242"/>
      <c r="R330" s="242"/>
      <c r="S330" s="242"/>
      <c r="T330" s="243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44" t="s">
        <v>175</v>
      </c>
      <c r="AU330" s="244" t="s">
        <v>85</v>
      </c>
      <c r="AV330" s="14" t="s">
        <v>85</v>
      </c>
      <c r="AW330" s="14" t="s">
        <v>37</v>
      </c>
      <c r="AX330" s="14" t="s">
        <v>75</v>
      </c>
      <c r="AY330" s="244" t="s">
        <v>159</v>
      </c>
    </row>
    <row r="331" spans="1:51" s="15" customFormat="1" ht="12">
      <c r="A331" s="15"/>
      <c r="B331" s="245"/>
      <c r="C331" s="246"/>
      <c r="D331" s="225" t="s">
        <v>175</v>
      </c>
      <c r="E331" s="247" t="s">
        <v>19</v>
      </c>
      <c r="F331" s="248" t="s">
        <v>179</v>
      </c>
      <c r="G331" s="246"/>
      <c r="H331" s="249">
        <v>59.613</v>
      </c>
      <c r="I331" s="250"/>
      <c r="J331" s="246"/>
      <c r="K331" s="246"/>
      <c r="L331" s="251"/>
      <c r="M331" s="252"/>
      <c r="N331" s="253"/>
      <c r="O331" s="253"/>
      <c r="P331" s="253"/>
      <c r="Q331" s="253"/>
      <c r="R331" s="253"/>
      <c r="S331" s="253"/>
      <c r="T331" s="254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T331" s="255" t="s">
        <v>175</v>
      </c>
      <c r="AU331" s="255" t="s">
        <v>85</v>
      </c>
      <c r="AV331" s="15" t="s">
        <v>167</v>
      </c>
      <c r="AW331" s="15" t="s">
        <v>37</v>
      </c>
      <c r="AX331" s="15" t="s">
        <v>83</v>
      </c>
      <c r="AY331" s="255" t="s">
        <v>159</v>
      </c>
    </row>
    <row r="332" spans="1:65" s="2" customFormat="1" ht="24.15" customHeight="1">
      <c r="A332" s="39"/>
      <c r="B332" s="40"/>
      <c r="C332" s="257" t="s">
        <v>468</v>
      </c>
      <c r="D332" s="257" t="s">
        <v>255</v>
      </c>
      <c r="E332" s="258" t="s">
        <v>500</v>
      </c>
      <c r="F332" s="259" t="s">
        <v>501</v>
      </c>
      <c r="G332" s="260" t="s">
        <v>165</v>
      </c>
      <c r="H332" s="261">
        <v>62.594</v>
      </c>
      <c r="I332" s="262"/>
      <c r="J332" s="263">
        <f>ROUND(I332*H332,2)</f>
        <v>0</v>
      </c>
      <c r="K332" s="259" t="s">
        <v>166</v>
      </c>
      <c r="L332" s="264"/>
      <c r="M332" s="265" t="s">
        <v>19</v>
      </c>
      <c r="N332" s="266" t="s">
        <v>46</v>
      </c>
      <c r="O332" s="85"/>
      <c r="P332" s="214">
        <f>O332*H332</f>
        <v>0</v>
      </c>
      <c r="Q332" s="214">
        <v>0.0025</v>
      </c>
      <c r="R332" s="214">
        <f>Q332*H332</f>
        <v>0.156485</v>
      </c>
      <c r="S332" s="214">
        <v>0</v>
      </c>
      <c r="T332" s="215">
        <f>S332*H332</f>
        <v>0</v>
      </c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R332" s="216" t="s">
        <v>259</v>
      </c>
      <c r="AT332" s="216" t="s">
        <v>255</v>
      </c>
      <c r="AU332" s="216" t="s">
        <v>85</v>
      </c>
      <c r="AY332" s="18" t="s">
        <v>159</v>
      </c>
      <c r="BE332" s="217">
        <f>IF(N332="základní",J332,0)</f>
        <v>0</v>
      </c>
      <c r="BF332" s="217">
        <f>IF(N332="snížená",J332,0)</f>
        <v>0</v>
      </c>
      <c r="BG332" s="217">
        <f>IF(N332="zákl. přenesená",J332,0)</f>
        <v>0</v>
      </c>
      <c r="BH332" s="217">
        <f>IF(N332="sníž. přenesená",J332,0)</f>
        <v>0</v>
      </c>
      <c r="BI332" s="217">
        <f>IF(N332="nulová",J332,0)</f>
        <v>0</v>
      </c>
      <c r="BJ332" s="18" t="s">
        <v>83</v>
      </c>
      <c r="BK332" s="217">
        <f>ROUND(I332*H332,2)</f>
        <v>0</v>
      </c>
      <c r="BL332" s="18" t="s">
        <v>238</v>
      </c>
      <c r="BM332" s="216" t="s">
        <v>865</v>
      </c>
    </row>
    <row r="333" spans="1:51" s="14" customFormat="1" ht="12">
      <c r="A333" s="14"/>
      <c r="B333" s="234"/>
      <c r="C333" s="235"/>
      <c r="D333" s="225" t="s">
        <v>175</v>
      </c>
      <c r="E333" s="235"/>
      <c r="F333" s="237" t="s">
        <v>866</v>
      </c>
      <c r="G333" s="235"/>
      <c r="H333" s="238">
        <v>62.594</v>
      </c>
      <c r="I333" s="239"/>
      <c r="J333" s="235"/>
      <c r="K333" s="235"/>
      <c r="L333" s="240"/>
      <c r="M333" s="241"/>
      <c r="N333" s="242"/>
      <c r="O333" s="242"/>
      <c r="P333" s="242"/>
      <c r="Q333" s="242"/>
      <c r="R333" s="242"/>
      <c r="S333" s="242"/>
      <c r="T333" s="243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44" t="s">
        <v>175</v>
      </c>
      <c r="AU333" s="244" t="s">
        <v>85</v>
      </c>
      <c r="AV333" s="14" t="s">
        <v>85</v>
      </c>
      <c r="AW333" s="14" t="s">
        <v>4</v>
      </c>
      <c r="AX333" s="14" t="s">
        <v>83</v>
      </c>
      <c r="AY333" s="244" t="s">
        <v>159</v>
      </c>
    </row>
    <row r="334" spans="1:65" s="2" customFormat="1" ht="44.25" customHeight="1">
      <c r="A334" s="39"/>
      <c r="B334" s="40"/>
      <c r="C334" s="205" t="s">
        <v>473</v>
      </c>
      <c r="D334" s="205" t="s">
        <v>162</v>
      </c>
      <c r="E334" s="206" t="s">
        <v>505</v>
      </c>
      <c r="F334" s="207" t="s">
        <v>506</v>
      </c>
      <c r="G334" s="208" t="s">
        <v>191</v>
      </c>
      <c r="H334" s="209">
        <v>2.911</v>
      </c>
      <c r="I334" s="210"/>
      <c r="J334" s="211">
        <f>ROUND(I334*H334,2)</f>
        <v>0</v>
      </c>
      <c r="K334" s="207" t="s">
        <v>166</v>
      </c>
      <c r="L334" s="45"/>
      <c r="M334" s="212" t="s">
        <v>19</v>
      </c>
      <c r="N334" s="213" t="s">
        <v>46</v>
      </c>
      <c r="O334" s="85"/>
      <c r="P334" s="214">
        <f>O334*H334</f>
        <v>0</v>
      </c>
      <c r="Q334" s="214">
        <v>0</v>
      </c>
      <c r="R334" s="214">
        <f>Q334*H334</f>
        <v>0</v>
      </c>
      <c r="S334" s="214">
        <v>0</v>
      </c>
      <c r="T334" s="215">
        <f>S334*H334</f>
        <v>0</v>
      </c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R334" s="216" t="s">
        <v>238</v>
      </c>
      <c r="AT334" s="216" t="s">
        <v>162</v>
      </c>
      <c r="AU334" s="216" t="s">
        <v>85</v>
      </c>
      <c r="AY334" s="18" t="s">
        <v>159</v>
      </c>
      <c r="BE334" s="217">
        <f>IF(N334="základní",J334,0)</f>
        <v>0</v>
      </c>
      <c r="BF334" s="217">
        <f>IF(N334="snížená",J334,0)</f>
        <v>0</v>
      </c>
      <c r="BG334" s="217">
        <f>IF(N334="zákl. přenesená",J334,0)</f>
        <v>0</v>
      </c>
      <c r="BH334" s="217">
        <f>IF(N334="sníž. přenesená",J334,0)</f>
        <v>0</v>
      </c>
      <c r="BI334" s="217">
        <f>IF(N334="nulová",J334,0)</f>
        <v>0</v>
      </c>
      <c r="BJ334" s="18" t="s">
        <v>83</v>
      </c>
      <c r="BK334" s="217">
        <f>ROUND(I334*H334,2)</f>
        <v>0</v>
      </c>
      <c r="BL334" s="18" t="s">
        <v>238</v>
      </c>
      <c r="BM334" s="216" t="s">
        <v>867</v>
      </c>
    </row>
    <row r="335" spans="1:47" s="2" customFormat="1" ht="12">
      <c r="A335" s="39"/>
      <c r="B335" s="40"/>
      <c r="C335" s="41"/>
      <c r="D335" s="218" t="s">
        <v>169</v>
      </c>
      <c r="E335" s="41"/>
      <c r="F335" s="219" t="s">
        <v>508</v>
      </c>
      <c r="G335" s="41"/>
      <c r="H335" s="41"/>
      <c r="I335" s="220"/>
      <c r="J335" s="41"/>
      <c r="K335" s="41"/>
      <c r="L335" s="45"/>
      <c r="M335" s="221"/>
      <c r="N335" s="222"/>
      <c r="O335" s="85"/>
      <c r="P335" s="85"/>
      <c r="Q335" s="85"/>
      <c r="R335" s="85"/>
      <c r="S335" s="85"/>
      <c r="T335" s="86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T335" s="18" t="s">
        <v>169</v>
      </c>
      <c r="AU335" s="18" t="s">
        <v>85</v>
      </c>
    </row>
    <row r="336" spans="1:63" s="12" customFormat="1" ht="22.8" customHeight="1">
      <c r="A336" s="12"/>
      <c r="B336" s="189"/>
      <c r="C336" s="190"/>
      <c r="D336" s="191" t="s">
        <v>74</v>
      </c>
      <c r="E336" s="203" t="s">
        <v>509</v>
      </c>
      <c r="F336" s="203" t="s">
        <v>510</v>
      </c>
      <c r="G336" s="190"/>
      <c r="H336" s="190"/>
      <c r="I336" s="193"/>
      <c r="J336" s="204">
        <f>BK336</f>
        <v>0</v>
      </c>
      <c r="K336" s="190"/>
      <c r="L336" s="195"/>
      <c r="M336" s="196"/>
      <c r="N336" s="197"/>
      <c r="O336" s="197"/>
      <c r="P336" s="198">
        <f>SUM(P337:P354)</f>
        <v>0</v>
      </c>
      <c r="Q336" s="197"/>
      <c r="R336" s="198">
        <f>SUM(R337:R354)</f>
        <v>0.07089000000000001</v>
      </c>
      <c r="S336" s="197"/>
      <c r="T336" s="199">
        <f>SUM(T337:T354)</f>
        <v>0.33334</v>
      </c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R336" s="200" t="s">
        <v>85</v>
      </c>
      <c r="AT336" s="201" t="s">
        <v>74</v>
      </c>
      <c r="AU336" s="201" t="s">
        <v>83</v>
      </c>
      <c r="AY336" s="200" t="s">
        <v>159</v>
      </c>
      <c r="BK336" s="202">
        <f>SUM(BK337:BK354)</f>
        <v>0</v>
      </c>
    </row>
    <row r="337" spans="1:65" s="2" customFormat="1" ht="24.15" customHeight="1">
      <c r="A337" s="39"/>
      <c r="B337" s="40"/>
      <c r="C337" s="205" t="s">
        <v>480</v>
      </c>
      <c r="D337" s="205" t="s">
        <v>162</v>
      </c>
      <c r="E337" s="206" t="s">
        <v>512</v>
      </c>
      <c r="F337" s="207" t="s">
        <v>513</v>
      </c>
      <c r="G337" s="208" t="s">
        <v>237</v>
      </c>
      <c r="H337" s="209">
        <v>4</v>
      </c>
      <c r="I337" s="210"/>
      <c r="J337" s="211">
        <f>ROUND(I337*H337,2)</f>
        <v>0</v>
      </c>
      <c r="K337" s="207" t="s">
        <v>166</v>
      </c>
      <c r="L337" s="45"/>
      <c r="M337" s="212" t="s">
        <v>19</v>
      </c>
      <c r="N337" s="213" t="s">
        <v>46</v>
      </c>
      <c r="O337" s="85"/>
      <c r="P337" s="214">
        <f>O337*H337</f>
        <v>0</v>
      </c>
      <c r="Q337" s="214">
        <v>0</v>
      </c>
      <c r="R337" s="214">
        <f>Q337*H337</f>
        <v>0</v>
      </c>
      <c r="S337" s="214">
        <v>0.01705</v>
      </c>
      <c r="T337" s="215">
        <f>S337*H337</f>
        <v>0.0682</v>
      </c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R337" s="216" t="s">
        <v>238</v>
      </c>
      <c r="AT337" s="216" t="s">
        <v>162</v>
      </c>
      <c r="AU337" s="216" t="s">
        <v>85</v>
      </c>
      <c r="AY337" s="18" t="s">
        <v>159</v>
      </c>
      <c r="BE337" s="217">
        <f>IF(N337="základní",J337,0)</f>
        <v>0</v>
      </c>
      <c r="BF337" s="217">
        <f>IF(N337="snížená",J337,0)</f>
        <v>0</v>
      </c>
      <c r="BG337" s="217">
        <f>IF(N337="zákl. přenesená",J337,0)</f>
        <v>0</v>
      </c>
      <c r="BH337" s="217">
        <f>IF(N337="sníž. přenesená",J337,0)</f>
        <v>0</v>
      </c>
      <c r="BI337" s="217">
        <f>IF(N337="nulová",J337,0)</f>
        <v>0</v>
      </c>
      <c r="BJ337" s="18" t="s">
        <v>83</v>
      </c>
      <c r="BK337" s="217">
        <f>ROUND(I337*H337,2)</f>
        <v>0</v>
      </c>
      <c r="BL337" s="18" t="s">
        <v>238</v>
      </c>
      <c r="BM337" s="216" t="s">
        <v>868</v>
      </c>
    </row>
    <row r="338" spans="1:47" s="2" customFormat="1" ht="12">
      <c r="A338" s="39"/>
      <c r="B338" s="40"/>
      <c r="C338" s="41"/>
      <c r="D338" s="218" t="s">
        <v>169</v>
      </c>
      <c r="E338" s="41"/>
      <c r="F338" s="219" t="s">
        <v>515</v>
      </c>
      <c r="G338" s="41"/>
      <c r="H338" s="41"/>
      <c r="I338" s="220"/>
      <c r="J338" s="41"/>
      <c r="K338" s="41"/>
      <c r="L338" s="45"/>
      <c r="M338" s="221"/>
      <c r="N338" s="222"/>
      <c r="O338" s="85"/>
      <c r="P338" s="85"/>
      <c r="Q338" s="85"/>
      <c r="R338" s="85"/>
      <c r="S338" s="85"/>
      <c r="T338" s="86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T338" s="18" t="s">
        <v>169</v>
      </c>
      <c r="AU338" s="18" t="s">
        <v>85</v>
      </c>
    </row>
    <row r="339" spans="1:65" s="2" customFormat="1" ht="24.15" customHeight="1">
      <c r="A339" s="39"/>
      <c r="B339" s="40"/>
      <c r="C339" s="205" t="s">
        <v>486</v>
      </c>
      <c r="D339" s="205" t="s">
        <v>162</v>
      </c>
      <c r="E339" s="206" t="s">
        <v>517</v>
      </c>
      <c r="F339" s="207" t="s">
        <v>518</v>
      </c>
      <c r="G339" s="208" t="s">
        <v>237</v>
      </c>
      <c r="H339" s="209">
        <v>4</v>
      </c>
      <c r="I339" s="210"/>
      <c r="J339" s="211">
        <f>ROUND(I339*H339,2)</f>
        <v>0</v>
      </c>
      <c r="K339" s="207" t="s">
        <v>166</v>
      </c>
      <c r="L339" s="45"/>
      <c r="M339" s="212" t="s">
        <v>19</v>
      </c>
      <c r="N339" s="213" t="s">
        <v>46</v>
      </c>
      <c r="O339" s="85"/>
      <c r="P339" s="214">
        <f>O339*H339</f>
        <v>0</v>
      </c>
      <c r="Q339" s="214">
        <v>0.00115</v>
      </c>
      <c r="R339" s="214">
        <f>Q339*H339</f>
        <v>0.0046</v>
      </c>
      <c r="S339" s="214">
        <v>0</v>
      </c>
      <c r="T339" s="215">
        <f>S339*H339</f>
        <v>0</v>
      </c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R339" s="216" t="s">
        <v>238</v>
      </c>
      <c r="AT339" s="216" t="s">
        <v>162</v>
      </c>
      <c r="AU339" s="216" t="s">
        <v>85</v>
      </c>
      <c r="AY339" s="18" t="s">
        <v>159</v>
      </c>
      <c r="BE339" s="217">
        <f>IF(N339="základní",J339,0)</f>
        <v>0</v>
      </c>
      <c r="BF339" s="217">
        <f>IF(N339="snížená",J339,0)</f>
        <v>0</v>
      </c>
      <c r="BG339" s="217">
        <f>IF(N339="zákl. přenesená",J339,0)</f>
        <v>0</v>
      </c>
      <c r="BH339" s="217">
        <f>IF(N339="sníž. přenesená",J339,0)</f>
        <v>0</v>
      </c>
      <c r="BI339" s="217">
        <f>IF(N339="nulová",J339,0)</f>
        <v>0</v>
      </c>
      <c r="BJ339" s="18" t="s">
        <v>83</v>
      </c>
      <c r="BK339" s="217">
        <f>ROUND(I339*H339,2)</f>
        <v>0</v>
      </c>
      <c r="BL339" s="18" t="s">
        <v>238</v>
      </c>
      <c r="BM339" s="216" t="s">
        <v>869</v>
      </c>
    </row>
    <row r="340" spans="1:47" s="2" customFormat="1" ht="12">
      <c r="A340" s="39"/>
      <c r="B340" s="40"/>
      <c r="C340" s="41"/>
      <c r="D340" s="218" t="s">
        <v>169</v>
      </c>
      <c r="E340" s="41"/>
      <c r="F340" s="219" t="s">
        <v>520</v>
      </c>
      <c r="G340" s="41"/>
      <c r="H340" s="41"/>
      <c r="I340" s="220"/>
      <c r="J340" s="41"/>
      <c r="K340" s="41"/>
      <c r="L340" s="45"/>
      <c r="M340" s="221"/>
      <c r="N340" s="222"/>
      <c r="O340" s="85"/>
      <c r="P340" s="85"/>
      <c r="Q340" s="85"/>
      <c r="R340" s="85"/>
      <c r="S340" s="85"/>
      <c r="T340" s="86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T340" s="18" t="s">
        <v>169</v>
      </c>
      <c r="AU340" s="18" t="s">
        <v>85</v>
      </c>
    </row>
    <row r="341" spans="1:51" s="13" customFormat="1" ht="12">
      <c r="A341" s="13"/>
      <c r="B341" s="223"/>
      <c r="C341" s="224"/>
      <c r="D341" s="225" t="s">
        <v>175</v>
      </c>
      <c r="E341" s="226" t="s">
        <v>19</v>
      </c>
      <c r="F341" s="227" t="s">
        <v>339</v>
      </c>
      <c r="G341" s="224"/>
      <c r="H341" s="226" t="s">
        <v>19</v>
      </c>
      <c r="I341" s="228"/>
      <c r="J341" s="224"/>
      <c r="K341" s="224"/>
      <c r="L341" s="229"/>
      <c r="M341" s="230"/>
      <c r="N341" s="231"/>
      <c r="O341" s="231"/>
      <c r="P341" s="231"/>
      <c r="Q341" s="231"/>
      <c r="R341" s="231"/>
      <c r="S341" s="231"/>
      <c r="T341" s="232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33" t="s">
        <v>175</v>
      </c>
      <c r="AU341" s="233" t="s">
        <v>85</v>
      </c>
      <c r="AV341" s="13" t="s">
        <v>83</v>
      </c>
      <c r="AW341" s="13" t="s">
        <v>37</v>
      </c>
      <c r="AX341" s="13" t="s">
        <v>75</v>
      </c>
      <c r="AY341" s="233" t="s">
        <v>159</v>
      </c>
    </row>
    <row r="342" spans="1:51" s="14" customFormat="1" ht="12">
      <c r="A342" s="14"/>
      <c r="B342" s="234"/>
      <c r="C342" s="235"/>
      <c r="D342" s="225" t="s">
        <v>175</v>
      </c>
      <c r="E342" s="236" t="s">
        <v>19</v>
      </c>
      <c r="F342" s="237" t="s">
        <v>167</v>
      </c>
      <c r="G342" s="235"/>
      <c r="H342" s="238">
        <v>4</v>
      </c>
      <c r="I342" s="239"/>
      <c r="J342" s="235"/>
      <c r="K342" s="235"/>
      <c r="L342" s="240"/>
      <c r="M342" s="241"/>
      <c r="N342" s="242"/>
      <c r="O342" s="242"/>
      <c r="P342" s="242"/>
      <c r="Q342" s="242"/>
      <c r="R342" s="242"/>
      <c r="S342" s="242"/>
      <c r="T342" s="243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44" t="s">
        <v>175</v>
      </c>
      <c r="AU342" s="244" t="s">
        <v>85</v>
      </c>
      <c r="AV342" s="14" t="s">
        <v>85</v>
      </c>
      <c r="AW342" s="14" t="s">
        <v>37</v>
      </c>
      <c r="AX342" s="14" t="s">
        <v>83</v>
      </c>
      <c r="AY342" s="244" t="s">
        <v>159</v>
      </c>
    </row>
    <row r="343" spans="1:65" s="2" customFormat="1" ht="37.8" customHeight="1">
      <c r="A343" s="39"/>
      <c r="B343" s="40"/>
      <c r="C343" s="257" t="s">
        <v>488</v>
      </c>
      <c r="D343" s="257" t="s">
        <v>255</v>
      </c>
      <c r="E343" s="258" t="s">
        <v>522</v>
      </c>
      <c r="F343" s="259" t="s">
        <v>523</v>
      </c>
      <c r="G343" s="260" t="s">
        <v>237</v>
      </c>
      <c r="H343" s="261">
        <v>4</v>
      </c>
      <c r="I343" s="262"/>
      <c r="J343" s="263">
        <f>ROUND(I343*H343,2)</f>
        <v>0</v>
      </c>
      <c r="K343" s="259" t="s">
        <v>166</v>
      </c>
      <c r="L343" s="264"/>
      <c r="M343" s="265" t="s">
        <v>19</v>
      </c>
      <c r="N343" s="266" t="s">
        <v>46</v>
      </c>
      <c r="O343" s="85"/>
      <c r="P343" s="214">
        <f>O343*H343</f>
        <v>0</v>
      </c>
      <c r="Q343" s="214">
        <v>0.00208</v>
      </c>
      <c r="R343" s="214">
        <f>Q343*H343</f>
        <v>0.00832</v>
      </c>
      <c r="S343" s="214">
        <v>0</v>
      </c>
      <c r="T343" s="215">
        <f>S343*H343</f>
        <v>0</v>
      </c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R343" s="216" t="s">
        <v>259</v>
      </c>
      <c r="AT343" s="216" t="s">
        <v>255</v>
      </c>
      <c r="AU343" s="216" t="s">
        <v>85</v>
      </c>
      <c r="AY343" s="18" t="s">
        <v>159</v>
      </c>
      <c r="BE343" s="217">
        <f>IF(N343="základní",J343,0)</f>
        <v>0</v>
      </c>
      <c r="BF343" s="217">
        <f>IF(N343="snížená",J343,0)</f>
        <v>0</v>
      </c>
      <c r="BG343" s="217">
        <f>IF(N343="zákl. přenesená",J343,0)</f>
        <v>0</v>
      </c>
      <c r="BH343" s="217">
        <f>IF(N343="sníž. přenesená",J343,0)</f>
        <v>0</v>
      </c>
      <c r="BI343" s="217">
        <f>IF(N343="nulová",J343,0)</f>
        <v>0</v>
      </c>
      <c r="BJ343" s="18" t="s">
        <v>83</v>
      </c>
      <c r="BK343" s="217">
        <f>ROUND(I343*H343,2)</f>
        <v>0</v>
      </c>
      <c r="BL343" s="18" t="s">
        <v>238</v>
      </c>
      <c r="BM343" s="216" t="s">
        <v>870</v>
      </c>
    </row>
    <row r="344" spans="1:65" s="2" customFormat="1" ht="24.15" customHeight="1">
      <c r="A344" s="39"/>
      <c r="B344" s="40"/>
      <c r="C344" s="257" t="s">
        <v>492</v>
      </c>
      <c r="D344" s="257" t="s">
        <v>255</v>
      </c>
      <c r="E344" s="258" t="s">
        <v>526</v>
      </c>
      <c r="F344" s="259" t="s">
        <v>527</v>
      </c>
      <c r="G344" s="260" t="s">
        <v>237</v>
      </c>
      <c r="H344" s="261">
        <v>4</v>
      </c>
      <c r="I344" s="262"/>
      <c r="J344" s="263">
        <f>ROUND(I344*H344,2)</f>
        <v>0</v>
      </c>
      <c r="K344" s="259" t="s">
        <v>166</v>
      </c>
      <c r="L344" s="264"/>
      <c r="M344" s="265" t="s">
        <v>19</v>
      </c>
      <c r="N344" s="266" t="s">
        <v>46</v>
      </c>
      <c r="O344" s="85"/>
      <c r="P344" s="214">
        <f>O344*H344</f>
        <v>0</v>
      </c>
      <c r="Q344" s="214">
        <v>0.00247</v>
      </c>
      <c r="R344" s="214">
        <f>Q344*H344</f>
        <v>0.00988</v>
      </c>
      <c r="S344" s="214">
        <v>0</v>
      </c>
      <c r="T344" s="215">
        <f>S344*H344</f>
        <v>0</v>
      </c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R344" s="216" t="s">
        <v>259</v>
      </c>
      <c r="AT344" s="216" t="s">
        <v>255</v>
      </c>
      <c r="AU344" s="216" t="s">
        <v>85</v>
      </c>
      <c r="AY344" s="18" t="s">
        <v>159</v>
      </c>
      <c r="BE344" s="217">
        <f>IF(N344="základní",J344,0)</f>
        <v>0</v>
      </c>
      <c r="BF344" s="217">
        <f>IF(N344="snížená",J344,0)</f>
        <v>0</v>
      </c>
      <c r="BG344" s="217">
        <f>IF(N344="zákl. přenesená",J344,0)</f>
        <v>0</v>
      </c>
      <c r="BH344" s="217">
        <f>IF(N344="sníž. přenesená",J344,0)</f>
        <v>0</v>
      </c>
      <c r="BI344" s="217">
        <f>IF(N344="nulová",J344,0)</f>
        <v>0</v>
      </c>
      <c r="BJ344" s="18" t="s">
        <v>83</v>
      </c>
      <c r="BK344" s="217">
        <f>ROUND(I344*H344,2)</f>
        <v>0</v>
      </c>
      <c r="BL344" s="18" t="s">
        <v>238</v>
      </c>
      <c r="BM344" s="216" t="s">
        <v>871</v>
      </c>
    </row>
    <row r="345" spans="1:65" s="2" customFormat="1" ht="24.15" customHeight="1">
      <c r="A345" s="39"/>
      <c r="B345" s="40"/>
      <c r="C345" s="205" t="s">
        <v>499</v>
      </c>
      <c r="D345" s="205" t="s">
        <v>162</v>
      </c>
      <c r="E345" s="206" t="s">
        <v>530</v>
      </c>
      <c r="F345" s="207" t="s">
        <v>531</v>
      </c>
      <c r="G345" s="208" t="s">
        <v>461</v>
      </c>
      <c r="H345" s="209">
        <v>27</v>
      </c>
      <c r="I345" s="210"/>
      <c r="J345" s="211">
        <f>ROUND(I345*H345,2)</f>
        <v>0</v>
      </c>
      <c r="K345" s="207" t="s">
        <v>166</v>
      </c>
      <c r="L345" s="45"/>
      <c r="M345" s="212" t="s">
        <v>19</v>
      </c>
      <c r="N345" s="213" t="s">
        <v>46</v>
      </c>
      <c r="O345" s="85"/>
      <c r="P345" s="214">
        <f>O345*H345</f>
        <v>0</v>
      </c>
      <c r="Q345" s="214">
        <v>0</v>
      </c>
      <c r="R345" s="214">
        <f>Q345*H345</f>
        <v>0</v>
      </c>
      <c r="S345" s="214">
        <v>0.00982</v>
      </c>
      <c r="T345" s="215">
        <f>S345*H345</f>
        <v>0.26514000000000004</v>
      </c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R345" s="216" t="s">
        <v>238</v>
      </c>
      <c r="AT345" s="216" t="s">
        <v>162</v>
      </c>
      <c r="AU345" s="216" t="s">
        <v>85</v>
      </c>
      <c r="AY345" s="18" t="s">
        <v>159</v>
      </c>
      <c r="BE345" s="217">
        <f>IF(N345="základní",J345,0)</f>
        <v>0</v>
      </c>
      <c r="BF345" s="217">
        <f>IF(N345="snížená",J345,0)</f>
        <v>0</v>
      </c>
      <c r="BG345" s="217">
        <f>IF(N345="zákl. přenesená",J345,0)</f>
        <v>0</v>
      </c>
      <c r="BH345" s="217">
        <f>IF(N345="sníž. přenesená",J345,0)</f>
        <v>0</v>
      </c>
      <c r="BI345" s="217">
        <f>IF(N345="nulová",J345,0)</f>
        <v>0</v>
      </c>
      <c r="BJ345" s="18" t="s">
        <v>83</v>
      </c>
      <c r="BK345" s="217">
        <f>ROUND(I345*H345,2)</f>
        <v>0</v>
      </c>
      <c r="BL345" s="18" t="s">
        <v>238</v>
      </c>
      <c r="BM345" s="216" t="s">
        <v>872</v>
      </c>
    </row>
    <row r="346" spans="1:47" s="2" customFormat="1" ht="12">
      <c r="A346" s="39"/>
      <c r="B346" s="40"/>
      <c r="C346" s="41"/>
      <c r="D346" s="218" t="s">
        <v>169</v>
      </c>
      <c r="E346" s="41"/>
      <c r="F346" s="219" t="s">
        <v>533</v>
      </c>
      <c r="G346" s="41"/>
      <c r="H346" s="41"/>
      <c r="I346" s="220"/>
      <c r="J346" s="41"/>
      <c r="K346" s="41"/>
      <c r="L346" s="45"/>
      <c r="M346" s="221"/>
      <c r="N346" s="222"/>
      <c r="O346" s="85"/>
      <c r="P346" s="85"/>
      <c r="Q346" s="85"/>
      <c r="R346" s="85"/>
      <c r="S346" s="85"/>
      <c r="T346" s="86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T346" s="18" t="s">
        <v>169</v>
      </c>
      <c r="AU346" s="18" t="s">
        <v>85</v>
      </c>
    </row>
    <row r="347" spans="1:65" s="2" customFormat="1" ht="16.5" customHeight="1">
      <c r="A347" s="39"/>
      <c r="B347" s="40"/>
      <c r="C347" s="205" t="s">
        <v>504</v>
      </c>
      <c r="D347" s="205" t="s">
        <v>162</v>
      </c>
      <c r="E347" s="206" t="s">
        <v>535</v>
      </c>
      <c r="F347" s="207" t="s">
        <v>536</v>
      </c>
      <c r="G347" s="208" t="s">
        <v>461</v>
      </c>
      <c r="H347" s="209">
        <v>27</v>
      </c>
      <c r="I347" s="210"/>
      <c r="J347" s="211">
        <f>ROUND(I347*H347,2)</f>
        <v>0</v>
      </c>
      <c r="K347" s="207" t="s">
        <v>166</v>
      </c>
      <c r="L347" s="45"/>
      <c r="M347" s="212" t="s">
        <v>19</v>
      </c>
      <c r="N347" s="213" t="s">
        <v>46</v>
      </c>
      <c r="O347" s="85"/>
      <c r="P347" s="214">
        <f>O347*H347</f>
        <v>0</v>
      </c>
      <c r="Q347" s="214">
        <v>0.00168</v>
      </c>
      <c r="R347" s="214">
        <f>Q347*H347</f>
        <v>0.045360000000000004</v>
      </c>
      <c r="S347" s="214">
        <v>0</v>
      </c>
      <c r="T347" s="215">
        <f>S347*H347</f>
        <v>0</v>
      </c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R347" s="216" t="s">
        <v>238</v>
      </c>
      <c r="AT347" s="216" t="s">
        <v>162</v>
      </c>
      <c r="AU347" s="216" t="s">
        <v>85</v>
      </c>
      <c r="AY347" s="18" t="s">
        <v>159</v>
      </c>
      <c r="BE347" s="217">
        <f>IF(N347="základní",J347,0)</f>
        <v>0</v>
      </c>
      <c r="BF347" s="217">
        <f>IF(N347="snížená",J347,0)</f>
        <v>0</v>
      </c>
      <c r="BG347" s="217">
        <f>IF(N347="zákl. přenesená",J347,0)</f>
        <v>0</v>
      </c>
      <c r="BH347" s="217">
        <f>IF(N347="sníž. přenesená",J347,0)</f>
        <v>0</v>
      </c>
      <c r="BI347" s="217">
        <f>IF(N347="nulová",J347,0)</f>
        <v>0</v>
      </c>
      <c r="BJ347" s="18" t="s">
        <v>83</v>
      </c>
      <c r="BK347" s="217">
        <f>ROUND(I347*H347,2)</f>
        <v>0</v>
      </c>
      <c r="BL347" s="18" t="s">
        <v>238</v>
      </c>
      <c r="BM347" s="216" t="s">
        <v>873</v>
      </c>
    </row>
    <row r="348" spans="1:47" s="2" customFormat="1" ht="12">
      <c r="A348" s="39"/>
      <c r="B348" s="40"/>
      <c r="C348" s="41"/>
      <c r="D348" s="218" t="s">
        <v>169</v>
      </c>
      <c r="E348" s="41"/>
      <c r="F348" s="219" t="s">
        <v>538</v>
      </c>
      <c r="G348" s="41"/>
      <c r="H348" s="41"/>
      <c r="I348" s="220"/>
      <c r="J348" s="41"/>
      <c r="K348" s="41"/>
      <c r="L348" s="45"/>
      <c r="M348" s="221"/>
      <c r="N348" s="222"/>
      <c r="O348" s="85"/>
      <c r="P348" s="85"/>
      <c r="Q348" s="85"/>
      <c r="R348" s="85"/>
      <c r="S348" s="85"/>
      <c r="T348" s="86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T348" s="18" t="s">
        <v>169</v>
      </c>
      <c r="AU348" s="18" t="s">
        <v>85</v>
      </c>
    </row>
    <row r="349" spans="1:51" s="14" customFormat="1" ht="12">
      <c r="A349" s="14"/>
      <c r="B349" s="234"/>
      <c r="C349" s="235"/>
      <c r="D349" s="225" t="s">
        <v>175</v>
      </c>
      <c r="E349" s="236" t="s">
        <v>19</v>
      </c>
      <c r="F349" s="237" t="s">
        <v>874</v>
      </c>
      <c r="G349" s="235"/>
      <c r="H349" s="238">
        <v>27</v>
      </c>
      <c r="I349" s="239"/>
      <c r="J349" s="235"/>
      <c r="K349" s="235"/>
      <c r="L349" s="240"/>
      <c r="M349" s="241"/>
      <c r="N349" s="242"/>
      <c r="O349" s="242"/>
      <c r="P349" s="242"/>
      <c r="Q349" s="242"/>
      <c r="R349" s="242"/>
      <c r="S349" s="242"/>
      <c r="T349" s="243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44" t="s">
        <v>175</v>
      </c>
      <c r="AU349" s="244" t="s">
        <v>85</v>
      </c>
      <c r="AV349" s="14" t="s">
        <v>85</v>
      </c>
      <c r="AW349" s="14" t="s">
        <v>37</v>
      </c>
      <c r="AX349" s="14" t="s">
        <v>83</v>
      </c>
      <c r="AY349" s="244" t="s">
        <v>159</v>
      </c>
    </row>
    <row r="350" spans="1:65" s="2" customFormat="1" ht="37.8" customHeight="1">
      <c r="A350" s="39"/>
      <c r="B350" s="40"/>
      <c r="C350" s="205" t="s">
        <v>511</v>
      </c>
      <c r="D350" s="205" t="s">
        <v>162</v>
      </c>
      <c r="E350" s="206" t="s">
        <v>541</v>
      </c>
      <c r="F350" s="207" t="s">
        <v>542</v>
      </c>
      <c r="G350" s="208" t="s">
        <v>237</v>
      </c>
      <c r="H350" s="209">
        <v>3</v>
      </c>
      <c r="I350" s="210"/>
      <c r="J350" s="211">
        <f>ROUND(I350*H350,2)</f>
        <v>0</v>
      </c>
      <c r="K350" s="207" t="s">
        <v>166</v>
      </c>
      <c r="L350" s="45"/>
      <c r="M350" s="212" t="s">
        <v>19</v>
      </c>
      <c r="N350" s="213" t="s">
        <v>46</v>
      </c>
      <c r="O350" s="85"/>
      <c r="P350" s="214">
        <f>O350*H350</f>
        <v>0</v>
      </c>
      <c r="Q350" s="214">
        <v>0</v>
      </c>
      <c r="R350" s="214">
        <f>Q350*H350</f>
        <v>0</v>
      </c>
      <c r="S350" s="214">
        <v>0</v>
      </c>
      <c r="T350" s="215">
        <f>S350*H350</f>
        <v>0</v>
      </c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R350" s="216" t="s">
        <v>238</v>
      </c>
      <c r="AT350" s="216" t="s">
        <v>162</v>
      </c>
      <c r="AU350" s="216" t="s">
        <v>85</v>
      </c>
      <c r="AY350" s="18" t="s">
        <v>159</v>
      </c>
      <c r="BE350" s="217">
        <f>IF(N350="základní",J350,0)</f>
        <v>0</v>
      </c>
      <c r="BF350" s="217">
        <f>IF(N350="snížená",J350,0)</f>
        <v>0</v>
      </c>
      <c r="BG350" s="217">
        <f>IF(N350="zákl. přenesená",J350,0)</f>
        <v>0</v>
      </c>
      <c r="BH350" s="217">
        <f>IF(N350="sníž. přenesená",J350,0)</f>
        <v>0</v>
      </c>
      <c r="BI350" s="217">
        <f>IF(N350="nulová",J350,0)</f>
        <v>0</v>
      </c>
      <c r="BJ350" s="18" t="s">
        <v>83</v>
      </c>
      <c r="BK350" s="217">
        <f>ROUND(I350*H350,2)</f>
        <v>0</v>
      </c>
      <c r="BL350" s="18" t="s">
        <v>238</v>
      </c>
      <c r="BM350" s="216" t="s">
        <v>875</v>
      </c>
    </row>
    <row r="351" spans="1:47" s="2" customFormat="1" ht="12">
      <c r="A351" s="39"/>
      <c r="B351" s="40"/>
      <c r="C351" s="41"/>
      <c r="D351" s="218" t="s">
        <v>169</v>
      </c>
      <c r="E351" s="41"/>
      <c r="F351" s="219" t="s">
        <v>544</v>
      </c>
      <c r="G351" s="41"/>
      <c r="H351" s="41"/>
      <c r="I351" s="220"/>
      <c r="J351" s="41"/>
      <c r="K351" s="41"/>
      <c r="L351" s="45"/>
      <c r="M351" s="221"/>
      <c r="N351" s="222"/>
      <c r="O351" s="85"/>
      <c r="P351" s="85"/>
      <c r="Q351" s="85"/>
      <c r="R351" s="85"/>
      <c r="S351" s="85"/>
      <c r="T351" s="86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T351" s="18" t="s">
        <v>169</v>
      </c>
      <c r="AU351" s="18" t="s">
        <v>85</v>
      </c>
    </row>
    <row r="352" spans="1:65" s="2" customFormat="1" ht="21.75" customHeight="1">
      <c r="A352" s="39"/>
      <c r="B352" s="40"/>
      <c r="C352" s="257" t="s">
        <v>516</v>
      </c>
      <c r="D352" s="257" t="s">
        <v>255</v>
      </c>
      <c r="E352" s="258" t="s">
        <v>546</v>
      </c>
      <c r="F352" s="259" t="s">
        <v>547</v>
      </c>
      <c r="G352" s="260" t="s">
        <v>237</v>
      </c>
      <c r="H352" s="261">
        <v>3</v>
      </c>
      <c r="I352" s="262"/>
      <c r="J352" s="263">
        <f>ROUND(I352*H352,2)</f>
        <v>0</v>
      </c>
      <c r="K352" s="259" t="s">
        <v>166</v>
      </c>
      <c r="L352" s="264"/>
      <c r="M352" s="265" t="s">
        <v>19</v>
      </c>
      <c r="N352" s="266" t="s">
        <v>46</v>
      </c>
      <c r="O352" s="85"/>
      <c r="P352" s="214">
        <f>O352*H352</f>
        <v>0</v>
      </c>
      <c r="Q352" s="214">
        <v>0.00091</v>
      </c>
      <c r="R352" s="214">
        <f>Q352*H352</f>
        <v>0.00273</v>
      </c>
      <c r="S352" s="214">
        <v>0</v>
      </c>
      <c r="T352" s="215">
        <f>S352*H352</f>
        <v>0</v>
      </c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R352" s="216" t="s">
        <v>259</v>
      </c>
      <c r="AT352" s="216" t="s">
        <v>255</v>
      </c>
      <c r="AU352" s="216" t="s">
        <v>85</v>
      </c>
      <c r="AY352" s="18" t="s">
        <v>159</v>
      </c>
      <c r="BE352" s="217">
        <f>IF(N352="základní",J352,0)</f>
        <v>0</v>
      </c>
      <c r="BF352" s="217">
        <f>IF(N352="snížená",J352,0)</f>
        <v>0</v>
      </c>
      <c r="BG352" s="217">
        <f>IF(N352="zákl. přenesená",J352,0)</f>
        <v>0</v>
      </c>
      <c r="BH352" s="217">
        <f>IF(N352="sníž. přenesená",J352,0)</f>
        <v>0</v>
      </c>
      <c r="BI352" s="217">
        <f>IF(N352="nulová",J352,0)</f>
        <v>0</v>
      </c>
      <c r="BJ352" s="18" t="s">
        <v>83</v>
      </c>
      <c r="BK352" s="217">
        <f>ROUND(I352*H352,2)</f>
        <v>0</v>
      </c>
      <c r="BL352" s="18" t="s">
        <v>238</v>
      </c>
      <c r="BM352" s="216" t="s">
        <v>876</v>
      </c>
    </row>
    <row r="353" spans="1:65" s="2" customFormat="1" ht="49.05" customHeight="1">
      <c r="A353" s="39"/>
      <c r="B353" s="40"/>
      <c r="C353" s="205" t="s">
        <v>521</v>
      </c>
      <c r="D353" s="205" t="s">
        <v>162</v>
      </c>
      <c r="E353" s="206" t="s">
        <v>550</v>
      </c>
      <c r="F353" s="207" t="s">
        <v>551</v>
      </c>
      <c r="G353" s="208" t="s">
        <v>191</v>
      </c>
      <c r="H353" s="209">
        <v>0.071</v>
      </c>
      <c r="I353" s="210"/>
      <c r="J353" s="211">
        <f>ROUND(I353*H353,2)</f>
        <v>0</v>
      </c>
      <c r="K353" s="207" t="s">
        <v>166</v>
      </c>
      <c r="L353" s="45"/>
      <c r="M353" s="212" t="s">
        <v>19</v>
      </c>
      <c r="N353" s="213" t="s">
        <v>46</v>
      </c>
      <c r="O353" s="85"/>
      <c r="P353" s="214">
        <f>O353*H353</f>
        <v>0</v>
      </c>
      <c r="Q353" s="214">
        <v>0</v>
      </c>
      <c r="R353" s="214">
        <f>Q353*H353</f>
        <v>0</v>
      </c>
      <c r="S353" s="214">
        <v>0</v>
      </c>
      <c r="T353" s="215">
        <f>S353*H353</f>
        <v>0</v>
      </c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R353" s="216" t="s">
        <v>238</v>
      </c>
      <c r="AT353" s="216" t="s">
        <v>162</v>
      </c>
      <c r="AU353" s="216" t="s">
        <v>85</v>
      </c>
      <c r="AY353" s="18" t="s">
        <v>159</v>
      </c>
      <c r="BE353" s="217">
        <f>IF(N353="základní",J353,0)</f>
        <v>0</v>
      </c>
      <c r="BF353" s="217">
        <f>IF(N353="snížená",J353,0)</f>
        <v>0</v>
      </c>
      <c r="BG353" s="217">
        <f>IF(N353="zákl. přenesená",J353,0)</f>
        <v>0</v>
      </c>
      <c r="BH353" s="217">
        <f>IF(N353="sníž. přenesená",J353,0)</f>
        <v>0</v>
      </c>
      <c r="BI353" s="217">
        <f>IF(N353="nulová",J353,0)</f>
        <v>0</v>
      </c>
      <c r="BJ353" s="18" t="s">
        <v>83</v>
      </c>
      <c r="BK353" s="217">
        <f>ROUND(I353*H353,2)</f>
        <v>0</v>
      </c>
      <c r="BL353" s="18" t="s">
        <v>238</v>
      </c>
      <c r="BM353" s="216" t="s">
        <v>877</v>
      </c>
    </row>
    <row r="354" spans="1:47" s="2" customFormat="1" ht="12">
      <c r="A354" s="39"/>
      <c r="B354" s="40"/>
      <c r="C354" s="41"/>
      <c r="D354" s="218" t="s">
        <v>169</v>
      </c>
      <c r="E354" s="41"/>
      <c r="F354" s="219" t="s">
        <v>553</v>
      </c>
      <c r="G354" s="41"/>
      <c r="H354" s="41"/>
      <c r="I354" s="220"/>
      <c r="J354" s="41"/>
      <c r="K354" s="41"/>
      <c r="L354" s="45"/>
      <c r="M354" s="221"/>
      <c r="N354" s="222"/>
      <c r="O354" s="85"/>
      <c r="P354" s="85"/>
      <c r="Q354" s="85"/>
      <c r="R354" s="85"/>
      <c r="S354" s="85"/>
      <c r="T354" s="86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T354" s="18" t="s">
        <v>169</v>
      </c>
      <c r="AU354" s="18" t="s">
        <v>85</v>
      </c>
    </row>
    <row r="355" spans="1:63" s="12" customFormat="1" ht="22.8" customHeight="1">
      <c r="A355" s="12"/>
      <c r="B355" s="189"/>
      <c r="C355" s="190"/>
      <c r="D355" s="191" t="s">
        <v>74</v>
      </c>
      <c r="E355" s="203" t="s">
        <v>554</v>
      </c>
      <c r="F355" s="203" t="s">
        <v>555</v>
      </c>
      <c r="G355" s="190"/>
      <c r="H355" s="190"/>
      <c r="I355" s="193"/>
      <c r="J355" s="204">
        <f>BK355</f>
        <v>0</v>
      </c>
      <c r="K355" s="190"/>
      <c r="L355" s="195"/>
      <c r="M355" s="196"/>
      <c r="N355" s="197"/>
      <c r="O355" s="197"/>
      <c r="P355" s="198">
        <f>SUM(P356:P401)</f>
        <v>0</v>
      </c>
      <c r="Q355" s="197"/>
      <c r="R355" s="198">
        <f>SUM(R356:R401)</f>
        <v>0.0605</v>
      </c>
      <c r="S355" s="197"/>
      <c r="T355" s="199">
        <f>SUM(T356:T401)</f>
        <v>0.13945</v>
      </c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R355" s="200" t="s">
        <v>85</v>
      </c>
      <c r="AT355" s="201" t="s">
        <v>74</v>
      </c>
      <c r="AU355" s="201" t="s">
        <v>83</v>
      </c>
      <c r="AY355" s="200" t="s">
        <v>159</v>
      </c>
      <c r="BK355" s="202">
        <f>SUM(BK356:BK401)</f>
        <v>0</v>
      </c>
    </row>
    <row r="356" spans="1:65" s="2" customFormat="1" ht="37.8" customHeight="1">
      <c r="A356" s="39"/>
      <c r="B356" s="40"/>
      <c r="C356" s="205" t="s">
        <v>525</v>
      </c>
      <c r="D356" s="205" t="s">
        <v>162</v>
      </c>
      <c r="E356" s="206" t="s">
        <v>557</v>
      </c>
      <c r="F356" s="207" t="s">
        <v>558</v>
      </c>
      <c r="G356" s="208" t="s">
        <v>461</v>
      </c>
      <c r="H356" s="209">
        <v>173</v>
      </c>
      <c r="I356" s="210"/>
      <c r="J356" s="211">
        <f>ROUND(I356*H356,2)</f>
        <v>0</v>
      </c>
      <c r="K356" s="207" t="s">
        <v>166</v>
      </c>
      <c r="L356" s="45"/>
      <c r="M356" s="212" t="s">
        <v>19</v>
      </c>
      <c r="N356" s="213" t="s">
        <v>46</v>
      </c>
      <c r="O356" s="85"/>
      <c r="P356" s="214">
        <f>O356*H356</f>
        <v>0</v>
      </c>
      <c r="Q356" s="214">
        <v>0</v>
      </c>
      <c r="R356" s="214">
        <f>Q356*H356</f>
        <v>0</v>
      </c>
      <c r="S356" s="214">
        <v>0.00062</v>
      </c>
      <c r="T356" s="215">
        <f>S356*H356</f>
        <v>0.10726</v>
      </c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R356" s="216" t="s">
        <v>238</v>
      </c>
      <c r="AT356" s="216" t="s">
        <v>162</v>
      </c>
      <c r="AU356" s="216" t="s">
        <v>85</v>
      </c>
      <c r="AY356" s="18" t="s">
        <v>159</v>
      </c>
      <c r="BE356" s="217">
        <f>IF(N356="základní",J356,0)</f>
        <v>0</v>
      </c>
      <c r="BF356" s="217">
        <f>IF(N356="snížená",J356,0)</f>
        <v>0</v>
      </c>
      <c r="BG356" s="217">
        <f>IF(N356="zákl. přenesená",J356,0)</f>
        <v>0</v>
      </c>
      <c r="BH356" s="217">
        <f>IF(N356="sníž. přenesená",J356,0)</f>
        <v>0</v>
      </c>
      <c r="BI356" s="217">
        <f>IF(N356="nulová",J356,0)</f>
        <v>0</v>
      </c>
      <c r="BJ356" s="18" t="s">
        <v>83</v>
      </c>
      <c r="BK356" s="217">
        <f>ROUND(I356*H356,2)</f>
        <v>0</v>
      </c>
      <c r="BL356" s="18" t="s">
        <v>238</v>
      </c>
      <c r="BM356" s="216" t="s">
        <v>878</v>
      </c>
    </row>
    <row r="357" spans="1:47" s="2" customFormat="1" ht="12">
      <c r="A357" s="39"/>
      <c r="B357" s="40"/>
      <c r="C357" s="41"/>
      <c r="D357" s="218" t="s">
        <v>169</v>
      </c>
      <c r="E357" s="41"/>
      <c r="F357" s="219" t="s">
        <v>560</v>
      </c>
      <c r="G357" s="41"/>
      <c r="H357" s="41"/>
      <c r="I357" s="220"/>
      <c r="J357" s="41"/>
      <c r="K357" s="41"/>
      <c r="L357" s="45"/>
      <c r="M357" s="221"/>
      <c r="N357" s="222"/>
      <c r="O357" s="85"/>
      <c r="P357" s="85"/>
      <c r="Q357" s="85"/>
      <c r="R357" s="85"/>
      <c r="S357" s="85"/>
      <c r="T357" s="86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T357" s="18" t="s">
        <v>169</v>
      </c>
      <c r="AU357" s="18" t="s">
        <v>85</v>
      </c>
    </row>
    <row r="358" spans="1:51" s="13" customFormat="1" ht="12">
      <c r="A358" s="13"/>
      <c r="B358" s="223"/>
      <c r="C358" s="224"/>
      <c r="D358" s="225" t="s">
        <v>175</v>
      </c>
      <c r="E358" s="226" t="s">
        <v>19</v>
      </c>
      <c r="F358" s="227" t="s">
        <v>561</v>
      </c>
      <c r="G358" s="224"/>
      <c r="H358" s="226" t="s">
        <v>19</v>
      </c>
      <c r="I358" s="228"/>
      <c r="J358" s="224"/>
      <c r="K358" s="224"/>
      <c r="L358" s="229"/>
      <c r="M358" s="230"/>
      <c r="N358" s="231"/>
      <c r="O358" s="231"/>
      <c r="P358" s="231"/>
      <c r="Q358" s="231"/>
      <c r="R358" s="231"/>
      <c r="S358" s="231"/>
      <c r="T358" s="232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33" t="s">
        <v>175</v>
      </c>
      <c r="AU358" s="233" t="s">
        <v>85</v>
      </c>
      <c r="AV358" s="13" t="s">
        <v>83</v>
      </c>
      <c r="AW358" s="13" t="s">
        <v>37</v>
      </c>
      <c r="AX358" s="13" t="s">
        <v>75</v>
      </c>
      <c r="AY358" s="233" t="s">
        <v>159</v>
      </c>
    </row>
    <row r="359" spans="1:51" s="13" customFormat="1" ht="12">
      <c r="A359" s="13"/>
      <c r="B359" s="223"/>
      <c r="C359" s="224"/>
      <c r="D359" s="225" t="s">
        <v>175</v>
      </c>
      <c r="E359" s="226" t="s">
        <v>19</v>
      </c>
      <c r="F359" s="227" t="s">
        <v>562</v>
      </c>
      <c r="G359" s="224"/>
      <c r="H359" s="226" t="s">
        <v>19</v>
      </c>
      <c r="I359" s="228"/>
      <c r="J359" s="224"/>
      <c r="K359" s="224"/>
      <c r="L359" s="229"/>
      <c r="M359" s="230"/>
      <c r="N359" s="231"/>
      <c r="O359" s="231"/>
      <c r="P359" s="231"/>
      <c r="Q359" s="231"/>
      <c r="R359" s="231"/>
      <c r="S359" s="231"/>
      <c r="T359" s="232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33" t="s">
        <v>175</v>
      </c>
      <c r="AU359" s="233" t="s">
        <v>85</v>
      </c>
      <c r="AV359" s="13" t="s">
        <v>83</v>
      </c>
      <c r="AW359" s="13" t="s">
        <v>37</v>
      </c>
      <c r="AX359" s="13" t="s">
        <v>75</v>
      </c>
      <c r="AY359" s="233" t="s">
        <v>159</v>
      </c>
    </row>
    <row r="360" spans="1:51" s="14" customFormat="1" ht="12">
      <c r="A360" s="14"/>
      <c r="B360" s="234"/>
      <c r="C360" s="235"/>
      <c r="D360" s="225" t="s">
        <v>175</v>
      </c>
      <c r="E360" s="236" t="s">
        <v>19</v>
      </c>
      <c r="F360" s="237" t="s">
        <v>879</v>
      </c>
      <c r="G360" s="235"/>
      <c r="H360" s="238">
        <v>173</v>
      </c>
      <c r="I360" s="239"/>
      <c r="J360" s="235"/>
      <c r="K360" s="235"/>
      <c r="L360" s="240"/>
      <c r="M360" s="241"/>
      <c r="N360" s="242"/>
      <c r="O360" s="242"/>
      <c r="P360" s="242"/>
      <c r="Q360" s="242"/>
      <c r="R360" s="242"/>
      <c r="S360" s="242"/>
      <c r="T360" s="243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244" t="s">
        <v>175</v>
      </c>
      <c r="AU360" s="244" t="s">
        <v>85</v>
      </c>
      <c r="AV360" s="14" t="s">
        <v>85</v>
      </c>
      <c r="AW360" s="14" t="s">
        <v>37</v>
      </c>
      <c r="AX360" s="14" t="s">
        <v>83</v>
      </c>
      <c r="AY360" s="244" t="s">
        <v>159</v>
      </c>
    </row>
    <row r="361" spans="1:65" s="2" customFormat="1" ht="24.15" customHeight="1">
      <c r="A361" s="39"/>
      <c r="B361" s="40"/>
      <c r="C361" s="205" t="s">
        <v>529</v>
      </c>
      <c r="D361" s="205" t="s">
        <v>162</v>
      </c>
      <c r="E361" s="206" t="s">
        <v>565</v>
      </c>
      <c r="F361" s="207" t="s">
        <v>566</v>
      </c>
      <c r="G361" s="208" t="s">
        <v>237</v>
      </c>
      <c r="H361" s="209">
        <v>125</v>
      </c>
      <c r="I361" s="210"/>
      <c r="J361" s="211">
        <f>ROUND(I361*H361,2)</f>
        <v>0</v>
      </c>
      <c r="K361" s="207" t="s">
        <v>166</v>
      </c>
      <c r="L361" s="45"/>
      <c r="M361" s="212" t="s">
        <v>19</v>
      </c>
      <c r="N361" s="213" t="s">
        <v>46</v>
      </c>
      <c r="O361" s="85"/>
      <c r="P361" s="214">
        <f>O361*H361</f>
        <v>0</v>
      </c>
      <c r="Q361" s="214">
        <v>0</v>
      </c>
      <c r="R361" s="214">
        <f>Q361*H361</f>
        <v>0</v>
      </c>
      <c r="S361" s="214">
        <v>0.00015</v>
      </c>
      <c r="T361" s="215">
        <f>S361*H361</f>
        <v>0.01875</v>
      </c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R361" s="216" t="s">
        <v>238</v>
      </c>
      <c r="AT361" s="216" t="s">
        <v>162</v>
      </c>
      <c r="AU361" s="216" t="s">
        <v>85</v>
      </c>
      <c r="AY361" s="18" t="s">
        <v>159</v>
      </c>
      <c r="BE361" s="217">
        <f>IF(N361="základní",J361,0)</f>
        <v>0</v>
      </c>
      <c r="BF361" s="217">
        <f>IF(N361="snížená",J361,0)</f>
        <v>0</v>
      </c>
      <c r="BG361" s="217">
        <f>IF(N361="zákl. přenesená",J361,0)</f>
        <v>0</v>
      </c>
      <c r="BH361" s="217">
        <f>IF(N361="sníž. přenesená",J361,0)</f>
        <v>0</v>
      </c>
      <c r="BI361" s="217">
        <f>IF(N361="nulová",J361,0)</f>
        <v>0</v>
      </c>
      <c r="BJ361" s="18" t="s">
        <v>83</v>
      </c>
      <c r="BK361" s="217">
        <f>ROUND(I361*H361,2)</f>
        <v>0</v>
      </c>
      <c r="BL361" s="18" t="s">
        <v>238</v>
      </c>
      <c r="BM361" s="216" t="s">
        <v>880</v>
      </c>
    </row>
    <row r="362" spans="1:47" s="2" customFormat="1" ht="12">
      <c r="A362" s="39"/>
      <c r="B362" s="40"/>
      <c r="C362" s="41"/>
      <c r="D362" s="218" t="s">
        <v>169</v>
      </c>
      <c r="E362" s="41"/>
      <c r="F362" s="219" t="s">
        <v>568</v>
      </c>
      <c r="G362" s="41"/>
      <c r="H362" s="41"/>
      <c r="I362" s="220"/>
      <c r="J362" s="41"/>
      <c r="K362" s="41"/>
      <c r="L362" s="45"/>
      <c r="M362" s="221"/>
      <c r="N362" s="222"/>
      <c r="O362" s="85"/>
      <c r="P362" s="85"/>
      <c r="Q362" s="85"/>
      <c r="R362" s="85"/>
      <c r="S362" s="85"/>
      <c r="T362" s="86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T362" s="18" t="s">
        <v>169</v>
      </c>
      <c r="AU362" s="18" t="s">
        <v>85</v>
      </c>
    </row>
    <row r="363" spans="1:51" s="13" customFormat="1" ht="12">
      <c r="A363" s="13"/>
      <c r="B363" s="223"/>
      <c r="C363" s="224"/>
      <c r="D363" s="225" t="s">
        <v>175</v>
      </c>
      <c r="E363" s="226" t="s">
        <v>19</v>
      </c>
      <c r="F363" s="227" t="s">
        <v>561</v>
      </c>
      <c r="G363" s="224"/>
      <c r="H363" s="226" t="s">
        <v>19</v>
      </c>
      <c r="I363" s="228"/>
      <c r="J363" s="224"/>
      <c r="K363" s="224"/>
      <c r="L363" s="229"/>
      <c r="M363" s="230"/>
      <c r="N363" s="231"/>
      <c r="O363" s="231"/>
      <c r="P363" s="231"/>
      <c r="Q363" s="231"/>
      <c r="R363" s="231"/>
      <c r="S363" s="231"/>
      <c r="T363" s="232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33" t="s">
        <v>175</v>
      </c>
      <c r="AU363" s="233" t="s">
        <v>85</v>
      </c>
      <c r="AV363" s="13" t="s">
        <v>83</v>
      </c>
      <c r="AW363" s="13" t="s">
        <v>37</v>
      </c>
      <c r="AX363" s="13" t="s">
        <v>75</v>
      </c>
      <c r="AY363" s="233" t="s">
        <v>159</v>
      </c>
    </row>
    <row r="364" spans="1:51" s="13" customFormat="1" ht="12">
      <c r="A364" s="13"/>
      <c r="B364" s="223"/>
      <c r="C364" s="224"/>
      <c r="D364" s="225" t="s">
        <v>175</v>
      </c>
      <c r="E364" s="226" t="s">
        <v>19</v>
      </c>
      <c r="F364" s="227" t="s">
        <v>569</v>
      </c>
      <c r="G364" s="224"/>
      <c r="H364" s="226" t="s">
        <v>19</v>
      </c>
      <c r="I364" s="228"/>
      <c r="J364" s="224"/>
      <c r="K364" s="224"/>
      <c r="L364" s="229"/>
      <c r="M364" s="230"/>
      <c r="N364" s="231"/>
      <c r="O364" s="231"/>
      <c r="P364" s="231"/>
      <c r="Q364" s="231"/>
      <c r="R364" s="231"/>
      <c r="S364" s="231"/>
      <c r="T364" s="232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33" t="s">
        <v>175</v>
      </c>
      <c r="AU364" s="233" t="s">
        <v>85</v>
      </c>
      <c r="AV364" s="13" t="s">
        <v>83</v>
      </c>
      <c r="AW364" s="13" t="s">
        <v>37</v>
      </c>
      <c r="AX364" s="13" t="s">
        <v>75</v>
      </c>
      <c r="AY364" s="233" t="s">
        <v>159</v>
      </c>
    </row>
    <row r="365" spans="1:51" s="13" customFormat="1" ht="12">
      <c r="A365" s="13"/>
      <c r="B365" s="223"/>
      <c r="C365" s="224"/>
      <c r="D365" s="225" t="s">
        <v>175</v>
      </c>
      <c r="E365" s="226" t="s">
        <v>19</v>
      </c>
      <c r="F365" s="227" t="s">
        <v>562</v>
      </c>
      <c r="G365" s="224"/>
      <c r="H365" s="226" t="s">
        <v>19</v>
      </c>
      <c r="I365" s="228"/>
      <c r="J365" s="224"/>
      <c r="K365" s="224"/>
      <c r="L365" s="229"/>
      <c r="M365" s="230"/>
      <c r="N365" s="231"/>
      <c r="O365" s="231"/>
      <c r="P365" s="231"/>
      <c r="Q365" s="231"/>
      <c r="R365" s="231"/>
      <c r="S365" s="231"/>
      <c r="T365" s="232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33" t="s">
        <v>175</v>
      </c>
      <c r="AU365" s="233" t="s">
        <v>85</v>
      </c>
      <c r="AV365" s="13" t="s">
        <v>83</v>
      </c>
      <c r="AW365" s="13" t="s">
        <v>37</v>
      </c>
      <c r="AX365" s="13" t="s">
        <v>75</v>
      </c>
      <c r="AY365" s="233" t="s">
        <v>159</v>
      </c>
    </row>
    <row r="366" spans="1:51" s="14" customFormat="1" ht="12">
      <c r="A366" s="14"/>
      <c r="B366" s="234"/>
      <c r="C366" s="235"/>
      <c r="D366" s="225" t="s">
        <v>175</v>
      </c>
      <c r="E366" s="236" t="s">
        <v>19</v>
      </c>
      <c r="F366" s="237" t="s">
        <v>881</v>
      </c>
      <c r="G366" s="235"/>
      <c r="H366" s="238">
        <v>125</v>
      </c>
      <c r="I366" s="239"/>
      <c r="J366" s="235"/>
      <c r="K366" s="235"/>
      <c r="L366" s="240"/>
      <c r="M366" s="241"/>
      <c r="N366" s="242"/>
      <c r="O366" s="242"/>
      <c r="P366" s="242"/>
      <c r="Q366" s="242"/>
      <c r="R366" s="242"/>
      <c r="S366" s="242"/>
      <c r="T366" s="243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44" t="s">
        <v>175</v>
      </c>
      <c r="AU366" s="244" t="s">
        <v>85</v>
      </c>
      <c r="AV366" s="14" t="s">
        <v>85</v>
      </c>
      <c r="AW366" s="14" t="s">
        <v>37</v>
      </c>
      <c r="AX366" s="14" t="s">
        <v>75</v>
      </c>
      <c r="AY366" s="244" t="s">
        <v>159</v>
      </c>
    </row>
    <row r="367" spans="1:51" s="13" customFormat="1" ht="12">
      <c r="A367" s="13"/>
      <c r="B367" s="223"/>
      <c r="C367" s="224"/>
      <c r="D367" s="225" t="s">
        <v>175</v>
      </c>
      <c r="E367" s="226" t="s">
        <v>19</v>
      </c>
      <c r="F367" s="227" t="s">
        <v>243</v>
      </c>
      <c r="G367" s="224"/>
      <c r="H367" s="226" t="s">
        <v>19</v>
      </c>
      <c r="I367" s="228"/>
      <c r="J367" s="224"/>
      <c r="K367" s="224"/>
      <c r="L367" s="229"/>
      <c r="M367" s="230"/>
      <c r="N367" s="231"/>
      <c r="O367" s="231"/>
      <c r="P367" s="231"/>
      <c r="Q367" s="231"/>
      <c r="R367" s="231"/>
      <c r="S367" s="231"/>
      <c r="T367" s="232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33" t="s">
        <v>175</v>
      </c>
      <c r="AU367" s="233" t="s">
        <v>85</v>
      </c>
      <c r="AV367" s="13" t="s">
        <v>83</v>
      </c>
      <c r="AW367" s="13" t="s">
        <v>37</v>
      </c>
      <c r="AX367" s="13" t="s">
        <v>75</v>
      </c>
      <c r="AY367" s="233" t="s">
        <v>159</v>
      </c>
    </row>
    <row r="368" spans="1:51" s="14" customFormat="1" ht="12">
      <c r="A368" s="14"/>
      <c r="B368" s="234"/>
      <c r="C368" s="235"/>
      <c r="D368" s="225" t="s">
        <v>175</v>
      </c>
      <c r="E368" s="236" t="s">
        <v>19</v>
      </c>
      <c r="F368" s="237" t="s">
        <v>75</v>
      </c>
      <c r="G368" s="235"/>
      <c r="H368" s="238">
        <v>0</v>
      </c>
      <c r="I368" s="239"/>
      <c r="J368" s="235"/>
      <c r="K368" s="235"/>
      <c r="L368" s="240"/>
      <c r="M368" s="241"/>
      <c r="N368" s="242"/>
      <c r="O368" s="242"/>
      <c r="P368" s="242"/>
      <c r="Q368" s="242"/>
      <c r="R368" s="242"/>
      <c r="S368" s="242"/>
      <c r="T368" s="243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44" t="s">
        <v>175</v>
      </c>
      <c r="AU368" s="244" t="s">
        <v>85</v>
      </c>
      <c r="AV368" s="14" t="s">
        <v>85</v>
      </c>
      <c r="AW368" s="14" t="s">
        <v>37</v>
      </c>
      <c r="AX368" s="14" t="s">
        <v>75</v>
      </c>
      <c r="AY368" s="244" t="s">
        <v>159</v>
      </c>
    </row>
    <row r="369" spans="1:51" s="15" customFormat="1" ht="12">
      <c r="A369" s="15"/>
      <c r="B369" s="245"/>
      <c r="C369" s="246"/>
      <c r="D369" s="225" t="s">
        <v>175</v>
      </c>
      <c r="E369" s="247" t="s">
        <v>19</v>
      </c>
      <c r="F369" s="248" t="s">
        <v>179</v>
      </c>
      <c r="G369" s="246"/>
      <c r="H369" s="249">
        <v>125</v>
      </c>
      <c r="I369" s="250"/>
      <c r="J369" s="246"/>
      <c r="K369" s="246"/>
      <c r="L369" s="251"/>
      <c r="M369" s="252"/>
      <c r="N369" s="253"/>
      <c r="O369" s="253"/>
      <c r="P369" s="253"/>
      <c r="Q369" s="253"/>
      <c r="R369" s="253"/>
      <c r="S369" s="253"/>
      <c r="T369" s="254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T369" s="255" t="s">
        <v>175</v>
      </c>
      <c r="AU369" s="255" t="s">
        <v>85</v>
      </c>
      <c r="AV369" s="15" t="s">
        <v>167</v>
      </c>
      <c r="AW369" s="15" t="s">
        <v>37</v>
      </c>
      <c r="AX369" s="15" t="s">
        <v>83</v>
      </c>
      <c r="AY369" s="255" t="s">
        <v>159</v>
      </c>
    </row>
    <row r="370" spans="1:65" s="2" customFormat="1" ht="24.15" customHeight="1">
      <c r="A370" s="39"/>
      <c r="B370" s="40"/>
      <c r="C370" s="205" t="s">
        <v>534</v>
      </c>
      <c r="D370" s="205" t="s">
        <v>162</v>
      </c>
      <c r="E370" s="206" t="s">
        <v>882</v>
      </c>
      <c r="F370" s="207" t="s">
        <v>883</v>
      </c>
      <c r="G370" s="208" t="s">
        <v>237</v>
      </c>
      <c r="H370" s="209">
        <v>48</v>
      </c>
      <c r="I370" s="210"/>
      <c r="J370" s="211">
        <f>ROUND(I370*H370,2)</f>
        <v>0</v>
      </c>
      <c r="K370" s="207" t="s">
        <v>166</v>
      </c>
      <c r="L370" s="45"/>
      <c r="M370" s="212" t="s">
        <v>19</v>
      </c>
      <c r="N370" s="213" t="s">
        <v>46</v>
      </c>
      <c r="O370" s="85"/>
      <c r="P370" s="214">
        <f>O370*H370</f>
        <v>0</v>
      </c>
      <c r="Q370" s="214">
        <v>0</v>
      </c>
      <c r="R370" s="214">
        <f>Q370*H370</f>
        <v>0</v>
      </c>
      <c r="S370" s="214">
        <v>0.00028</v>
      </c>
      <c r="T370" s="215">
        <f>S370*H370</f>
        <v>0.013439999999999999</v>
      </c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R370" s="216" t="s">
        <v>238</v>
      </c>
      <c r="AT370" s="216" t="s">
        <v>162</v>
      </c>
      <c r="AU370" s="216" t="s">
        <v>85</v>
      </c>
      <c r="AY370" s="18" t="s">
        <v>159</v>
      </c>
      <c r="BE370" s="217">
        <f>IF(N370="základní",J370,0)</f>
        <v>0</v>
      </c>
      <c r="BF370" s="217">
        <f>IF(N370="snížená",J370,0)</f>
        <v>0</v>
      </c>
      <c r="BG370" s="217">
        <f>IF(N370="zákl. přenesená",J370,0)</f>
        <v>0</v>
      </c>
      <c r="BH370" s="217">
        <f>IF(N370="sníž. přenesená",J370,0)</f>
        <v>0</v>
      </c>
      <c r="BI370" s="217">
        <f>IF(N370="nulová",J370,0)</f>
        <v>0</v>
      </c>
      <c r="BJ370" s="18" t="s">
        <v>83</v>
      </c>
      <c r="BK370" s="217">
        <f>ROUND(I370*H370,2)</f>
        <v>0</v>
      </c>
      <c r="BL370" s="18" t="s">
        <v>238</v>
      </c>
      <c r="BM370" s="216" t="s">
        <v>884</v>
      </c>
    </row>
    <row r="371" spans="1:47" s="2" customFormat="1" ht="12">
      <c r="A371" s="39"/>
      <c r="B371" s="40"/>
      <c r="C371" s="41"/>
      <c r="D371" s="218" t="s">
        <v>169</v>
      </c>
      <c r="E371" s="41"/>
      <c r="F371" s="219" t="s">
        <v>885</v>
      </c>
      <c r="G371" s="41"/>
      <c r="H371" s="41"/>
      <c r="I371" s="220"/>
      <c r="J371" s="41"/>
      <c r="K371" s="41"/>
      <c r="L371" s="45"/>
      <c r="M371" s="221"/>
      <c r="N371" s="222"/>
      <c r="O371" s="85"/>
      <c r="P371" s="85"/>
      <c r="Q371" s="85"/>
      <c r="R371" s="85"/>
      <c r="S371" s="85"/>
      <c r="T371" s="86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T371" s="18" t="s">
        <v>169</v>
      </c>
      <c r="AU371" s="18" t="s">
        <v>85</v>
      </c>
    </row>
    <row r="372" spans="1:51" s="13" customFormat="1" ht="12">
      <c r="A372" s="13"/>
      <c r="B372" s="223"/>
      <c r="C372" s="224"/>
      <c r="D372" s="225" t="s">
        <v>175</v>
      </c>
      <c r="E372" s="226" t="s">
        <v>19</v>
      </c>
      <c r="F372" s="227" t="s">
        <v>561</v>
      </c>
      <c r="G372" s="224"/>
      <c r="H372" s="226" t="s">
        <v>19</v>
      </c>
      <c r="I372" s="228"/>
      <c r="J372" s="224"/>
      <c r="K372" s="224"/>
      <c r="L372" s="229"/>
      <c r="M372" s="230"/>
      <c r="N372" s="231"/>
      <c r="O372" s="231"/>
      <c r="P372" s="231"/>
      <c r="Q372" s="231"/>
      <c r="R372" s="231"/>
      <c r="S372" s="231"/>
      <c r="T372" s="232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33" t="s">
        <v>175</v>
      </c>
      <c r="AU372" s="233" t="s">
        <v>85</v>
      </c>
      <c r="AV372" s="13" t="s">
        <v>83</v>
      </c>
      <c r="AW372" s="13" t="s">
        <v>37</v>
      </c>
      <c r="AX372" s="13" t="s">
        <v>75</v>
      </c>
      <c r="AY372" s="233" t="s">
        <v>159</v>
      </c>
    </row>
    <row r="373" spans="1:51" s="13" customFormat="1" ht="12">
      <c r="A373" s="13"/>
      <c r="B373" s="223"/>
      <c r="C373" s="224"/>
      <c r="D373" s="225" t="s">
        <v>175</v>
      </c>
      <c r="E373" s="226" t="s">
        <v>19</v>
      </c>
      <c r="F373" s="227" t="s">
        <v>886</v>
      </c>
      <c r="G373" s="224"/>
      <c r="H373" s="226" t="s">
        <v>19</v>
      </c>
      <c r="I373" s="228"/>
      <c r="J373" s="224"/>
      <c r="K373" s="224"/>
      <c r="L373" s="229"/>
      <c r="M373" s="230"/>
      <c r="N373" s="231"/>
      <c r="O373" s="231"/>
      <c r="P373" s="231"/>
      <c r="Q373" s="231"/>
      <c r="R373" s="231"/>
      <c r="S373" s="231"/>
      <c r="T373" s="232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33" t="s">
        <v>175</v>
      </c>
      <c r="AU373" s="233" t="s">
        <v>85</v>
      </c>
      <c r="AV373" s="13" t="s">
        <v>83</v>
      </c>
      <c r="AW373" s="13" t="s">
        <v>37</v>
      </c>
      <c r="AX373" s="13" t="s">
        <v>75</v>
      </c>
      <c r="AY373" s="233" t="s">
        <v>159</v>
      </c>
    </row>
    <row r="374" spans="1:51" s="13" customFormat="1" ht="12">
      <c r="A374" s="13"/>
      <c r="B374" s="223"/>
      <c r="C374" s="224"/>
      <c r="D374" s="225" t="s">
        <v>175</v>
      </c>
      <c r="E374" s="226" t="s">
        <v>19</v>
      </c>
      <c r="F374" s="227" t="s">
        <v>562</v>
      </c>
      <c r="G374" s="224"/>
      <c r="H374" s="226" t="s">
        <v>19</v>
      </c>
      <c r="I374" s="228"/>
      <c r="J374" s="224"/>
      <c r="K374" s="224"/>
      <c r="L374" s="229"/>
      <c r="M374" s="230"/>
      <c r="N374" s="231"/>
      <c r="O374" s="231"/>
      <c r="P374" s="231"/>
      <c r="Q374" s="231"/>
      <c r="R374" s="231"/>
      <c r="S374" s="231"/>
      <c r="T374" s="232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33" t="s">
        <v>175</v>
      </c>
      <c r="AU374" s="233" t="s">
        <v>85</v>
      </c>
      <c r="AV374" s="13" t="s">
        <v>83</v>
      </c>
      <c r="AW374" s="13" t="s">
        <v>37</v>
      </c>
      <c r="AX374" s="13" t="s">
        <v>75</v>
      </c>
      <c r="AY374" s="233" t="s">
        <v>159</v>
      </c>
    </row>
    <row r="375" spans="1:51" s="14" customFormat="1" ht="12">
      <c r="A375" s="14"/>
      <c r="B375" s="234"/>
      <c r="C375" s="235"/>
      <c r="D375" s="225" t="s">
        <v>175</v>
      </c>
      <c r="E375" s="236" t="s">
        <v>19</v>
      </c>
      <c r="F375" s="237" t="s">
        <v>422</v>
      </c>
      <c r="G375" s="235"/>
      <c r="H375" s="238">
        <v>48</v>
      </c>
      <c r="I375" s="239"/>
      <c r="J375" s="235"/>
      <c r="K375" s="235"/>
      <c r="L375" s="240"/>
      <c r="M375" s="241"/>
      <c r="N375" s="242"/>
      <c r="O375" s="242"/>
      <c r="P375" s="242"/>
      <c r="Q375" s="242"/>
      <c r="R375" s="242"/>
      <c r="S375" s="242"/>
      <c r="T375" s="243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44" t="s">
        <v>175</v>
      </c>
      <c r="AU375" s="244" t="s">
        <v>85</v>
      </c>
      <c r="AV375" s="14" t="s">
        <v>85</v>
      </c>
      <c r="AW375" s="14" t="s">
        <v>37</v>
      </c>
      <c r="AX375" s="14" t="s">
        <v>75</v>
      </c>
      <c r="AY375" s="244" t="s">
        <v>159</v>
      </c>
    </row>
    <row r="376" spans="1:51" s="13" customFormat="1" ht="12">
      <c r="A376" s="13"/>
      <c r="B376" s="223"/>
      <c r="C376" s="224"/>
      <c r="D376" s="225" t="s">
        <v>175</v>
      </c>
      <c r="E376" s="226" t="s">
        <v>19</v>
      </c>
      <c r="F376" s="227" t="s">
        <v>243</v>
      </c>
      <c r="G376" s="224"/>
      <c r="H376" s="226" t="s">
        <v>19</v>
      </c>
      <c r="I376" s="228"/>
      <c r="J376" s="224"/>
      <c r="K376" s="224"/>
      <c r="L376" s="229"/>
      <c r="M376" s="230"/>
      <c r="N376" s="231"/>
      <c r="O376" s="231"/>
      <c r="P376" s="231"/>
      <c r="Q376" s="231"/>
      <c r="R376" s="231"/>
      <c r="S376" s="231"/>
      <c r="T376" s="232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33" t="s">
        <v>175</v>
      </c>
      <c r="AU376" s="233" t="s">
        <v>85</v>
      </c>
      <c r="AV376" s="13" t="s">
        <v>83</v>
      </c>
      <c r="AW376" s="13" t="s">
        <v>37</v>
      </c>
      <c r="AX376" s="13" t="s">
        <v>75</v>
      </c>
      <c r="AY376" s="233" t="s">
        <v>159</v>
      </c>
    </row>
    <row r="377" spans="1:51" s="14" customFormat="1" ht="12">
      <c r="A377" s="14"/>
      <c r="B377" s="234"/>
      <c r="C377" s="235"/>
      <c r="D377" s="225" t="s">
        <v>175</v>
      </c>
      <c r="E377" s="236" t="s">
        <v>19</v>
      </c>
      <c r="F377" s="237" t="s">
        <v>75</v>
      </c>
      <c r="G377" s="235"/>
      <c r="H377" s="238">
        <v>0</v>
      </c>
      <c r="I377" s="239"/>
      <c r="J377" s="235"/>
      <c r="K377" s="235"/>
      <c r="L377" s="240"/>
      <c r="M377" s="241"/>
      <c r="N377" s="242"/>
      <c r="O377" s="242"/>
      <c r="P377" s="242"/>
      <c r="Q377" s="242"/>
      <c r="R377" s="242"/>
      <c r="S377" s="242"/>
      <c r="T377" s="243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T377" s="244" t="s">
        <v>175</v>
      </c>
      <c r="AU377" s="244" t="s">
        <v>85</v>
      </c>
      <c r="AV377" s="14" t="s">
        <v>85</v>
      </c>
      <c r="AW377" s="14" t="s">
        <v>37</v>
      </c>
      <c r="AX377" s="14" t="s">
        <v>75</v>
      </c>
      <c r="AY377" s="244" t="s">
        <v>159</v>
      </c>
    </row>
    <row r="378" spans="1:51" s="15" customFormat="1" ht="12">
      <c r="A378" s="15"/>
      <c r="B378" s="245"/>
      <c r="C378" s="246"/>
      <c r="D378" s="225" t="s">
        <v>175</v>
      </c>
      <c r="E378" s="247" t="s">
        <v>19</v>
      </c>
      <c r="F378" s="248" t="s">
        <v>179</v>
      </c>
      <c r="G378" s="246"/>
      <c r="H378" s="249">
        <v>48</v>
      </c>
      <c r="I378" s="250"/>
      <c r="J378" s="246"/>
      <c r="K378" s="246"/>
      <c r="L378" s="251"/>
      <c r="M378" s="252"/>
      <c r="N378" s="253"/>
      <c r="O378" s="253"/>
      <c r="P378" s="253"/>
      <c r="Q378" s="253"/>
      <c r="R378" s="253"/>
      <c r="S378" s="253"/>
      <c r="T378" s="254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T378" s="255" t="s">
        <v>175</v>
      </c>
      <c r="AU378" s="255" t="s">
        <v>85</v>
      </c>
      <c r="AV378" s="15" t="s">
        <v>167</v>
      </c>
      <c r="AW378" s="15" t="s">
        <v>37</v>
      </c>
      <c r="AX378" s="15" t="s">
        <v>83</v>
      </c>
      <c r="AY378" s="255" t="s">
        <v>159</v>
      </c>
    </row>
    <row r="379" spans="1:65" s="2" customFormat="1" ht="24.15" customHeight="1">
      <c r="A379" s="39"/>
      <c r="B379" s="40"/>
      <c r="C379" s="205" t="s">
        <v>540</v>
      </c>
      <c r="D379" s="205" t="s">
        <v>162</v>
      </c>
      <c r="E379" s="206" t="s">
        <v>572</v>
      </c>
      <c r="F379" s="207" t="s">
        <v>573</v>
      </c>
      <c r="G379" s="208" t="s">
        <v>461</v>
      </c>
      <c r="H379" s="209">
        <v>173</v>
      </c>
      <c r="I379" s="210"/>
      <c r="J379" s="211">
        <f>ROUND(I379*H379,2)</f>
        <v>0</v>
      </c>
      <c r="K379" s="207" t="s">
        <v>166</v>
      </c>
      <c r="L379" s="45"/>
      <c r="M379" s="212" t="s">
        <v>19</v>
      </c>
      <c r="N379" s="213" t="s">
        <v>46</v>
      </c>
      <c r="O379" s="85"/>
      <c r="P379" s="214">
        <f>O379*H379</f>
        <v>0</v>
      </c>
      <c r="Q379" s="214">
        <v>0</v>
      </c>
      <c r="R379" s="214">
        <f>Q379*H379</f>
        <v>0</v>
      </c>
      <c r="S379" s="214">
        <v>0</v>
      </c>
      <c r="T379" s="215">
        <f>S379*H379</f>
        <v>0</v>
      </c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R379" s="216" t="s">
        <v>238</v>
      </c>
      <c r="AT379" s="216" t="s">
        <v>162</v>
      </c>
      <c r="AU379" s="216" t="s">
        <v>85</v>
      </c>
      <c r="AY379" s="18" t="s">
        <v>159</v>
      </c>
      <c r="BE379" s="217">
        <f>IF(N379="základní",J379,0)</f>
        <v>0</v>
      </c>
      <c r="BF379" s="217">
        <f>IF(N379="snížená",J379,0)</f>
        <v>0</v>
      </c>
      <c r="BG379" s="217">
        <f>IF(N379="zákl. přenesená",J379,0)</f>
        <v>0</v>
      </c>
      <c r="BH379" s="217">
        <f>IF(N379="sníž. přenesená",J379,0)</f>
        <v>0</v>
      </c>
      <c r="BI379" s="217">
        <f>IF(N379="nulová",J379,0)</f>
        <v>0</v>
      </c>
      <c r="BJ379" s="18" t="s">
        <v>83</v>
      </c>
      <c r="BK379" s="217">
        <f>ROUND(I379*H379,2)</f>
        <v>0</v>
      </c>
      <c r="BL379" s="18" t="s">
        <v>238</v>
      </c>
      <c r="BM379" s="216" t="s">
        <v>887</v>
      </c>
    </row>
    <row r="380" spans="1:47" s="2" customFormat="1" ht="12">
      <c r="A380" s="39"/>
      <c r="B380" s="40"/>
      <c r="C380" s="41"/>
      <c r="D380" s="218" t="s">
        <v>169</v>
      </c>
      <c r="E380" s="41"/>
      <c r="F380" s="219" t="s">
        <v>575</v>
      </c>
      <c r="G380" s="41"/>
      <c r="H380" s="41"/>
      <c r="I380" s="220"/>
      <c r="J380" s="41"/>
      <c r="K380" s="41"/>
      <c r="L380" s="45"/>
      <c r="M380" s="221"/>
      <c r="N380" s="222"/>
      <c r="O380" s="85"/>
      <c r="P380" s="85"/>
      <c r="Q380" s="85"/>
      <c r="R380" s="85"/>
      <c r="S380" s="85"/>
      <c r="T380" s="86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T380" s="18" t="s">
        <v>169</v>
      </c>
      <c r="AU380" s="18" t="s">
        <v>85</v>
      </c>
    </row>
    <row r="381" spans="1:51" s="13" customFormat="1" ht="12">
      <c r="A381" s="13"/>
      <c r="B381" s="223"/>
      <c r="C381" s="224"/>
      <c r="D381" s="225" t="s">
        <v>175</v>
      </c>
      <c r="E381" s="226" t="s">
        <v>19</v>
      </c>
      <c r="F381" s="227" t="s">
        <v>576</v>
      </c>
      <c r="G381" s="224"/>
      <c r="H381" s="226" t="s">
        <v>19</v>
      </c>
      <c r="I381" s="228"/>
      <c r="J381" s="224"/>
      <c r="K381" s="224"/>
      <c r="L381" s="229"/>
      <c r="M381" s="230"/>
      <c r="N381" s="231"/>
      <c r="O381" s="231"/>
      <c r="P381" s="231"/>
      <c r="Q381" s="231"/>
      <c r="R381" s="231"/>
      <c r="S381" s="231"/>
      <c r="T381" s="232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33" t="s">
        <v>175</v>
      </c>
      <c r="AU381" s="233" t="s">
        <v>85</v>
      </c>
      <c r="AV381" s="13" t="s">
        <v>83</v>
      </c>
      <c r="AW381" s="13" t="s">
        <v>37</v>
      </c>
      <c r="AX381" s="13" t="s">
        <v>75</v>
      </c>
      <c r="AY381" s="233" t="s">
        <v>159</v>
      </c>
    </row>
    <row r="382" spans="1:51" s="13" customFormat="1" ht="12">
      <c r="A382" s="13"/>
      <c r="B382" s="223"/>
      <c r="C382" s="224"/>
      <c r="D382" s="225" t="s">
        <v>175</v>
      </c>
      <c r="E382" s="226" t="s">
        <v>19</v>
      </c>
      <c r="F382" s="227" t="s">
        <v>562</v>
      </c>
      <c r="G382" s="224"/>
      <c r="H382" s="226" t="s">
        <v>19</v>
      </c>
      <c r="I382" s="228"/>
      <c r="J382" s="224"/>
      <c r="K382" s="224"/>
      <c r="L382" s="229"/>
      <c r="M382" s="230"/>
      <c r="N382" s="231"/>
      <c r="O382" s="231"/>
      <c r="P382" s="231"/>
      <c r="Q382" s="231"/>
      <c r="R382" s="231"/>
      <c r="S382" s="231"/>
      <c r="T382" s="232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33" t="s">
        <v>175</v>
      </c>
      <c r="AU382" s="233" t="s">
        <v>85</v>
      </c>
      <c r="AV382" s="13" t="s">
        <v>83</v>
      </c>
      <c r="AW382" s="13" t="s">
        <v>37</v>
      </c>
      <c r="AX382" s="13" t="s">
        <v>75</v>
      </c>
      <c r="AY382" s="233" t="s">
        <v>159</v>
      </c>
    </row>
    <row r="383" spans="1:51" s="14" customFormat="1" ht="12">
      <c r="A383" s="14"/>
      <c r="B383" s="234"/>
      <c r="C383" s="235"/>
      <c r="D383" s="225" t="s">
        <v>175</v>
      </c>
      <c r="E383" s="236" t="s">
        <v>19</v>
      </c>
      <c r="F383" s="237" t="s">
        <v>879</v>
      </c>
      <c r="G383" s="235"/>
      <c r="H383" s="238">
        <v>173</v>
      </c>
      <c r="I383" s="239"/>
      <c r="J383" s="235"/>
      <c r="K383" s="235"/>
      <c r="L383" s="240"/>
      <c r="M383" s="241"/>
      <c r="N383" s="242"/>
      <c r="O383" s="242"/>
      <c r="P383" s="242"/>
      <c r="Q383" s="242"/>
      <c r="R383" s="242"/>
      <c r="S383" s="242"/>
      <c r="T383" s="243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244" t="s">
        <v>175</v>
      </c>
      <c r="AU383" s="244" t="s">
        <v>85</v>
      </c>
      <c r="AV383" s="14" t="s">
        <v>85</v>
      </c>
      <c r="AW383" s="14" t="s">
        <v>37</v>
      </c>
      <c r="AX383" s="14" t="s">
        <v>83</v>
      </c>
      <c r="AY383" s="244" t="s">
        <v>159</v>
      </c>
    </row>
    <row r="384" spans="1:65" s="2" customFormat="1" ht="33" customHeight="1">
      <c r="A384" s="39"/>
      <c r="B384" s="40"/>
      <c r="C384" s="257" t="s">
        <v>545</v>
      </c>
      <c r="D384" s="257" t="s">
        <v>255</v>
      </c>
      <c r="E384" s="258" t="s">
        <v>888</v>
      </c>
      <c r="F384" s="259" t="s">
        <v>889</v>
      </c>
      <c r="G384" s="260" t="s">
        <v>237</v>
      </c>
      <c r="H384" s="261">
        <v>48</v>
      </c>
      <c r="I384" s="262"/>
      <c r="J384" s="263">
        <f>ROUND(I384*H384,2)</f>
        <v>0</v>
      </c>
      <c r="K384" s="259" t="s">
        <v>166</v>
      </c>
      <c r="L384" s="264"/>
      <c r="M384" s="265" t="s">
        <v>19</v>
      </c>
      <c r="N384" s="266" t="s">
        <v>46</v>
      </c>
      <c r="O384" s="85"/>
      <c r="P384" s="214">
        <f>O384*H384</f>
        <v>0</v>
      </c>
      <c r="Q384" s="214">
        <v>0.001</v>
      </c>
      <c r="R384" s="214">
        <f>Q384*H384</f>
        <v>0.048</v>
      </c>
      <c r="S384" s="214">
        <v>0</v>
      </c>
      <c r="T384" s="215">
        <f>S384*H384</f>
        <v>0</v>
      </c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R384" s="216" t="s">
        <v>259</v>
      </c>
      <c r="AT384" s="216" t="s">
        <v>255</v>
      </c>
      <c r="AU384" s="216" t="s">
        <v>85</v>
      </c>
      <c r="AY384" s="18" t="s">
        <v>159</v>
      </c>
      <c r="BE384" s="217">
        <f>IF(N384="základní",J384,0)</f>
        <v>0</v>
      </c>
      <c r="BF384" s="217">
        <f>IF(N384="snížená",J384,0)</f>
        <v>0</v>
      </c>
      <c r="BG384" s="217">
        <f>IF(N384="zákl. přenesená",J384,0)</f>
        <v>0</v>
      </c>
      <c r="BH384" s="217">
        <f>IF(N384="sníž. přenesená",J384,0)</f>
        <v>0</v>
      </c>
      <c r="BI384" s="217">
        <f>IF(N384="nulová",J384,0)</f>
        <v>0</v>
      </c>
      <c r="BJ384" s="18" t="s">
        <v>83</v>
      </c>
      <c r="BK384" s="217">
        <f>ROUND(I384*H384,2)</f>
        <v>0</v>
      </c>
      <c r="BL384" s="18" t="s">
        <v>238</v>
      </c>
      <c r="BM384" s="216" t="s">
        <v>890</v>
      </c>
    </row>
    <row r="385" spans="1:51" s="13" customFormat="1" ht="12">
      <c r="A385" s="13"/>
      <c r="B385" s="223"/>
      <c r="C385" s="224"/>
      <c r="D385" s="225" t="s">
        <v>175</v>
      </c>
      <c r="E385" s="226" t="s">
        <v>19</v>
      </c>
      <c r="F385" s="227" t="s">
        <v>886</v>
      </c>
      <c r="G385" s="224"/>
      <c r="H385" s="226" t="s">
        <v>19</v>
      </c>
      <c r="I385" s="228"/>
      <c r="J385" s="224"/>
      <c r="K385" s="224"/>
      <c r="L385" s="229"/>
      <c r="M385" s="230"/>
      <c r="N385" s="231"/>
      <c r="O385" s="231"/>
      <c r="P385" s="231"/>
      <c r="Q385" s="231"/>
      <c r="R385" s="231"/>
      <c r="S385" s="231"/>
      <c r="T385" s="232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33" t="s">
        <v>175</v>
      </c>
      <c r="AU385" s="233" t="s">
        <v>85</v>
      </c>
      <c r="AV385" s="13" t="s">
        <v>83</v>
      </c>
      <c r="AW385" s="13" t="s">
        <v>37</v>
      </c>
      <c r="AX385" s="13" t="s">
        <v>75</v>
      </c>
      <c r="AY385" s="233" t="s">
        <v>159</v>
      </c>
    </row>
    <row r="386" spans="1:51" s="14" customFormat="1" ht="12">
      <c r="A386" s="14"/>
      <c r="B386" s="234"/>
      <c r="C386" s="235"/>
      <c r="D386" s="225" t="s">
        <v>175</v>
      </c>
      <c r="E386" s="236" t="s">
        <v>19</v>
      </c>
      <c r="F386" s="237" t="s">
        <v>422</v>
      </c>
      <c r="G386" s="235"/>
      <c r="H386" s="238">
        <v>48</v>
      </c>
      <c r="I386" s="239"/>
      <c r="J386" s="235"/>
      <c r="K386" s="235"/>
      <c r="L386" s="240"/>
      <c r="M386" s="241"/>
      <c r="N386" s="242"/>
      <c r="O386" s="242"/>
      <c r="P386" s="242"/>
      <c r="Q386" s="242"/>
      <c r="R386" s="242"/>
      <c r="S386" s="242"/>
      <c r="T386" s="243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44" t="s">
        <v>175</v>
      </c>
      <c r="AU386" s="244" t="s">
        <v>85</v>
      </c>
      <c r="AV386" s="14" t="s">
        <v>85</v>
      </c>
      <c r="AW386" s="14" t="s">
        <v>37</v>
      </c>
      <c r="AX386" s="14" t="s">
        <v>83</v>
      </c>
      <c r="AY386" s="244" t="s">
        <v>159</v>
      </c>
    </row>
    <row r="387" spans="1:65" s="2" customFormat="1" ht="24.15" customHeight="1">
      <c r="A387" s="39"/>
      <c r="B387" s="40"/>
      <c r="C387" s="205" t="s">
        <v>549</v>
      </c>
      <c r="D387" s="205" t="s">
        <v>162</v>
      </c>
      <c r="E387" s="206" t="s">
        <v>578</v>
      </c>
      <c r="F387" s="207" t="s">
        <v>579</v>
      </c>
      <c r="G387" s="208" t="s">
        <v>237</v>
      </c>
      <c r="H387" s="209">
        <v>125</v>
      </c>
      <c r="I387" s="210"/>
      <c r="J387" s="211">
        <f>ROUND(I387*H387,2)</f>
        <v>0</v>
      </c>
      <c r="K387" s="207" t="s">
        <v>166</v>
      </c>
      <c r="L387" s="45"/>
      <c r="M387" s="212" t="s">
        <v>19</v>
      </c>
      <c r="N387" s="213" t="s">
        <v>46</v>
      </c>
      <c r="O387" s="85"/>
      <c r="P387" s="214">
        <f>O387*H387</f>
        <v>0</v>
      </c>
      <c r="Q387" s="214">
        <v>0</v>
      </c>
      <c r="R387" s="214">
        <f>Q387*H387</f>
        <v>0</v>
      </c>
      <c r="S387" s="214">
        <v>0</v>
      </c>
      <c r="T387" s="215">
        <f>S387*H387</f>
        <v>0</v>
      </c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R387" s="216" t="s">
        <v>238</v>
      </c>
      <c r="AT387" s="216" t="s">
        <v>162</v>
      </c>
      <c r="AU387" s="216" t="s">
        <v>85</v>
      </c>
      <c r="AY387" s="18" t="s">
        <v>159</v>
      </c>
      <c r="BE387" s="217">
        <f>IF(N387="základní",J387,0)</f>
        <v>0</v>
      </c>
      <c r="BF387" s="217">
        <f>IF(N387="snížená",J387,0)</f>
        <v>0</v>
      </c>
      <c r="BG387" s="217">
        <f>IF(N387="zákl. přenesená",J387,0)</f>
        <v>0</v>
      </c>
      <c r="BH387" s="217">
        <f>IF(N387="sníž. přenesená",J387,0)</f>
        <v>0</v>
      </c>
      <c r="BI387" s="217">
        <f>IF(N387="nulová",J387,0)</f>
        <v>0</v>
      </c>
      <c r="BJ387" s="18" t="s">
        <v>83</v>
      </c>
      <c r="BK387" s="217">
        <f>ROUND(I387*H387,2)</f>
        <v>0</v>
      </c>
      <c r="BL387" s="18" t="s">
        <v>238</v>
      </c>
      <c r="BM387" s="216" t="s">
        <v>891</v>
      </c>
    </row>
    <row r="388" spans="1:47" s="2" customFormat="1" ht="12">
      <c r="A388" s="39"/>
      <c r="B388" s="40"/>
      <c r="C388" s="41"/>
      <c r="D388" s="218" t="s">
        <v>169</v>
      </c>
      <c r="E388" s="41"/>
      <c r="F388" s="219" t="s">
        <v>581</v>
      </c>
      <c r="G388" s="41"/>
      <c r="H388" s="41"/>
      <c r="I388" s="220"/>
      <c r="J388" s="41"/>
      <c r="K388" s="41"/>
      <c r="L388" s="45"/>
      <c r="M388" s="221"/>
      <c r="N388" s="222"/>
      <c r="O388" s="85"/>
      <c r="P388" s="85"/>
      <c r="Q388" s="85"/>
      <c r="R388" s="85"/>
      <c r="S388" s="85"/>
      <c r="T388" s="86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T388" s="18" t="s">
        <v>169</v>
      </c>
      <c r="AU388" s="18" t="s">
        <v>85</v>
      </c>
    </row>
    <row r="389" spans="1:51" s="13" customFormat="1" ht="12">
      <c r="A389" s="13"/>
      <c r="B389" s="223"/>
      <c r="C389" s="224"/>
      <c r="D389" s="225" t="s">
        <v>175</v>
      </c>
      <c r="E389" s="226" t="s">
        <v>19</v>
      </c>
      <c r="F389" s="227" t="s">
        <v>576</v>
      </c>
      <c r="G389" s="224"/>
      <c r="H389" s="226" t="s">
        <v>19</v>
      </c>
      <c r="I389" s="228"/>
      <c r="J389" s="224"/>
      <c r="K389" s="224"/>
      <c r="L389" s="229"/>
      <c r="M389" s="230"/>
      <c r="N389" s="231"/>
      <c r="O389" s="231"/>
      <c r="P389" s="231"/>
      <c r="Q389" s="231"/>
      <c r="R389" s="231"/>
      <c r="S389" s="231"/>
      <c r="T389" s="232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33" t="s">
        <v>175</v>
      </c>
      <c r="AU389" s="233" t="s">
        <v>85</v>
      </c>
      <c r="AV389" s="13" t="s">
        <v>83</v>
      </c>
      <c r="AW389" s="13" t="s">
        <v>37</v>
      </c>
      <c r="AX389" s="13" t="s">
        <v>75</v>
      </c>
      <c r="AY389" s="233" t="s">
        <v>159</v>
      </c>
    </row>
    <row r="390" spans="1:51" s="13" customFormat="1" ht="12">
      <c r="A390" s="13"/>
      <c r="B390" s="223"/>
      <c r="C390" s="224"/>
      <c r="D390" s="225" t="s">
        <v>175</v>
      </c>
      <c r="E390" s="226" t="s">
        <v>19</v>
      </c>
      <c r="F390" s="227" t="s">
        <v>569</v>
      </c>
      <c r="G390" s="224"/>
      <c r="H390" s="226" t="s">
        <v>19</v>
      </c>
      <c r="I390" s="228"/>
      <c r="J390" s="224"/>
      <c r="K390" s="224"/>
      <c r="L390" s="229"/>
      <c r="M390" s="230"/>
      <c r="N390" s="231"/>
      <c r="O390" s="231"/>
      <c r="P390" s="231"/>
      <c r="Q390" s="231"/>
      <c r="R390" s="231"/>
      <c r="S390" s="231"/>
      <c r="T390" s="232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33" t="s">
        <v>175</v>
      </c>
      <c r="AU390" s="233" t="s">
        <v>85</v>
      </c>
      <c r="AV390" s="13" t="s">
        <v>83</v>
      </c>
      <c r="AW390" s="13" t="s">
        <v>37</v>
      </c>
      <c r="AX390" s="13" t="s">
        <v>75</v>
      </c>
      <c r="AY390" s="233" t="s">
        <v>159</v>
      </c>
    </row>
    <row r="391" spans="1:51" s="13" customFormat="1" ht="12">
      <c r="A391" s="13"/>
      <c r="B391" s="223"/>
      <c r="C391" s="224"/>
      <c r="D391" s="225" t="s">
        <v>175</v>
      </c>
      <c r="E391" s="226" t="s">
        <v>19</v>
      </c>
      <c r="F391" s="227" t="s">
        <v>562</v>
      </c>
      <c r="G391" s="224"/>
      <c r="H391" s="226" t="s">
        <v>19</v>
      </c>
      <c r="I391" s="228"/>
      <c r="J391" s="224"/>
      <c r="K391" s="224"/>
      <c r="L391" s="229"/>
      <c r="M391" s="230"/>
      <c r="N391" s="231"/>
      <c r="O391" s="231"/>
      <c r="P391" s="231"/>
      <c r="Q391" s="231"/>
      <c r="R391" s="231"/>
      <c r="S391" s="231"/>
      <c r="T391" s="232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33" t="s">
        <v>175</v>
      </c>
      <c r="AU391" s="233" t="s">
        <v>85</v>
      </c>
      <c r="AV391" s="13" t="s">
        <v>83</v>
      </c>
      <c r="AW391" s="13" t="s">
        <v>37</v>
      </c>
      <c r="AX391" s="13" t="s">
        <v>75</v>
      </c>
      <c r="AY391" s="233" t="s">
        <v>159</v>
      </c>
    </row>
    <row r="392" spans="1:51" s="14" customFormat="1" ht="12">
      <c r="A392" s="14"/>
      <c r="B392" s="234"/>
      <c r="C392" s="235"/>
      <c r="D392" s="225" t="s">
        <v>175</v>
      </c>
      <c r="E392" s="236" t="s">
        <v>19</v>
      </c>
      <c r="F392" s="237" t="s">
        <v>881</v>
      </c>
      <c r="G392" s="235"/>
      <c r="H392" s="238">
        <v>125</v>
      </c>
      <c r="I392" s="239"/>
      <c r="J392" s="235"/>
      <c r="K392" s="235"/>
      <c r="L392" s="240"/>
      <c r="M392" s="241"/>
      <c r="N392" s="242"/>
      <c r="O392" s="242"/>
      <c r="P392" s="242"/>
      <c r="Q392" s="242"/>
      <c r="R392" s="242"/>
      <c r="S392" s="242"/>
      <c r="T392" s="243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44" t="s">
        <v>175</v>
      </c>
      <c r="AU392" s="244" t="s">
        <v>85</v>
      </c>
      <c r="AV392" s="14" t="s">
        <v>85</v>
      </c>
      <c r="AW392" s="14" t="s">
        <v>37</v>
      </c>
      <c r="AX392" s="14" t="s">
        <v>75</v>
      </c>
      <c r="AY392" s="244" t="s">
        <v>159</v>
      </c>
    </row>
    <row r="393" spans="1:51" s="13" customFormat="1" ht="12">
      <c r="A393" s="13"/>
      <c r="B393" s="223"/>
      <c r="C393" s="224"/>
      <c r="D393" s="225" t="s">
        <v>175</v>
      </c>
      <c r="E393" s="226" t="s">
        <v>19</v>
      </c>
      <c r="F393" s="227" t="s">
        <v>243</v>
      </c>
      <c r="G393" s="224"/>
      <c r="H393" s="226" t="s">
        <v>19</v>
      </c>
      <c r="I393" s="228"/>
      <c r="J393" s="224"/>
      <c r="K393" s="224"/>
      <c r="L393" s="229"/>
      <c r="M393" s="230"/>
      <c r="N393" s="231"/>
      <c r="O393" s="231"/>
      <c r="P393" s="231"/>
      <c r="Q393" s="231"/>
      <c r="R393" s="231"/>
      <c r="S393" s="231"/>
      <c r="T393" s="232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33" t="s">
        <v>175</v>
      </c>
      <c r="AU393" s="233" t="s">
        <v>85</v>
      </c>
      <c r="AV393" s="13" t="s">
        <v>83</v>
      </c>
      <c r="AW393" s="13" t="s">
        <v>37</v>
      </c>
      <c r="AX393" s="13" t="s">
        <v>75</v>
      </c>
      <c r="AY393" s="233" t="s">
        <v>159</v>
      </c>
    </row>
    <row r="394" spans="1:51" s="14" customFormat="1" ht="12">
      <c r="A394" s="14"/>
      <c r="B394" s="234"/>
      <c r="C394" s="235"/>
      <c r="D394" s="225" t="s">
        <v>175</v>
      </c>
      <c r="E394" s="236" t="s">
        <v>19</v>
      </c>
      <c r="F394" s="237" t="s">
        <v>75</v>
      </c>
      <c r="G394" s="235"/>
      <c r="H394" s="238">
        <v>0</v>
      </c>
      <c r="I394" s="239"/>
      <c r="J394" s="235"/>
      <c r="K394" s="235"/>
      <c r="L394" s="240"/>
      <c r="M394" s="241"/>
      <c r="N394" s="242"/>
      <c r="O394" s="242"/>
      <c r="P394" s="242"/>
      <c r="Q394" s="242"/>
      <c r="R394" s="242"/>
      <c r="S394" s="242"/>
      <c r="T394" s="243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T394" s="244" t="s">
        <v>175</v>
      </c>
      <c r="AU394" s="244" t="s">
        <v>85</v>
      </c>
      <c r="AV394" s="14" t="s">
        <v>85</v>
      </c>
      <c r="AW394" s="14" t="s">
        <v>37</v>
      </c>
      <c r="AX394" s="14" t="s">
        <v>75</v>
      </c>
      <c r="AY394" s="244" t="s">
        <v>159</v>
      </c>
    </row>
    <row r="395" spans="1:51" s="15" customFormat="1" ht="12">
      <c r="A395" s="15"/>
      <c r="B395" s="245"/>
      <c r="C395" s="246"/>
      <c r="D395" s="225" t="s">
        <v>175</v>
      </c>
      <c r="E395" s="247" t="s">
        <v>19</v>
      </c>
      <c r="F395" s="248" t="s">
        <v>179</v>
      </c>
      <c r="G395" s="246"/>
      <c r="H395" s="249">
        <v>125</v>
      </c>
      <c r="I395" s="250"/>
      <c r="J395" s="246"/>
      <c r="K395" s="246"/>
      <c r="L395" s="251"/>
      <c r="M395" s="252"/>
      <c r="N395" s="253"/>
      <c r="O395" s="253"/>
      <c r="P395" s="253"/>
      <c r="Q395" s="253"/>
      <c r="R395" s="253"/>
      <c r="S395" s="253"/>
      <c r="T395" s="254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T395" s="255" t="s">
        <v>175</v>
      </c>
      <c r="AU395" s="255" t="s">
        <v>85</v>
      </c>
      <c r="AV395" s="15" t="s">
        <v>167</v>
      </c>
      <c r="AW395" s="15" t="s">
        <v>37</v>
      </c>
      <c r="AX395" s="15" t="s">
        <v>83</v>
      </c>
      <c r="AY395" s="255" t="s">
        <v>159</v>
      </c>
    </row>
    <row r="396" spans="1:65" s="2" customFormat="1" ht="16.5" customHeight="1">
      <c r="A396" s="39"/>
      <c r="B396" s="40"/>
      <c r="C396" s="257" t="s">
        <v>556</v>
      </c>
      <c r="D396" s="257" t="s">
        <v>255</v>
      </c>
      <c r="E396" s="258" t="s">
        <v>583</v>
      </c>
      <c r="F396" s="259" t="s">
        <v>584</v>
      </c>
      <c r="G396" s="260" t="s">
        <v>237</v>
      </c>
      <c r="H396" s="261">
        <v>125</v>
      </c>
      <c r="I396" s="262"/>
      <c r="J396" s="263">
        <f>ROUND(I396*H396,2)</f>
        <v>0</v>
      </c>
      <c r="K396" s="259" t="s">
        <v>166</v>
      </c>
      <c r="L396" s="264"/>
      <c r="M396" s="265" t="s">
        <v>19</v>
      </c>
      <c r="N396" s="266" t="s">
        <v>46</v>
      </c>
      <c r="O396" s="85"/>
      <c r="P396" s="214">
        <f>O396*H396</f>
        <v>0</v>
      </c>
      <c r="Q396" s="214">
        <v>0.0001</v>
      </c>
      <c r="R396" s="214">
        <f>Q396*H396</f>
        <v>0.0125</v>
      </c>
      <c r="S396" s="214">
        <v>0</v>
      </c>
      <c r="T396" s="215">
        <f>S396*H396</f>
        <v>0</v>
      </c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R396" s="216" t="s">
        <v>259</v>
      </c>
      <c r="AT396" s="216" t="s">
        <v>255</v>
      </c>
      <c r="AU396" s="216" t="s">
        <v>85</v>
      </c>
      <c r="AY396" s="18" t="s">
        <v>159</v>
      </c>
      <c r="BE396" s="217">
        <f>IF(N396="základní",J396,0)</f>
        <v>0</v>
      </c>
      <c r="BF396" s="217">
        <f>IF(N396="snížená",J396,0)</f>
        <v>0</v>
      </c>
      <c r="BG396" s="217">
        <f>IF(N396="zákl. přenesená",J396,0)</f>
        <v>0</v>
      </c>
      <c r="BH396" s="217">
        <f>IF(N396="sníž. přenesená",J396,0)</f>
        <v>0</v>
      </c>
      <c r="BI396" s="217">
        <f>IF(N396="nulová",J396,0)</f>
        <v>0</v>
      </c>
      <c r="BJ396" s="18" t="s">
        <v>83</v>
      </c>
      <c r="BK396" s="217">
        <f>ROUND(I396*H396,2)</f>
        <v>0</v>
      </c>
      <c r="BL396" s="18" t="s">
        <v>238</v>
      </c>
      <c r="BM396" s="216" t="s">
        <v>892</v>
      </c>
    </row>
    <row r="397" spans="1:65" s="2" customFormat="1" ht="44.25" customHeight="1">
      <c r="A397" s="39"/>
      <c r="B397" s="40"/>
      <c r="C397" s="205" t="s">
        <v>564</v>
      </c>
      <c r="D397" s="205" t="s">
        <v>162</v>
      </c>
      <c r="E397" s="206" t="s">
        <v>587</v>
      </c>
      <c r="F397" s="207" t="s">
        <v>588</v>
      </c>
      <c r="G397" s="208" t="s">
        <v>237</v>
      </c>
      <c r="H397" s="209">
        <v>1</v>
      </c>
      <c r="I397" s="210"/>
      <c r="J397" s="211">
        <f>ROUND(I397*H397,2)</f>
        <v>0</v>
      </c>
      <c r="K397" s="207" t="s">
        <v>166</v>
      </c>
      <c r="L397" s="45"/>
      <c r="M397" s="212" t="s">
        <v>19</v>
      </c>
      <c r="N397" s="213" t="s">
        <v>46</v>
      </c>
      <c r="O397" s="85"/>
      <c r="P397" s="214">
        <f>O397*H397</f>
        <v>0</v>
      </c>
      <c r="Q397" s="214">
        <v>0</v>
      </c>
      <c r="R397" s="214">
        <f>Q397*H397</f>
        <v>0</v>
      </c>
      <c r="S397" s="214">
        <v>0</v>
      </c>
      <c r="T397" s="215">
        <f>S397*H397</f>
        <v>0</v>
      </c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R397" s="216" t="s">
        <v>238</v>
      </c>
      <c r="AT397" s="216" t="s">
        <v>162</v>
      </c>
      <c r="AU397" s="216" t="s">
        <v>85</v>
      </c>
      <c r="AY397" s="18" t="s">
        <v>159</v>
      </c>
      <c r="BE397" s="217">
        <f>IF(N397="základní",J397,0)</f>
        <v>0</v>
      </c>
      <c r="BF397" s="217">
        <f>IF(N397="snížená",J397,0)</f>
        <v>0</v>
      </c>
      <c r="BG397" s="217">
        <f>IF(N397="zákl. přenesená",J397,0)</f>
        <v>0</v>
      </c>
      <c r="BH397" s="217">
        <f>IF(N397="sníž. přenesená",J397,0)</f>
        <v>0</v>
      </c>
      <c r="BI397" s="217">
        <f>IF(N397="nulová",J397,0)</f>
        <v>0</v>
      </c>
      <c r="BJ397" s="18" t="s">
        <v>83</v>
      </c>
      <c r="BK397" s="217">
        <f>ROUND(I397*H397,2)</f>
        <v>0</v>
      </c>
      <c r="BL397" s="18" t="s">
        <v>238</v>
      </c>
      <c r="BM397" s="216" t="s">
        <v>893</v>
      </c>
    </row>
    <row r="398" spans="1:47" s="2" customFormat="1" ht="12">
      <c r="A398" s="39"/>
      <c r="B398" s="40"/>
      <c r="C398" s="41"/>
      <c r="D398" s="218" t="s">
        <v>169</v>
      </c>
      <c r="E398" s="41"/>
      <c r="F398" s="219" t="s">
        <v>590</v>
      </c>
      <c r="G398" s="41"/>
      <c r="H398" s="41"/>
      <c r="I398" s="220"/>
      <c r="J398" s="41"/>
      <c r="K398" s="41"/>
      <c r="L398" s="45"/>
      <c r="M398" s="221"/>
      <c r="N398" s="222"/>
      <c r="O398" s="85"/>
      <c r="P398" s="85"/>
      <c r="Q398" s="85"/>
      <c r="R398" s="85"/>
      <c r="S398" s="85"/>
      <c r="T398" s="86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T398" s="18" t="s">
        <v>169</v>
      </c>
      <c r="AU398" s="18" t="s">
        <v>85</v>
      </c>
    </row>
    <row r="399" spans="1:47" s="2" customFormat="1" ht="12">
      <c r="A399" s="39"/>
      <c r="B399" s="40"/>
      <c r="C399" s="41"/>
      <c r="D399" s="225" t="s">
        <v>203</v>
      </c>
      <c r="E399" s="41"/>
      <c r="F399" s="256" t="s">
        <v>591</v>
      </c>
      <c r="G399" s="41"/>
      <c r="H399" s="41"/>
      <c r="I399" s="220"/>
      <c r="J399" s="41"/>
      <c r="K399" s="41"/>
      <c r="L399" s="45"/>
      <c r="M399" s="221"/>
      <c r="N399" s="222"/>
      <c r="O399" s="85"/>
      <c r="P399" s="85"/>
      <c r="Q399" s="85"/>
      <c r="R399" s="85"/>
      <c r="S399" s="85"/>
      <c r="T399" s="86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T399" s="18" t="s">
        <v>203</v>
      </c>
      <c r="AU399" s="18" t="s">
        <v>85</v>
      </c>
    </row>
    <row r="400" spans="1:65" s="2" customFormat="1" ht="44.25" customHeight="1">
      <c r="A400" s="39"/>
      <c r="B400" s="40"/>
      <c r="C400" s="205" t="s">
        <v>571</v>
      </c>
      <c r="D400" s="205" t="s">
        <v>162</v>
      </c>
      <c r="E400" s="206" t="s">
        <v>593</v>
      </c>
      <c r="F400" s="207" t="s">
        <v>594</v>
      </c>
      <c r="G400" s="208" t="s">
        <v>595</v>
      </c>
      <c r="H400" s="267"/>
      <c r="I400" s="210"/>
      <c r="J400" s="211">
        <f>ROUND(I400*H400,2)</f>
        <v>0</v>
      </c>
      <c r="K400" s="207" t="s">
        <v>166</v>
      </c>
      <c r="L400" s="45"/>
      <c r="M400" s="212" t="s">
        <v>19</v>
      </c>
      <c r="N400" s="213" t="s">
        <v>46</v>
      </c>
      <c r="O400" s="85"/>
      <c r="P400" s="214">
        <f>O400*H400</f>
        <v>0</v>
      </c>
      <c r="Q400" s="214">
        <v>0</v>
      </c>
      <c r="R400" s="214">
        <f>Q400*H400</f>
        <v>0</v>
      </c>
      <c r="S400" s="214">
        <v>0</v>
      </c>
      <c r="T400" s="215">
        <f>S400*H400</f>
        <v>0</v>
      </c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R400" s="216" t="s">
        <v>238</v>
      </c>
      <c r="AT400" s="216" t="s">
        <v>162</v>
      </c>
      <c r="AU400" s="216" t="s">
        <v>85</v>
      </c>
      <c r="AY400" s="18" t="s">
        <v>159</v>
      </c>
      <c r="BE400" s="217">
        <f>IF(N400="základní",J400,0)</f>
        <v>0</v>
      </c>
      <c r="BF400" s="217">
        <f>IF(N400="snížená",J400,0)</f>
        <v>0</v>
      </c>
      <c r="BG400" s="217">
        <f>IF(N400="zákl. přenesená",J400,0)</f>
        <v>0</v>
      </c>
      <c r="BH400" s="217">
        <f>IF(N400="sníž. přenesená",J400,0)</f>
        <v>0</v>
      </c>
      <c r="BI400" s="217">
        <f>IF(N400="nulová",J400,0)</f>
        <v>0</v>
      </c>
      <c r="BJ400" s="18" t="s">
        <v>83</v>
      </c>
      <c r="BK400" s="217">
        <f>ROUND(I400*H400,2)</f>
        <v>0</v>
      </c>
      <c r="BL400" s="18" t="s">
        <v>238</v>
      </c>
      <c r="BM400" s="216" t="s">
        <v>894</v>
      </c>
    </row>
    <row r="401" spans="1:47" s="2" customFormat="1" ht="12">
      <c r="A401" s="39"/>
      <c r="B401" s="40"/>
      <c r="C401" s="41"/>
      <c r="D401" s="218" t="s">
        <v>169</v>
      </c>
      <c r="E401" s="41"/>
      <c r="F401" s="219" t="s">
        <v>597</v>
      </c>
      <c r="G401" s="41"/>
      <c r="H401" s="41"/>
      <c r="I401" s="220"/>
      <c r="J401" s="41"/>
      <c r="K401" s="41"/>
      <c r="L401" s="45"/>
      <c r="M401" s="221"/>
      <c r="N401" s="222"/>
      <c r="O401" s="85"/>
      <c r="P401" s="85"/>
      <c r="Q401" s="85"/>
      <c r="R401" s="85"/>
      <c r="S401" s="85"/>
      <c r="T401" s="86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T401" s="18" t="s">
        <v>169</v>
      </c>
      <c r="AU401" s="18" t="s">
        <v>85</v>
      </c>
    </row>
    <row r="402" spans="1:63" s="12" customFormat="1" ht="22.8" customHeight="1">
      <c r="A402" s="12"/>
      <c r="B402" s="189"/>
      <c r="C402" s="190"/>
      <c r="D402" s="191" t="s">
        <v>74</v>
      </c>
      <c r="E402" s="203" t="s">
        <v>598</v>
      </c>
      <c r="F402" s="203" t="s">
        <v>599</v>
      </c>
      <c r="G402" s="190"/>
      <c r="H402" s="190"/>
      <c r="I402" s="193"/>
      <c r="J402" s="204">
        <f>BK402</f>
        <v>0</v>
      </c>
      <c r="K402" s="190"/>
      <c r="L402" s="195"/>
      <c r="M402" s="196"/>
      <c r="N402" s="197"/>
      <c r="O402" s="197"/>
      <c r="P402" s="198">
        <f>SUM(P403:P420)</f>
        <v>0</v>
      </c>
      <c r="Q402" s="197"/>
      <c r="R402" s="198">
        <f>SUM(R403:R420)</f>
        <v>1.5859157</v>
      </c>
      <c r="S402" s="197"/>
      <c r="T402" s="199">
        <f>SUM(T403:T420)</f>
        <v>0</v>
      </c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R402" s="200" t="s">
        <v>85</v>
      </c>
      <c r="AT402" s="201" t="s">
        <v>74</v>
      </c>
      <c r="AU402" s="201" t="s">
        <v>83</v>
      </c>
      <c r="AY402" s="200" t="s">
        <v>159</v>
      </c>
      <c r="BK402" s="202">
        <f>SUM(BK403:BK420)</f>
        <v>0</v>
      </c>
    </row>
    <row r="403" spans="1:65" s="2" customFormat="1" ht="49.05" customHeight="1">
      <c r="A403" s="39"/>
      <c r="B403" s="40"/>
      <c r="C403" s="205" t="s">
        <v>577</v>
      </c>
      <c r="D403" s="205" t="s">
        <v>162</v>
      </c>
      <c r="E403" s="206" t="s">
        <v>601</v>
      </c>
      <c r="F403" s="207" t="s">
        <v>602</v>
      </c>
      <c r="G403" s="208" t="s">
        <v>165</v>
      </c>
      <c r="H403" s="209">
        <v>93.956</v>
      </c>
      <c r="I403" s="210"/>
      <c r="J403" s="211">
        <f>ROUND(I403*H403,2)</f>
        <v>0</v>
      </c>
      <c r="K403" s="207" t="s">
        <v>166</v>
      </c>
      <c r="L403" s="45"/>
      <c r="M403" s="212" t="s">
        <v>19</v>
      </c>
      <c r="N403" s="213" t="s">
        <v>46</v>
      </c>
      <c r="O403" s="85"/>
      <c r="P403" s="214">
        <f>O403*H403</f>
        <v>0</v>
      </c>
      <c r="Q403" s="214">
        <v>0</v>
      </c>
      <c r="R403" s="214">
        <f>Q403*H403</f>
        <v>0</v>
      </c>
      <c r="S403" s="214">
        <v>0</v>
      </c>
      <c r="T403" s="215">
        <f>S403*H403</f>
        <v>0</v>
      </c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R403" s="216" t="s">
        <v>238</v>
      </c>
      <c r="AT403" s="216" t="s">
        <v>162</v>
      </c>
      <c r="AU403" s="216" t="s">
        <v>85</v>
      </c>
      <c r="AY403" s="18" t="s">
        <v>159</v>
      </c>
      <c r="BE403" s="217">
        <f>IF(N403="základní",J403,0)</f>
        <v>0</v>
      </c>
      <c r="BF403" s="217">
        <f>IF(N403="snížená",J403,0)</f>
        <v>0</v>
      </c>
      <c r="BG403" s="217">
        <f>IF(N403="zákl. přenesená",J403,0)</f>
        <v>0</v>
      </c>
      <c r="BH403" s="217">
        <f>IF(N403="sníž. přenesená",J403,0)</f>
        <v>0</v>
      </c>
      <c r="BI403" s="217">
        <f>IF(N403="nulová",J403,0)</f>
        <v>0</v>
      </c>
      <c r="BJ403" s="18" t="s">
        <v>83</v>
      </c>
      <c r="BK403" s="217">
        <f>ROUND(I403*H403,2)</f>
        <v>0</v>
      </c>
      <c r="BL403" s="18" t="s">
        <v>238</v>
      </c>
      <c r="BM403" s="216" t="s">
        <v>895</v>
      </c>
    </row>
    <row r="404" spans="1:47" s="2" customFormat="1" ht="12">
      <c r="A404" s="39"/>
      <c r="B404" s="40"/>
      <c r="C404" s="41"/>
      <c r="D404" s="218" t="s">
        <v>169</v>
      </c>
      <c r="E404" s="41"/>
      <c r="F404" s="219" t="s">
        <v>604</v>
      </c>
      <c r="G404" s="41"/>
      <c r="H404" s="41"/>
      <c r="I404" s="220"/>
      <c r="J404" s="41"/>
      <c r="K404" s="41"/>
      <c r="L404" s="45"/>
      <c r="M404" s="221"/>
      <c r="N404" s="222"/>
      <c r="O404" s="85"/>
      <c r="P404" s="85"/>
      <c r="Q404" s="85"/>
      <c r="R404" s="85"/>
      <c r="S404" s="85"/>
      <c r="T404" s="86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T404" s="18" t="s">
        <v>169</v>
      </c>
      <c r="AU404" s="18" t="s">
        <v>85</v>
      </c>
    </row>
    <row r="405" spans="1:51" s="13" customFormat="1" ht="12">
      <c r="A405" s="13"/>
      <c r="B405" s="223"/>
      <c r="C405" s="224"/>
      <c r="D405" s="225" t="s">
        <v>175</v>
      </c>
      <c r="E405" s="226" t="s">
        <v>19</v>
      </c>
      <c r="F405" s="227" t="s">
        <v>358</v>
      </c>
      <c r="G405" s="224"/>
      <c r="H405" s="226" t="s">
        <v>19</v>
      </c>
      <c r="I405" s="228"/>
      <c r="J405" s="224"/>
      <c r="K405" s="224"/>
      <c r="L405" s="229"/>
      <c r="M405" s="230"/>
      <c r="N405" s="231"/>
      <c r="O405" s="231"/>
      <c r="P405" s="231"/>
      <c r="Q405" s="231"/>
      <c r="R405" s="231"/>
      <c r="S405" s="231"/>
      <c r="T405" s="232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33" t="s">
        <v>175</v>
      </c>
      <c r="AU405" s="233" t="s">
        <v>85</v>
      </c>
      <c r="AV405" s="13" t="s">
        <v>83</v>
      </c>
      <c r="AW405" s="13" t="s">
        <v>37</v>
      </c>
      <c r="AX405" s="13" t="s">
        <v>75</v>
      </c>
      <c r="AY405" s="233" t="s">
        <v>159</v>
      </c>
    </row>
    <row r="406" spans="1:51" s="13" customFormat="1" ht="12">
      <c r="A406" s="13"/>
      <c r="B406" s="223"/>
      <c r="C406" s="224"/>
      <c r="D406" s="225" t="s">
        <v>175</v>
      </c>
      <c r="E406" s="226" t="s">
        <v>19</v>
      </c>
      <c r="F406" s="227" t="s">
        <v>478</v>
      </c>
      <c r="G406" s="224"/>
      <c r="H406" s="226" t="s">
        <v>19</v>
      </c>
      <c r="I406" s="228"/>
      <c r="J406" s="224"/>
      <c r="K406" s="224"/>
      <c r="L406" s="229"/>
      <c r="M406" s="230"/>
      <c r="N406" s="231"/>
      <c r="O406" s="231"/>
      <c r="P406" s="231"/>
      <c r="Q406" s="231"/>
      <c r="R406" s="231"/>
      <c r="S406" s="231"/>
      <c r="T406" s="232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33" t="s">
        <v>175</v>
      </c>
      <c r="AU406" s="233" t="s">
        <v>85</v>
      </c>
      <c r="AV406" s="13" t="s">
        <v>83</v>
      </c>
      <c r="AW406" s="13" t="s">
        <v>37</v>
      </c>
      <c r="AX406" s="13" t="s">
        <v>75</v>
      </c>
      <c r="AY406" s="233" t="s">
        <v>159</v>
      </c>
    </row>
    <row r="407" spans="1:51" s="13" customFormat="1" ht="12">
      <c r="A407" s="13"/>
      <c r="B407" s="223"/>
      <c r="C407" s="224"/>
      <c r="D407" s="225" t="s">
        <v>175</v>
      </c>
      <c r="E407" s="226" t="s">
        <v>19</v>
      </c>
      <c r="F407" s="227" t="s">
        <v>811</v>
      </c>
      <c r="G407" s="224"/>
      <c r="H407" s="226" t="s">
        <v>19</v>
      </c>
      <c r="I407" s="228"/>
      <c r="J407" s="224"/>
      <c r="K407" s="224"/>
      <c r="L407" s="229"/>
      <c r="M407" s="230"/>
      <c r="N407" s="231"/>
      <c r="O407" s="231"/>
      <c r="P407" s="231"/>
      <c r="Q407" s="231"/>
      <c r="R407" s="231"/>
      <c r="S407" s="231"/>
      <c r="T407" s="232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33" t="s">
        <v>175</v>
      </c>
      <c r="AU407" s="233" t="s">
        <v>85</v>
      </c>
      <c r="AV407" s="13" t="s">
        <v>83</v>
      </c>
      <c r="AW407" s="13" t="s">
        <v>37</v>
      </c>
      <c r="AX407" s="13" t="s">
        <v>75</v>
      </c>
      <c r="AY407" s="233" t="s">
        <v>159</v>
      </c>
    </row>
    <row r="408" spans="1:51" s="14" customFormat="1" ht="12">
      <c r="A408" s="14"/>
      <c r="B408" s="234"/>
      <c r="C408" s="235"/>
      <c r="D408" s="225" t="s">
        <v>175</v>
      </c>
      <c r="E408" s="236" t="s">
        <v>19</v>
      </c>
      <c r="F408" s="237" t="s">
        <v>896</v>
      </c>
      <c r="G408" s="235"/>
      <c r="H408" s="238">
        <v>86.539</v>
      </c>
      <c r="I408" s="239"/>
      <c r="J408" s="235"/>
      <c r="K408" s="235"/>
      <c r="L408" s="240"/>
      <c r="M408" s="241"/>
      <c r="N408" s="242"/>
      <c r="O408" s="242"/>
      <c r="P408" s="242"/>
      <c r="Q408" s="242"/>
      <c r="R408" s="242"/>
      <c r="S408" s="242"/>
      <c r="T408" s="243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T408" s="244" t="s">
        <v>175</v>
      </c>
      <c r="AU408" s="244" t="s">
        <v>85</v>
      </c>
      <c r="AV408" s="14" t="s">
        <v>85</v>
      </c>
      <c r="AW408" s="14" t="s">
        <v>37</v>
      </c>
      <c r="AX408" s="14" t="s">
        <v>75</v>
      </c>
      <c r="AY408" s="244" t="s">
        <v>159</v>
      </c>
    </row>
    <row r="409" spans="1:51" s="13" customFormat="1" ht="12">
      <c r="A409" s="13"/>
      <c r="B409" s="223"/>
      <c r="C409" s="224"/>
      <c r="D409" s="225" t="s">
        <v>175</v>
      </c>
      <c r="E409" s="226" t="s">
        <v>19</v>
      </c>
      <c r="F409" s="227" t="s">
        <v>362</v>
      </c>
      <c r="G409" s="224"/>
      <c r="H409" s="226" t="s">
        <v>19</v>
      </c>
      <c r="I409" s="228"/>
      <c r="J409" s="224"/>
      <c r="K409" s="224"/>
      <c r="L409" s="229"/>
      <c r="M409" s="230"/>
      <c r="N409" s="231"/>
      <c r="O409" s="231"/>
      <c r="P409" s="231"/>
      <c r="Q409" s="231"/>
      <c r="R409" s="231"/>
      <c r="S409" s="231"/>
      <c r="T409" s="232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33" t="s">
        <v>175</v>
      </c>
      <c r="AU409" s="233" t="s">
        <v>85</v>
      </c>
      <c r="AV409" s="13" t="s">
        <v>83</v>
      </c>
      <c r="AW409" s="13" t="s">
        <v>37</v>
      </c>
      <c r="AX409" s="13" t="s">
        <v>75</v>
      </c>
      <c r="AY409" s="233" t="s">
        <v>159</v>
      </c>
    </row>
    <row r="410" spans="1:51" s="13" customFormat="1" ht="12">
      <c r="A410" s="13"/>
      <c r="B410" s="223"/>
      <c r="C410" s="224"/>
      <c r="D410" s="225" t="s">
        <v>175</v>
      </c>
      <c r="E410" s="226" t="s">
        <v>19</v>
      </c>
      <c r="F410" s="227" t="s">
        <v>811</v>
      </c>
      <c r="G410" s="224"/>
      <c r="H410" s="226" t="s">
        <v>19</v>
      </c>
      <c r="I410" s="228"/>
      <c r="J410" s="224"/>
      <c r="K410" s="224"/>
      <c r="L410" s="229"/>
      <c r="M410" s="230"/>
      <c r="N410" s="231"/>
      <c r="O410" s="231"/>
      <c r="P410" s="231"/>
      <c r="Q410" s="231"/>
      <c r="R410" s="231"/>
      <c r="S410" s="231"/>
      <c r="T410" s="232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33" t="s">
        <v>175</v>
      </c>
      <c r="AU410" s="233" t="s">
        <v>85</v>
      </c>
      <c r="AV410" s="13" t="s">
        <v>83</v>
      </c>
      <c r="AW410" s="13" t="s">
        <v>37</v>
      </c>
      <c r="AX410" s="13" t="s">
        <v>75</v>
      </c>
      <c r="AY410" s="233" t="s">
        <v>159</v>
      </c>
    </row>
    <row r="411" spans="1:51" s="14" customFormat="1" ht="12">
      <c r="A411" s="14"/>
      <c r="B411" s="234"/>
      <c r="C411" s="235"/>
      <c r="D411" s="225" t="s">
        <v>175</v>
      </c>
      <c r="E411" s="236" t="s">
        <v>19</v>
      </c>
      <c r="F411" s="237" t="s">
        <v>897</v>
      </c>
      <c r="G411" s="235"/>
      <c r="H411" s="238">
        <v>7.417</v>
      </c>
      <c r="I411" s="239"/>
      <c r="J411" s="235"/>
      <c r="K411" s="235"/>
      <c r="L411" s="240"/>
      <c r="M411" s="241"/>
      <c r="N411" s="242"/>
      <c r="O411" s="242"/>
      <c r="P411" s="242"/>
      <c r="Q411" s="242"/>
      <c r="R411" s="242"/>
      <c r="S411" s="242"/>
      <c r="T411" s="243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244" t="s">
        <v>175</v>
      </c>
      <c r="AU411" s="244" t="s">
        <v>85</v>
      </c>
      <c r="AV411" s="14" t="s">
        <v>85</v>
      </c>
      <c r="AW411" s="14" t="s">
        <v>37</v>
      </c>
      <c r="AX411" s="14" t="s">
        <v>75</v>
      </c>
      <c r="AY411" s="244" t="s">
        <v>159</v>
      </c>
    </row>
    <row r="412" spans="1:51" s="15" customFormat="1" ht="12">
      <c r="A412" s="15"/>
      <c r="B412" s="245"/>
      <c r="C412" s="246"/>
      <c r="D412" s="225" t="s">
        <v>175</v>
      </c>
      <c r="E412" s="247" t="s">
        <v>19</v>
      </c>
      <c r="F412" s="248" t="s">
        <v>179</v>
      </c>
      <c r="G412" s="246"/>
      <c r="H412" s="249">
        <v>93.956</v>
      </c>
      <c r="I412" s="250"/>
      <c r="J412" s="246"/>
      <c r="K412" s="246"/>
      <c r="L412" s="251"/>
      <c r="M412" s="252"/>
      <c r="N412" s="253"/>
      <c r="O412" s="253"/>
      <c r="P412" s="253"/>
      <c r="Q412" s="253"/>
      <c r="R412" s="253"/>
      <c r="S412" s="253"/>
      <c r="T412" s="254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T412" s="255" t="s">
        <v>175</v>
      </c>
      <c r="AU412" s="255" t="s">
        <v>85</v>
      </c>
      <c r="AV412" s="15" t="s">
        <v>167</v>
      </c>
      <c r="AW412" s="15" t="s">
        <v>37</v>
      </c>
      <c r="AX412" s="15" t="s">
        <v>83</v>
      </c>
      <c r="AY412" s="255" t="s">
        <v>159</v>
      </c>
    </row>
    <row r="413" spans="1:65" s="2" customFormat="1" ht="21.75" customHeight="1">
      <c r="A413" s="39"/>
      <c r="B413" s="40"/>
      <c r="C413" s="257" t="s">
        <v>582</v>
      </c>
      <c r="D413" s="257" t="s">
        <v>255</v>
      </c>
      <c r="E413" s="258" t="s">
        <v>608</v>
      </c>
      <c r="F413" s="259" t="s">
        <v>609</v>
      </c>
      <c r="G413" s="260" t="s">
        <v>165</v>
      </c>
      <c r="H413" s="261">
        <v>103.352</v>
      </c>
      <c r="I413" s="262"/>
      <c r="J413" s="263">
        <f>ROUND(I413*H413,2)</f>
        <v>0</v>
      </c>
      <c r="K413" s="259" t="s">
        <v>166</v>
      </c>
      <c r="L413" s="264"/>
      <c r="M413" s="265" t="s">
        <v>19</v>
      </c>
      <c r="N413" s="266" t="s">
        <v>46</v>
      </c>
      <c r="O413" s="85"/>
      <c r="P413" s="214">
        <f>O413*H413</f>
        <v>0</v>
      </c>
      <c r="Q413" s="214">
        <v>0.0149</v>
      </c>
      <c r="R413" s="214">
        <f>Q413*H413</f>
        <v>1.5399448</v>
      </c>
      <c r="S413" s="214">
        <v>0</v>
      </c>
      <c r="T413" s="215">
        <f>S413*H413</f>
        <v>0</v>
      </c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R413" s="216" t="s">
        <v>259</v>
      </c>
      <c r="AT413" s="216" t="s">
        <v>255</v>
      </c>
      <c r="AU413" s="216" t="s">
        <v>85</v>
      </c>
      <c r="AY413" s="18" t="s">
        <v>159</v>
      </c>
      <c r="BE413" s="217">
        <f>IF(N413="základní",J413,0)</f>
        <v>0</v>
      </c>
      <c r="BF413" s="217">
        <f>IF(N413="snížená",J413,0)</f>
        <v>0</v>
      </c>
      <c r="BG413" s="217">
        <f>IF(N413="zákl. přenesená",J413,0)</f>
        <v>0</v>
      </c>
      <c r="BH413" s="217">
        <f>IF(N413="sníž. přenesená",J413,0)</f>
        <v>0</v>
      </c>
      <c r="BI413" s="217">
        <f>IF(N413="nulová",J413,0)</f>
        <v>0</v>
      </c>
      <c r="BJ413" s="18" t="s">
        <v>83</v>
      </c>
      <c r="BK413" s="217">
        <f>ROUND(I413*H413,2)</f>
        <v>0</v>
      </c>
      <c r="BL413" s="18" t="s">
        <v>238</v>
      </c>
      <c r="BM413" s="216" t="s">
        <v>898</v>
      </c>
    </row>
    <row r="414" spans="1:51" s="14" customFormat="1" ht="12">
      <c r="A414" s="14"/>
      <c r="B414" s="234"/>
      <c r="C414" s="235"/>
      <c r="D414" s="225" t="s">
        <v>175</v>
      </c>
      <c r="E414" s="235"/>
      <c r="F414" s="237" t="s">
        <v>899</v>
      </c>
      <c r="G414" s="235"/>
      <c r="H414" s="238">
        <v>103.352</v>
      </c>
      <c r="I414" s="239"/>
      <c r="J414" s="235"/>
      <c r="K414" s="235"/>
      <c r="L414" s="240"/>
      <c r="M414" s="241"/>
      <c r="N414" s="242"/>
      <c r="O414" s="242"/>
      <c r="P414" s="242"/>
      <c r="Q414" s="242"/>
      <c r="R414" s="242"/>
      <c r="S414" s="242"/>
      <c r="T414" s="243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T414" s="244" t="s">
        <v>175</v>
      </c>
      <c r="AU414" s="244" t="s">
        <v>85</v>
      </c>
      <c r="AV414" s="14" t="s">
        <v>85</v>
      </c>
      <c r="AW414" s="14" t="s">
        <v>4</v>
      </c>
      <c r="AX414" s="14" t="s">
        <v>83</v>
      </c>
      <c r="AY414" s="244" t="s">
        <v>159</v>
      </c>
    </row>
    <row r="415" spans="1:65" s="2" customFormat="1" ht="37.8" customHeight="1">
      <c r="A415" s="39"/>
      <c r="B415" s="40"/>
      <c r="C415" s="205" t="s">
        <v>586</v>
      </c>
      <c r="D415" s="205" t="s">
        <v>162</v>
      </c>
      <c r="E415" s="206" t="s">
        <v>613</v>
      </c>
      <c r="F415" s="207" t="s">
        <v>614</v>
      </c>
      <c r="G415" s="208" t="s">
        <v>438</v>
      </c>
      <c r="H415" s="209">
        <v>1.973</v>
      </c>
      <c r="I415" s="210"/>
      <c r="J415" s="211">
        <f>ROUND(I415*H415,2)</f>
        <v>0</v>
      </c>
      <c r="K415" s="207" t="s">
        <v>166</v>
      </c>
      <c r="L415" s="45"/>
      <c r="M415" s="212" t="s">
        <v>19</v>
      </c>
      <c r="N415" s="213" t="s">
        <v>46</v>
      </c>
      <c r="O415" s="85"/>
      <c r="P415" s="214">
        <f>O415*H415</f>
        <v>0</v>
      </c>
      <c r="Q415" s="214">
        <v>0.0233</v>
      </c>
      <c r="R415" s="214">
        <f>Q415*H415</f>
        <v>0.0459709</v>
      </c>
      <c r="S415" s="214">
        <v>0</v>
      </c>
      <c r="T415" s="215">
        <f>S415*H415</f>
        <v>0</v>
      </c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R415" s="216" t="s">
        <v>238</v>
      </c>
      <c r="AT415" s="216" t="s">
        <v>162</v>
      </c>
      <c r="AU415" s="216" t="s">
        <v>85</v>
      </c>
      <c r="AY415" s="18" t="s">
        <v>159</v>
      </c>
      <c r="BE415" s="217">
        <f>IF(N415="základní",J415,0)</f>
        <v>0</v>
      </c>
      <c r="BF415" s="217">
        <f>IF(N415="snížená",J415,0)</f>
        <v>0</v>
      </c>
      <c r="BG415" s="217">
        <f>IF(N415="zákl. přenesená",J415,0)</f>
        <v>0</v>
      </c>
      <c r="BH415" s="217">
        <f>IF(N415="sníž. přenesená",J415,0)</f>
        <v>0</v>
      </c>
      <c r="BI415" s="217">
        <f>IF(N415="nulová",J415,0)</f>
        <v>0</v>
      </c>
      <c r="BJ415" s="18" t="s">
        <v>83</v>
      </c>
      <c r="BK415" s="217">
        <f>ROUND(I415*H415,2)</f>
        <v>0</v>
      </c>
      <c r="BL415" s="18" t="s">
        <v>238</v>
      </c>
      <c r="BM415" s="216" t="s">
        <v>900</v>
      </c>
    </row>
    <row r="416" spans="1:47" s="2" customFormat="1" ht="12">
      <c r="A416" s="39"/>
      <c r="B416" s="40"/>
      <c r="C416" s="41"/>
      <c r="D416" s="218" t="s">
        <v>169</v>
      </c>
      <c r="E416" s="41"/>
      <c r="F416" s="219" t="s">
        <v>616</v>
      </c>
      <c r="G416" s="41"/>
      <c r="H416" s="41"/>
      <c r="I416" s="220"/>
      <c r="J416" s="41"/>
      <c r="K416" s="41"/>
      <c r="L416" s="45"/>
      <c r="M416" s="221"/>
      <c r="N416" s="222"/>
      <c r="O416" s="85"/>
      <c r="P416" s="85"/>
      <c r="Q416" s="85"/>
      <c r="R416" s="85"/>
      <c r="S416" s="85"/>
      <c r="T416" s="86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T416" s="18" t="s">
        <v>169</v>
      </c>
      <c r="AU416" s="18" t="s">
        <v>85</v>
      </c>
    </row>
    <row r="417" spans="1:51" s="14" customFormat="1" ht="12">
      <c r="A417" s="14"/>
      <c r="B417" s="234"/>
      <c r="C417" s="235"/>
      <c r="D417" s="225" t="s">
        <v>175</v>
      </c>
      <c r="E417" s="236" t="s">
        <v>19</v>
      </c>
      <c r="F417" s="237" t="s">
        <v>901</v>
      </c>
      <c r="G417" s="235"/>
      <c r="H417" s="238">
        <v>93.956</v>
      </c>
      <c r="I417" s="239"/>
      <c r="J417" s="235"/>
      <c r="K417" s="235"/>
      <c r="L417" s="240"/>
      <c r="M417" s="241"/>
      <c r="N417" s="242"/>
      <c r="O417" s="242"/>
      <c r="P417" s="242"/>
      <c r="Q417" s="242"/>
      <c r="R417" s="242"/>
      <c r="S417" s="242"/>
      <c r="T417" s="243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T417" s="244" t="s">
        <v>175</v>
      </c>
      <c r="AU417" s="244" t="s">
        <v>85</v>
      </c>
      <c r="AV417" s="14" t="s">
        <v>85</v>
      </c>
      <c r="AW417" s="14" t="s">
        <v>37</v>
      </c>
      <c r="AX417" s="14" t="s">
        <v>83</v>
      </c>
      <c r="AY417" s="244" t="s">
        <v>159</v>
      </c>
    </row>
    <row r="418" spans="1:51" s="14" customFormat="1" ht="12">
      <c r="A418" s="14"/>
      <c r="B418" s="234"/>
      <c r="C418" s="235"/>
      <c r="D418" s="225" t="s">
        <v>175</v>
      </c>
      <c r="E418" s="235"/>
      <c r="F418" s="237" t="s">
        <v>902</v>
      </c>
      <c r="G418" s="235"/>
      <c r="H418" s="238">
        <v>1.973</v>
      </c>
      <c r="I418" s="239"/>
      <c r="J418" s="235"/>
      <c r="K418" s="235"/>
      <c r="L418" s="240"/>
      <c r="M418" s="241"/>
      <c r="N418" s="242"/>
      <c r="O418" s="242"/>
      <c r="P418" s="242"/>
      <c r="Q418" s="242"/>
      <c r="R418" s="242"/>
      <c r="S418" s="242"/>
      <c r="T418" s="243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T418" s="244" t="s">
        <v>175</v>
      </c>
      <c r="AU418" s="244" t="s">
        <v>85</v>
      </c>
      <c r="AV418" s="14" t="s">
        <v>85</v>
      </c>
      <c r="AW418" s="14" t="s">
        <v>4</v>
      </c>
      <c r="AX418" s="14" t="s">
        <v>83</v>
      </c>
      <c r="AY418" s="244" t="s">
        <v>159</v>
      </c>
    </row>
    <row r="419" spans="1:65" s="2" customFormat="1" ht="49.05" customHeight="1">
      <c r="A419" s="39"/>
      <c r="B419" s="40"/>
      <c r="C419" s="205" t="s">
        <v>592</v>
      </c>
      <c r="D419" s="205" t="s">
        <v>162</v>
      </c>
      <c r="E419" s="206" t="s">
        <v>620</v>
      </c>
      <c r="F419" s="207" t="s">
        <v>621</v>
      </c>
      <c r="G419" s="208" t="s">
        <v>191</v>
      </c>
      <c r="H419" s="209">
        <v>1.586</v>
      </c>
      <c r="I419" s="210"/>
      <c r="J419" s="211">
        <f>ROUND(I419*H419,2)</f>
        <v>0</v>
      </c>
      <c r="K419" s="207" t="s">
        <v>166</v>
      </c>
      <c r="L419" s="45"/>
      <c r="M419" s="212" t="s">
        <v>19</v>
      </c>
      <c r="N419" s="213" t="s">
        <v>46</v>
      </c>
      <c r="O419" s="85"/>
      <c r="P419" s="214">
        <f>O419*H419</f>
        <v>0</v>
      </c>
      <c r="Q419" s="214">
        <v>0</v>
      </c>
      <c r="R419" s="214">
        <f>Q419*H419</f>
        <v>0</v>
      </c>
      <c r="S419" s="214">
        <v>0</v>
      </c>
      <c r="T419" s="215">
        <f>S419*H419</f>
        <v>0</v>
      </c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R419" s="216" t="s">
        <v>238</v>
      </c>
      <c r="AT419" s="216" t="s">
        <v>162</v>
      </c>
      <c r="AU419" s="216" t="s">
        <v>85</v>
      </c>
      <c r="AY419" s="18" t="s">
        <v>159</v>
      </c>
      <c r="BE419" s="217">
        <f>IF(N419="základní",J419,0)</f>
        <v>0</v>
      </c>
      <c r="BF419" s="217">
        <f>IF(N419="snížená",J419,0)</f>
        <v>0</v>
      </c>
      <c r="BG419" s="217">
        <f>IF(N419="zákl. přenesená",J419,0)</f>
        <v>0</v>
      </c>
      <c r="BH419" s="217">
        <f>IF(N419="sníž. přenesená",J419,0)</f>
        <v>0</v>
      </c>
      <c r="BI419" s="217">
        <f>IF(N419="nulová",J419,0)</f>
        <v>0</v>
      </c>
      <c r="BJ419" s="18" t="s">
        <v>83</v>
      </c>
      <c r="BK419" s="217">
        <f>ROUND(I419*H419,2)</f>
        <v>0</v>
      </c>
      <c r="BL419" s="18" t="s">
        <v>238</v>
      </c>
      <c r="BM419" s="216" t="s">
        <v>903</v>
      </c>
    </row>
    <row r="420" spans="1:47" s="2" customFormat="1" ht="12">
      <c r="A420" s="39"/>
      <c r="B420" s="40"/>
      <c r="C420" s="41"/>
      <c r="D420" s="218" t="s">
        <v>169</v>
      </c>
      <c r="E420" s="41"/>
      <c r="F420" s="219" t="s">
        <v>623</v>
      </c>
      <c r="G420" s="41"/>
      <c r="H420" s="41"/>
      <c r="I420" s="220"/>
      <c r="J420" s="41"/>
      <c r="K420" s="41"/>
      <c r="L420" s="45"/>
      <c r="M420" s="221"/>
      <c r="N420" s="222"/>
      <c r="O420" s="85"/>
      <c r="P420" s="85"/>
      <c r="Q420" s="85"/>
      <c r="R420" s="85"/>
      <c r="S420" s="85"/>
      <c r="T420" s="86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T420" s="18" t="s">
        <v>169</v>
      </c>
      <c r="AU420" s="18" t="s">
        <v>85</v>
      </c>
    </row>
    <row r="421" spans="1:63" s="12" customFormat="1" ht="22.8" customHeight="1">
      <c r="A421" s="12"/>
      <c r="B421" s="189"/>
      <c r="C421" s="190"/>
      <c r="D421" s="191" t="s">
        <v>74</v>
      </c>
      <c r="E421" s="203" t="s">
        <v>624</v>
      </c>
      <c r="F421" s="203" t="s">
        <v>625</v>
      </c>
      <c r="G421" s="190"/>
      <c r="H421" s="190"/>
      <c r="I421" s="193"/>
      <c r="J421" s="204">
        <f>BK421</f>
        <v>0</v>
      </c>
      <c r="K421" s="190"/>
      <c r="L421" s="195"/>
      <c r="M421" s="196"/>
      <c r="N421" s="197"/>
      <c r="O421" s="197"/>
      <c r="P421" s="198">
        <f>SUM(P422:P469)</f>
        <v>0</v>
      </c>
      <c r="Q421" s="197"/>
      <c r="R421" s="198">
        <f>SUM(R422:R469)</f>
        <v>0.71573967</v>
      </c>
      <c r="S421" s="197"/>
      <c r="T421" s="199">
        <f>SUM(T422:T469)</f>
        <v>0.4436344400000001</v>
      </c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R421" s="200" t="s">
        <v>85</v>
      </c>
      <c r="AT421" s="201" t="s">
        <v>74</v>
      </c>
      <c r="AU421" s="201" t="s">
        <v>83</v>
      </c>
      <c r="AY421" s="200" t="s">
        <v>159</v>
      </c>
      <c r="BK421" s="202">
        <f>SUM(BK422:BK469)</f>
        <v>0</v>
      </c>
    </row>
    <row r="422" spans="1:65" s="2" customFormat="1" ht="24.15" customHeight="1">
      <c r="A422" s="39"/>
      <c r="B422" s="40"/>
      <c r="C422" s="205" t="s">
        <v>600</v>
      </c>
      <c r="D422" s="205" t="s">
        <v>162</v>
      </c>
      <c r="E422" s="206" t="s">
        <v>627</v>
      </c>
      <c r="F422" s="207" t="s">
        <v>628</v>
      </c>
      <c r="G422" s="208" t="s">
        <v>461</v>
      </c>
      <c r="H422" s="209">
        <v>101.811</v>
      </c>
      <c r="I422" s="210"/>
      <c r="J422" s="211">
        <f>ROUND(I422*H422,2)</f>
        <v>0</v>
      </c>
      <c r="K422" s="207" t="s">
        <v>166</v>
      </c>
      <c r="L422" s="45"/>
      <c r="M422" s="212" t="s">
        <v>19</v>
      </c>
      <c r="N422" s="213" t="s">
        <v>46</v>
      </c>
      <c r="O422" s="85"/>
      <c r="P422" s="214">
        <f>O422*H422</f>
        <v>0</v>
      </c>
      <c r="Q422" s="214">
        <v>0</v>
      </c>
      <c r="R422" s="214">
        <f>Q422*H422</f>
        <v>0</v>
      </c>
      <c r="S422" s="214">
        <v>0.00191</v>
      </c>
      <c r="T422" s="215">
        <f>S422*H422</f>
        <v>0.19445901000000002</v>
      </c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R422" s="216" t="s">
        <v>238</v>
      </c>
      <c r="AT422" s="216" t="s">
        <v>162</v>
      </c>
      <c r="AU422" s="216" t="s">
        <v>85</v>
      </c>
      <c r="AY422" s="18" t="s">
        <v>159</v>
      </c>
      <c r="BE422" s="217">
        <f>IF(N422="základní",J422,0)</f>
        <v>0</v>
      </c>
      <c r="BF422" s="217">
        <f>IF(N422="snížená",J422,0)</f>
        <v>0</v>
      </c>
      <c r="BG422" s="217">
        <f>IF(N422="zákl. přenesená",J422,0)</f>
        <v>0</v>
      </c>
      <c r="BH422" s="217">
        <f>IF(N422="sníž. přenesená",J422,0)</f>
        <v>0</v>
      </c>
      <c r="BI422" s="217">
        <f>IF(N422="nulová",J422,0)</f>
        <v>0</v>
      </c>
      <c r="BJ422" s="18" t="s">
        <v>83</v>
      </c>
      <c r="BK422" s="217">
        <f>ROUND(I422*H422,2)</f>
        <v>0</v>
      </c>
      <c r="BL422" s="18" t="s">
        <v>238</v>
      </c>
      <c r="BM422" s="216" t="s">
        <v>904</v>
      </c>
    </row>
    <row r="423" spans="1:47" s="2" customFormat="1" ht="12">
      <c r="A423" s="39"/>
      <c r="B423" s="40"/>
      <c r="C423" s="41"/>
      <c r="D423" s="218" t="s">
        <v>169</v>
      </c>
      <c r="E423" s="41"/>
      <c r="F423" s="219" t="s">
        <v>630</v>
      </c>
      <c r="G423" s="41"/>
      <c r="H423" s="41"/>
      <c r="I423" s="220"/>
      <c r="J423" s="41"/>
      <c r="K423" s="41"/>
      <c r="L423" s="45"/>
      <c r="M423" s="221"/>
      <c r="N423" s="222"/>
      <c r="O423" s="85"/>
      <c r="P423" s="85"/>
      <c r="Q423" s="85"/>
      <c r="R423" s="85"/>
      <c r="S423" s="85"/>
      <c r="T423" s="86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T423" s="18" t="s">
        <v>169</v>
      </c>
      <c r="AU423" s="18" t="s">
        <v>85</v>
      </c>
    </row>
    <row r="424" spans="1:51" s="13" customFormat="1" ht="12">
      <c r="A424" s="13"/>
      <c r="B424" s="223"/>
      <c r="C424" s="224"/>
      <c r="D424" s="225" t="s">
        <v>175</v>
      </c>
      <c r="E424" s="226" t="s">
        <v>19</v>
      </c>
      <c r="F424" s="227" t="s">
        <v>478</v>
      </c>
      <c r="G424" s="224"/>
      <c r="H424" s="226" t="s">
        <v>19</v>
      </c>
      <c r="I424" s="228"/>
      <c r="J424" s="224"/>
      <c r="K424" s="224"/>
      <c r="L424" s="229"/>
      <c r="M424" s="230"/>
      <c r="N424" s="231"/>
      <c r="O424" s="231"/>
      <c r="P424" s="231"/>
      <c r="Q424" s="231"/>
      <c r="R424" s="231"/>
      <c r="S424" s="231"/>
      <c r="T424" s="232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33" t="s">
        <v>175</v>
      </c>
      <c r="AU424" s="233" t="s">
        <v>85</v>
      </c>
      <c r="AV424" s="13" t="s">
        <v>83</v>
      </c>
      <c r="AW424" s="13" t="s">
        <v>37</v>
      </c>
      <c r="AX424" s="13" t="s">
        <v>75</v>
      </c>
      <c r="AY424" s="233" t="s">
        <v>159</v>
      </c>
    </row>
    <row r="425" spans="1:51" s="13" customFormat="1" ht="12">
      <c r="A425" s="13"/>
      <c r="B425" s="223"/>
      <c r="C425" s="224"/>
      <c r="D425" s="225" t="s">
        <v>175</v>
      </c>
      <c r="E425" s="226" t="s">
        <v>19</v>
      </c>
      <c r="F425" s="227" t="s">
        <v>811</v>
      </c>
      <c r="G425" s="224"/>
      <c r="H425" s="226" t="s">
        <v>19</v>
      </c>
      <c r="I425" s="228"/>
      <c r="J425" s="224"/>
      <c r="K425" s="224"/>
      <c r="L425" s="229"/>
      <c r="M425" s="230"/>
      <c r="N425" s="231"/>
      <c r="O425" s="231"/>
      <c r="P425" s="231"/>
      <c r="Q425" s="231"/>
      <c r="R425" s="231"/>
      <c r="S425" s="231"/>
      <c r="T425" s="232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33" t="s">
        <v>175</v>
      </c>
      <c r="AU425" s="233" t="s">
        <v>85</v>
      </c>
      <c r="AV425" s="13" t="s">
        <v>83</v>
      </c>
      <c r="AW425" s="13" t="s">
        <v>37</v>
      </c>
      <c r="AX425" s="13" t="s">
        <v>75</v>
      </c>
      <c r="AY425" s="233" t="s">
        <v>159</v>
      </c>
    </row>
    <row r="426" spans="1:51" s="14" customFormat="1" ht="12">
      <c r="A426" s="14"/>
      <c r="B426" s="234"/>
      <c r="C426" s="235"/>
      <c r="D426" s="225" t="s">
        <v>175</v>
      </c>
      <c r="E426" s="236" t="s">
        <v>19</v>
      </c>
      <c r="F426" s="237" t="s">
        <v>905</v>
      </c>
      <c r="G426" s="235"/>
      <c r="H426" s="238">
        <v>101.811</v>
      </c>
      <c r="I426" s="239"/>
      <c r="J426" s="235"/>
      <c r="K426" s="235"/>
      <c r="L426" s="240"/>
      <c r="M426" s="241"/>
      <c r="N426" s="242"/>
      <c r="O426" s="242"/>
      <c r="P426" s="242"/>
      <c r="Q426" s="242"/>
      <c r="R426" s="242"/>
      <c r="S426" s="242"/>
      <c r="T426" s="243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T426" s="244" t="s">
        <v>175</v>
      </c>
      <c r="AU426" s="244" t="s">
        <v>85</v>
      </c>
      <c r="AV426" s="14" t="s">
        <v>85</v>
      </c>
      <c r="AW426" s="14" t="s">
        <v>37</v>
      </c>
      <c r="AX426" s="14" t="s">
        <v>83</v>
      </c>
      <c r="AY426" s="244" t="s">
        <v>159</v>
      </c>
    </row>
    <row r="427" spans="1:65" s="2" customFormat="1" ht="24.15" customHeight="1">
      <c r="A427" s="39"/>
      <c r="B427" s="40"/>
      <c r="C427" s="205" t="s">
        <v>607</v>
      </c>
      <c r="D427" s="205" t="s">
        <v>162</v>
      </c>
      <c r="E427" s="206" t="s">
        <v>633</v>
      </c>
      <c r="F427" s="207" t="s">
        <v>634</v>
      </c>
      <c r="G427" s="208" t="s">
        <v>461</v>
      </c>
      <c r="H427" s="209">
        <v>101.811</v>
      </c>
      <c r="I427" s="210"/>
      <c r="J427" s="211">
        <f>ROUND(I427*H427,2)</f>
        <v>0</v>
      </c>
      <c r="K427" s="207" t="s">
        <v>166</v>
      </c>
      <c r="L427" s="45"/>
      <c r="M427" s="212" t="s">
        <v>19</v>
      </c>
      <c r="N427" s="213" t="s">
        <v>46</v>
      </c>
      <c r="O427" s="85"/>
      <c r="P427" s="214">
        <f>O427*H427</f>
        <v>0</v>
      </c>
      <c r="Q427" s="214">
        <v>0</v>
      </c>
      <c r="R427" s="214">
        <f>Q427*H427</f>
        <v>0</v>
      </c>
      <c r="S427" s="214">
        <v>0.00223</v>
      </c>
      <c r="T427" s="215">
        <f>S427*H427</f>
        <v>0.22703853000000004</v>
      </c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R427" s="216" t="s">
        <v>238</v>
      </c>
      <c r="AT427" s="216" t="s">
        <v>162</v>
      </c>
      <c r="AU427" s="216" t="s">
        <v>85</v>
      </c>
      <c r="AY427" s="18" t="s">
        <v>159</v>
      </c>
      <c r="BE427" s="217">
        <f>IF(N427="základní",J427,0)</f>
        <v>0</v>
      </c>
      <c r="BF427" s="217">
        <f>IF(N427="snížená",J427,0)</f>
        <v>0</v>
      </c>
      <c r="BG427" s="217">
        <f>IF(N427="zákl. přenesená",J427,0)</f>
        <v>0</v>
      </c>
      <c r="BH427" s="217">
        <f>IF(N427="sníž. přenesená",J427,0)</f>
        <v>0</v>
      </c>
      <c r="BI427" s="217">
        <f>IF(N427="nulová",J427,0)</f>
        <v>0</v>
      </c>
      <c r="BJ427" s="18" t="s">
        <v>83</v>
      </c>
      <c r="BK427" s="217">
        <f>ROUND(I427*H427,2)</f>
        <v>0</v>
      </c>
      <c r="BL427" s="18" t="s">
        <v>238</v>
      </c>
      <c r="BM427" s="216" t="s">
        <v>906</v>
      </c>
    </row>
    <row r="428" spans="1:47" s="2" customFormat="1" ht="12">
      <c r="A428" s="39"/>
      <c r="B428" s="40"/>
      <c r="C428" s="41"/>
      <c r="D428" s="218" t="s">
        <v>169</v>
      </c>
      <c r="E428" s="41"/>
      <c r="F428" s="219" t="s">
        <v>636</v>
      </c>
      <c r="G428" s="41"/>
      <c r="H428" s="41"/>
      <c r="I428" s="220"/>
      <c r="J428" s="41"/>
      <c r="K428" s="41"/>
      <c r="L428" s="45"/>
      <c r="M428" s="221"/>
      <c r="N428" s="222"/>
      <c r="O428" s="85"/>
      <c r="P428" s="85"/>
      <c r="Q428" s="85"/>
      <c r="R428" s="85"/>
      <c r="S428" s="85"/>
      <c r="T428" s="86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T428" s="18" t="s">
        <v>169</v>
      </c>
      <c r="AU428" s="18" t="s">
        <v>85</v>
      </c>
    </row>
    <row r="429" spans="1:51" s="13" customFormat="1" ht="12">
      <c r="A429" s="13"/>
      <c r="B429" s="223"/>
      <c r="C429" s="224"/>
      <c r="D429" s="225" t="s">
        <v>175</v>
      </c>
      <c r="E429" s="226" t="s">
        <v>19</v>
      </c>
      <c r="F429" s="227" t="s">
        <v>478</v>
      </c>
      <c r="G429" s="224"/>
      <c r="H429" s="226" t="s">
        <v>19</v>
      </c>
      <c r="I429" s="228"/>
      <c r="J429" s="224"/>
      <c r="K429" s="224"/>
      <c r="L429" s="229"/>
      <c r="M429" s="230"/>
      <c r="N429" s="231"/>
      <c r="O429" s="231"/>
      <c r="P429" s="231"/>
      <c r="Q429" s="231"/>
      <c r="R429" s="231"/>
      <c r="S429" s="231"/>
      <c r="T429" s="232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33" t="s">
        <v>175</v>
      </c>
      <c r="AU429" s="233" t="s">
        <v>85</v>
      </c>
      <c r="AV429" s="13" t="s">
        <v>83</v>
      </c>
      <c r="AW429" s="13" t="s">
        <v>37</v>
      </c>
      <c r="AX429" s="13" t="s">
        <v>75</v>
      </c>
      <c r="AY429" s="233" t="s">
        <v>159</v>
      </c>
    </row>
    <row r="430" spans="1:51" s="13" customFormat="1" ht="12">
      <c r="A430" s="13"/>
      <c r="B430" s="223"/>
      <c r="C430" s="224"/>
      <c r="D430" s="225" t="s">
        <v>175</v>
      </c>
      <c r="E430" s="226" t="s">
        <v>19</v>
      </c>
      <c r="F430" s="227" t="s">
        <v>811</v>
      </c>
      <c r="G430" s="224"/>
      <c r="H430" s="226" t="s">
        <v>19</v>
      </c>
      <c r="I430" s="228"/>
      <c r="J430" s="224"/>
      <c r="K430" s="224"/>
      <c r="L430" s="229"/>
      <c r="M430" s="230"/>
      <c r="N430" s="231"/>
      <c r="O430" s="231"/>
      <c r="P430" s="231"/>
      <c r="Q430" s="231"/>
      <c r="R430" s="231"/>
      <c r="S430" s="231"/>
      <c r="T430" s="232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33" t="s">
        <v>175</v>
      </c>
      <c r="AU430" s="233" t="s">
        <v>85</v>
      </c>
      <c r="AV430" s="13" t="s">
        <v>83</v>
      </c>
      <c r="AW430" s="13" t="s">
        <v>37</v>
      </c>
      <c r="AX430" s="13" t="s">
        <v>75</v>
      </c>
      <c r="AY430" s="233" t="s">
        <v>159</v>
      </c>
    </row>
    <row r="431" spans="1:51" s="14" customFormat="1" ht="12">
      <c r="A431" s="14"/>
      <c r="B431" s="234"/>
      <c r="C431" s="235"/>
      <c r="D431" s="225" t="s">
        <v>175</v>
      </c>
      <c r="E431" s="236" t="s">
        <v>19</v>
      </c>
      <c r="F431" s="237" t="s">
        <v>905</v>
      </c>
      <c r="G431" s="235"/>
      <c r="H431" s="238">
        <v>101.811</v>
      </c>
      <c r="I431" s="239"/>
      <c r="J431" s="235"/>
      <c r="K431" s="235"/>
      <c r="L431" s="240"/>
      <c r="M431" s="241"/>
      <c r="N431" s="242"/>
      <c r="O431" s="242"/>
      <c r="P431" s="242"/>
      <c r="Q431" s="242"/>
      <c r="R431" s="242"/>
      <c r="S431" s="242"/>
      <c r="T431" s="243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T431" s="244" t="s">
        <v>175</v>
      </c>
      <c r="AU431" s="244" t="s">
        <v>85</v>
      </c>
      <c r="AV431" s="14" t="s">
        <v>85</v>
      </c>
      <c r="AW431" s="14" t="s">
        <v>37</v>
      </c>
      <c r="AX431" s="14" t="s">
        <v>83</v>
      </c>
      <c r="AY431" s="244" t="s">
        <v>159</v>
      </c>
    </row>
    <row r="432" spans="1:65" s="2" customFormat="1" ht="33" customHeight="1">
      <c r="A432" s="39"/>
      <c r="B432" s="40"/>
      <c r="C432" s="205" t="s">
        <v>612</v>
      </c>
      <c r="D432" s="205" t="s">
        <v>162</v>
      </c>
      <c r="E432" s="206" t="s">
        <v>638</v>
      </c>
      <c r="F432" s="207" t="s">
        <v>639</v>
      </c>
      <c r="G432" s="208" t="s">
        <v>461</v>
      </c>
      <c r="H432" s="209">
        <v>101.811</v>
      </c>
      <c r="I432" s="210"/>
      <c r="J432" s="211">
        <f>ROUND(I432*H432,2)</f>
        <v>0</v>
      </c>
      <c r="K432" s="207" t="s">
        <v>19</v>
      </c>
      <c r="L432" s="45"/>
      <c r="M432" s="212" t="s">
        <v>19</v>
      </c>
      <c r="N432" s="213" t="s">
        <v>46</v>
      </c>
      <c r="O432" s="85"/>
      <c r="P432" s="214">
        <f>O432*H432</f>
        <v>0</v>
      </c>
      <c r="Q432" s="214">
        <v>0.00278</v>
      </c>
      <c r="R432" s="214">
        <f>Q432*H432</f>
        <v>0.28303458000000004</v>
      </c>
      <c r="S432" s="214">
        <v>0</v>
      </c>
      <c r="T432" s="215">
        <f>S432*H432</f>
        <v>0</v>
      </c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R432" s="216" t="s">
        <v>238</v>
      </c>
      <c r="AT432" s="216" t="s">
        <v>162</v>
      </c>
      <c r="AU432" s="216" t="s">
        <v>85</v>
      </c>
      <c r="AY432" s="18" t="s">
        <v>159</v>
      </c>
      <c r="BE432" s="217">
        <f>IF(N432="základní",J432,0)</f>
        <v>0</v>
      </c>
      <c r="BF432" s="217">
        <f>IF(N432="snížená",J432,0)</f>
        <v>0</v>
      </c>
      <c r="BG432" s="217">
        <f>IF(N432="zákl. přenesená",J432,0)</f>
        <v>0</v>
      </c>
      <c r="BH432" s="217">
        <f>IF(N432="sníž. přenesená",J432,0)</f>
        <v>0</v>
      </c>
      <c r="BI432" s="217">
        <f>IF(N432="nulová",J432,0)</f>
        <v>0</v>
      </c>
      <c r="BJ432" s="18" t="s">
        <v>83</v>
      </c>
      <c r="BK432" s="217">
        <f>ROUND(I432*H432,2)</f>
        <v>0</v>
      </c>
      <c r="BL432" s="18" t="s">
        <v>238</v>
      </c>
      <c r="BM432" s="216" t="s">
        <v>907</v>
      </c>
    </row>
    <row r="433" spans="1:51" s="13" customFormat="1" ht="12">
      <c r="A433" s="13"/>
      <c r="B433" s="223"/>
      <c r="C433" s="224"/>
      <c r="D433" s="225" t="s">
        <v>175</v>
      </c>
      <c r="E433" s="226" t="s">
        <v>19</v>
      </c>
      <c r="F433" s="227" t="s">
        <v>358</v>
      </c>
      <c r="G433" s="224"/>
      <c r="H433" s="226" t="s">
        <v>19</v>
      </c>
      <c r="I433" s="228"/>
      <c r="J433" s="224"/>
      <c r="K433" s="224"/>
      <c r="L433" s="229"/>
      <c r="M433" s="230"/>
      <c r="N433" s="231"/>
      <c r="O433" s="231"/>
      <c r="P433" s="231"/>
      <c r="Q433" s="231"/>
      <c r="R433" s="231"/>
      <c r="S433" s="231"/>
      <c r="T433" s="232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33" t="s">
        <v>175</v>
      </c>
      <c r="AU433" s="233" t="s">
        <v>85</v>
      </c>
      <c r="AV433" s="13" t="s">
        <v>83</v>
      </c>
      <c r="AW433" s="13" t="s">
        <v>37</v>
      </c>
      <c r="AX433" s="13" t="s">
        <v>75</v>
      </c>
      <c r="AY433" s="233" t="s">
        <v>159</v>
      </c>
    </row>
    <row r="434" spans="1:51" s="13" customFormat="1" ht="12">
      <c r="A434" s="13"/>
      <c r="B434" s="223"/>
      <c r="C434" s="224"/>
      <c r="D434" s="225" t="s">
        <v>175</v>
      </c>
      <c r="E434" s="226" t="s">
        <v>19</v>
      </c>
      <c r="F434" s="227" t="s">
        <v>478</v>
      </c>
      <c r="G434" s="224"/>
      <c r="H434" s="226" t="s">
        <v>19</v>
      </c>
      <c r="I434" s="228"/>
      <c r="J434" s="224"/>
      <c r="K434" s="224"/>
      <c r="L434" s="229"/>
      <c r="M434" s="230"/>
      <c r="N434" s="231"/>
      <c r="O434" s="231"/>
      <c r="P434" s="231"/>
      <c r="Q434" s="231"/>
      <c r="R434" s="231"/>
      <c r="S434" s="231"/>
      <c r="T434" s="232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33" t="s">
        <v>175</v>
      </c>
      <c r="AU434" s="233" t="s">
        <v>85</v>
      </c>
      <c r="AV434" s="13" t="s">
        <v>83</v>
      </c>
      <c r="AW434" s="13" t="s">
        <v>37</v>
      </c>
      <c r="AX434" s="13" t="s">
        <v>75</v>
      </c>
      <c r="AY434" s="233" t="s">
        <v>159</v>
      </c>
    </row>
    <row r="435" spans="1:51" s="13" customFormat="1" ht="12">
      <c r="A435" s="13"/>
      <c r="B435" s="223"/>
      <c r="C435" s="224"/>
      <c r="D435" s="225" t="s">
        <v>175</v>
      </c>
      <c r="E435" s="226" t="s">
        <v>19</v>
      </c>
      <c r="F435" s="227" t="s">
        <v>811</v>
      </c>
      <c r="G435" s="224"/>
      <c r="H435" s="226" t="s">
        <v>19</v>
      </c>
      <c r="I435" s="228"/>
      <c r="J435" s="224"/>
      <c r="K435" s="224"/>
      <c r="L435" s="229"/>
      <c r="M435" s="230"/>
      <c r="N435" s="231"/>
      <c r="O435" s="231"/>
      <c r="P435" s="231"/>
      <c r="Q435" s="231"/>
      <c r="R435" s="231"/>
      <c r="S435" s="231"/>
      <c r="T435" s="232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33" t="s">
        <v>175</v>
      </c>
      <c r="AU435" s="233" t="s">
        <v>85</v>
      </c>
      <c r="AV435" s="13" t="s">
        <v>83</v>
      </c>
      <c r="AW435" s="13" t="s">
        <v>37</v>
      </c>
      <c r="AX435" s="13" t="s">
        <v>75</v>
      </c>
      <c r="AY435" s="233" t="s">
        <v>159</v>
      </c>
    </row>
    <row r="436" spans="1:51" s="14" customFormat="1" ht="12">
      <c r="A436" s="14"/>
      <c r="B436" s="234"/>
      <c r="C436" s="235"/>
      <c r="D436" s="225" t="s">
        <v>175</v>
      </c>
      <c r="E436" s="236" t="s">
        <v>19</v>
      </c>
      <c r="F436" s="237" t="s">
        <v>905</v>
      </c>
      <c r="G436" s="235"/>
      <c r="H436" s="238">
        <v>101.811</v>
      </c>
      <c r="I436" s="239"/>
      <c r="J436" s="235"/>
      <c r="K436" s="235"/>
      <c r="L436" s="240"/>
      <c r="M436" s="241"/>
      <c r="N436" s="242"/>
      <c r="O436" s="242"/>
      <c r="P436" s="242"/>
      <c r="Q436" s="242"/>
      <c r="R436" s="242"/>
      <c r="S436" s="242"/>
      <c r="T436" s="243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T436" s="244" t="s">
        <v>175</v>
      </c>
      <c r="AU436" s="244" t="s">
        <v>85</v>
      </c>
      <c r="AV436" s="14" t="s">
        <v>85</v>
      </c>
      <c r="AW436" s="14" t="s">
        <v>37</v>
      </c>
      <c r="AX436" s="14" t="s">
        <v>83</v>
      </c>
      <c r="AY436" s="244" t="s">
        <v>159</v>
      </c>
    </row>
    <row r="437" spans="1:65" s="2" customFormat="1" ht="37.8" customHeight="1">
      <c r="A437" s="39"/>
      <c r="B437" s="40"/>
      <c r="C437" s="205" t="s">
        <v>619</v>
      </c>
      <c r="D437" s="205" t="s">
        <v>162</v>
      </c>
      <c r="E437" s="206" t="s">
        <v>642</v>
      </c>
      <c r="F437" s="207" t="s">
        <v>643</v>
      </c>
      <c r="G437" s="208" t="s">
        <v>461</v>
      </c>
      <c r="H437" s="209">
        <v>101.811</v>
      </c>
      <c r="I437" s="210"/>
      <c r="J437" s="211">
        <f>ROUND(I437*H437,2)</f>
        <v>0</v>
      </c>
      <c r="K437" s="207" t="s">
        <v>19</v>
      </c>
      <c r="L437" s="45"/>
      <c r="M437" s="212" t="s">
        <v>19</v>
      </c>
      <c r="N437" s="213" t="s">
        <v>46</v>
      </c>
      <c r="O437" s="85"/>
      <c r="P437" s="214">
        <f>O437*H437</f>
        <v>0</v>
      </c>
      <c r="Q437" s="214">
        <v>0.00117</v>
      </c>
      <c r="R437" s="214">
        <f>Q437*H437</f>
        <v>0.11911887000000002</v>
      </c>
      <c r="S437" s="214">
        <v>0</v>
      </c>
      <c r="T437" s="215">
        <f>S437*H437</f>
        <v>0</v>
      </c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R437" s="216" t="s">
        <v>238</v>
      </c>
      <c r="AT437" s="216" t="s">
        <v>162</v>
      </c>
      <c r="AU437" s="216" t="s">
        <v>85</v>
      </c>
      <c r="AY437" s="18" t="s">
        <v>159</v>
      </c>
      <c r="BE437" s="217">
        <f>IF(N437="základní",J437,0)</f>
        <v>0</v>
      </c>
      <c r="BF437" s="217">
        <f>IF(N437="snížená",J437,0)</f>
        <v>0</v>
      </c>
      <c r="BG437" s="217">
        <f>IF(N437="zákl. přenesená",J437,0)</f>
        <v>0</v>
      </c>
      <c r="BH437" s="217">
        <f>IF(N437="sníž. přenesená",J437,0)</f>
        <v>0</v>
      </c>
      <c r="BI437" s="217">
        <f>IF(N437="nulová",J437,0)</f>
        <v>0</v>
      </c>
      <c r="BJ437" s="18" t="s">
        <v>83</v>
      </c>
      <c r="BK437" s="217">
        <f>ROUND(I437*H437,2)</f>
        <v>0</v>
      </c>
      <c r="BL437" s="18" t="s">
        <v>238</v>
      </c>
      <c r="BM437" s="216" t="s">
        <v>908</v>
      </c>
    </row>
    <row r="438" spans="1:51" s="13" customFormat="1" ht="12">
      <c r="A438" s="13"/>
      <c r="B438" s="223"/>
      <c r="C438" s="224"/>
      <c r="D438" s="225" t="s">
        <v>175</v>
      </c>
      <c r="E438" s="226" t="s">
        <v>19</v>
      </c>
      <c r="F438" s="227" t="s">
        <v>358</v>
      </c>
      <c r="G438" s="224"/>
      <c r="H438" s="226" t="s">
        <v>19</v>
      </c>
      <c r="I438" s="228"/>
      <c r="J438" s="224"/>
      <c r="K438" s="224"/>
      <c r="L438" s="229"/>
      <c r="M438" s="230"/>
      <c r="N438" s="231"/>
      <c r="O438" s="231"/>
      <c r="P438" s="231"/>
      <c r="Q438" s="231"/>
      <c r="R438" s="231"/>
      <c r="S438" s="231"/>
      <c r="T438" s="232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33" t="s">
        <v>175</v>
      </c>
      <c r="AU438" s="233" t="s">
        <v>85</v>
      </c>
      <c r="AV438" s="13" t="s">
        <v>83</v>
      </c>
      <c r="AW438" s="13" t="s">
        <v>37</v>
      </c>
      <c r="AX438" s="13" t="s">
        <v>75</v>
      </c>
      <c r="AY438" s="233" t="s">
        <v>159</v>
      </c>
    </row>
    <row r="439" spans="1:51" s="13" customFormat="1" ht="12">
      <c r="A439" s="13"/>
      <c r="B439" s="223"/>
      <c r="C439" s="224"/>
      <c r="D439" s="225" t="s">
        <v>175</v>
      </c>
      <c r="E439" s="226" t="s">
        <v>19</v>
      </c>
      <c r="F439" s="227" t="s">
        <v>478</v>
      </c>
      <c r="G439" s="224"/>
      <c r="H439" s="226" t="s">
        <v>19</v>
      </c>
      <c r="I439" s="228"/>
      <c r="J439" s="224"/>
      <c r="K439" s="224"/>
      <c r="L439" s="229"/>
      <c r="M439" s="230"/>
      <c r="N439" s="231"/>
      <c r="O439" s="231"/>
      <c r="P439" s="231"/>
      <c r="Q439" s="231"/>
      <c r="R439" s="231"/>
      <c r="S439" s="231"/>
      <c r="T439" s="232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33" t="s">
        <v>175</v>
      </c>
      <c r="AU439" s="233" t="s">
        <v>85</v>
      </c>
      <c r="AV439" s="13" t="s">
        <v>83</v>
      </c>
      <c r="AW439" s="13" t="s">
        <v>37</v>
      </c>
      <c r="AX439" s="13" t="s">
        <v>75</v>
      </c>
      <c r="AY439" s="233" t="s">
        <v>159</v>
      </c>
    </row>
    <row r="440" spans="1:51" s="13" customFormat="1" ht="12">
      <c r="A440" s="13"/>
      <c r="B440" s="223"/>
      <c r="C440" s="224"/>
      <c r="D440" s="225" t="s">
        <v>175</v>
      </c>
      <c r="E440" s="226" t="s">
        <v>19</v>
      </c>
      <c r="F440" s="227" t="s">
        <v>811</v>
      </c>
      <c r="G440" s="224"/>
      <c r="H440" s="226" t="s">
        <v>19</v>
      </c>
      <c r="I440" s="228"/>
      <c r="J440" s="224"/>
      <c r="K440" s="224"/>
      <c r="L440" s="229"/>
      <c r="M440" s="230"/>
      <c r="N440" s="231"/>
      <c r="O440" s="231"/>
      <c r="P440" s="231"/>
      <c r="Q440" s="231"/>
      <c r="R440" s="231"/>
      <c r="S440" s="231"/>
      <c r="T440" s="232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33" t="s">
        <v>175</v>
      </c>
      <c r="AU440" s="233" t="s">
        <v>85</v>
      </c>
      <c r="AV440" s="13" t="s">
        <v>83</v>
      </c>
      <c r="AW440" s="13" t="s">
        <v>37</v>
      </c>
      <c r="AX440" s="13" t="s">
        <v>75</v>
      </c>
      <c r="AY440" s="233" t="s">
        <v>159</v>
      </c>
    </row>
    <row r="441" spans="1:51" s="14" customFormat="1" ht="12">
      <c r="A441" s="14"/>
      <c r="B441" s="234"/>
      <c r="C441" s="235"/>
      <c r="D441" s="225" t="s">
        <v>175</v>
      </c>
      <c r="E441" s="236" t="s">
        <v>19</v>
      </c>
      <c r="F441" s="237" t="s">
        <v>905</v>
      </c>
      <c r="G441" s="235"/>
      <c r="H441" s="238">
        <v>101.811</v>
      </c>
      <c r="I441" s="239"/>
      <c r="J441" s="235"/>
      <c r="K441" s="235"/>
      <c r="L441" s="240"/>
      <c r="M441" s="241"/>
      <c r="N441" s="242"/>
      <c r="O441" s="242"/>
      <c r="P441" s="242"/>
      <c r="Q441" s="242"/>
      <c r="R441" s="242"/>
      <c r="S441" s="242"/>
      <c r="T441" s="243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T441" s="244" t="s">
        <v>175</v>
      </c>
      <c r="AU441" s="244" t="s">
        <v>85</v>
      </c>
      <c r="AV441" s="14" t="s">
        <v>85</v>
      </c>
      <c r="AW441" s="14" t="s">
        <v>37</v>
      </c>
      <c r="AX441" s="14" t="s">
        <v>83</v>
      </c>
      <c r="AY441" s="244" t="s">
        <v>159</v>
      </c>
    </row>
    <row r="442" spans="1:65" s="2" customFormat="1" ht="37.8" customHeight="1">
      <c r="A442" s="39"/>
      <c r="B442" s="40"/>
      <c r="C442" s="205" t="s">
        <v>626</v>
      </c>
      <c r="D442" s="205" t="s">
        <v>162</v>
      </c>
      <c r="E442" s="206" t="s">
        <v>646</v>
      </c>
      <c r="F442" s="207" t="s">
        <v>647</v>
      </c>
      <c r="G442" s="208" t="s">
        <v>461</v>
      </c>
      <c r="H442" s="209">
        <v>100.681</v>
      </c>
      <c r="I442" s="210"/>
      <c r="J442" s="211">
        <f>ROUND(I442*H442,2)</f>
        <v>0</v>
      </c>
      <c r="K442" s="207" t="s">
        <v>166</v>
      </c>
      <c r="L442" s="45"/>
      <c r="M442" s="212" t="s">
        <v>19</v>
      </c>
      <c r="N442" s="213" t="s">
        <v>46</v>
      </c>
      <c r="O442" s="85"/>
      <c r="P442" s="214">
        <f>O442*H442</f>
        <v>0</v>
      </c>
      <c r="Q442" s="214">
        <v>0.00117</v>
      </c>
      <c r="R442" s="214">
        <f>Q442*H442</f>
        <v>0.11779677</v>
      </c>
      <c r="S442" s="214">
        <v>0</v>
      </c>
      <c r="T442" s="215">
        <f>S442*H442</f>
        <v>0</v>
      </c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R442" s="216" t="s">
        <v>238</v>
      </c>
      <c r="AT442" s="216" t="s">
        <v>162</v>
      </c>
      <c r="AU442" s="216" t="s">
        <v>85</v>
      </c>
      <c r="AY442" s="18" t="s">
        <v>159</v>
      </c>
      <c r="BE442" s="217">
        <f>IF(N442="základní",J442,0)</f>
        <v>0</v>
      </c>
      <c r="BF442" s="217">
        <f>IF(N442="snížená",J442,0)</f>
        <v>0</v>
      </c>
      <c r="BG442" s="217">
        <f>IF(N442="zákl. přenesená",J442,0)</f>
        <v>0</v>
      </c>
      <c r="BH442" s="217">
        <f>IF(N442="sníž. přenesená",J442,0)</f>
        <v>0</v>
      </c>
      <c r="BI442" s="217">
        <f>IF(N442="nulová",J442,0)</f>
        <v>0</v>
      </c>
      <c r="BJ442" s="18" t="s">
        <v>83</v>
      </c>
      <c r="BK442" s="217">
        <f>ROUND(I442*H442,2)</f>
        <v>0</v>
      </c>
      <c r="BL442" s="18" t="s">
        <v>238</v>
      </c>
      <c r="BM442" s="216" t="s">
        <v>909</v>
      </c>
    </row>
    <row r="443" spans="1:47" s="2" customFormat="1" ht="12">
      <c r="A443" s="39"/>
      <c r="B443" s="40"/>
      <c r="C443" s="41"/>
      <c r="D443" s="218" t="s">
        <v>169</v>
      </c>
      <c r="E443" s="41"/>
      <c r="F443" s="219" t="s">
        <v>649</v>
      </c>
      <c r="G443" s="41"/>
      <c r="H443" s="41"/>
      <c r="I443" s="220"/>
      <c r="J443" s="41"/>
      <c r="K443" s="41"/>
      <c r="L443" s="45"/>
      <c r="M443" s="221"/>
      <c r="N443" s="222"/>
      <c r="O443" s="85"/>
      <c r="P443" s="85"/>
      <c r="Q443" s="85"/>
      <c r="R443" s="85"/>
      <c r="S443" s="85"/>
      <c r="T443" s="86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T443" s="18" t="s">
        <v>169</v>
      </c>
      <c r="AU443" s="18" t="s">
        <v>85</v>
      </c>
    </row>
    <row r="444" spans="1:51" s="13" customFormat="1" ht="12">
      <c r="A444" s="13"/>
      <c r="B444" s="223"/>
      <c r="C444" s="224"/>
      <c r="D444" s="225" t="s">
        <v>175</v>
      </c>
      <c r="E444" s="226" t="s">
        <v>19</v>
      </c>
      <c r="F444" s="227" t="s">
        <v>358</v>
      </c>
      <c r="G444" s="224"/>
      <c r="H444" s="226" t="s">
        <v>19</v>
      </c>
      <c r="I444" s="228"/>
      <c r="J444" s="224"/>
      <c r="K444" s="224"/>
      <c r="L444" s="229"/>
      <c r="M444" s="230"/>
      <c r="N444" s="231"/>
      <c r="O444" s="231"/>
      <c r="P444" s="231"/>
      <c r="Q444" s="231"/>
      <c r="R444" s="231"/>
      <c r="S444" s="231"/>
      <c r="T444" s="232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33" t="s">
        <v>175</v>
      </c>
      <c r="AU444" s="233" t="s">
        <v>85</v>
      </c>
      <c r="AV444" s="13" t="s">
        <v>83</v>
      </c>
      <c r="AW444" s="13" t="s">
        <v>37</v>
      </c>
      <c r="AX444" s="13" t="s">
        <v>75</v>
      </c>
      <c r="AY444" s="233" t="s">
        <v>159</v>
      </c>
    </row>
    <row r="445" spans="1:51" s="13" customFormat="1" ht="12">
      <c r="A445" s="13"/>
      <c r="B445" s="223"/>
      <c r="C445" s="224"/>
      <c r="D445" s="225" t="s">
        <v>175</v>
      </c>
      <c r="E445" s="226" t="s">
        <v>19</v>
      </c>
      <c r="F445" s="227" t="s">
        <v>359</v>
      </c>
      <c r="G445" s="224"/>
      <c r="H445" s="226" t="s">
        <v>19</v>
      </c>
      <c r="I445" s="228"/>
      <c r="J445" s="224"/>
      <c r="K445" s="224"/>
      <c r="L445" s="229"/>
      <c r="M445" s="230"/>
      <c r="N445" s="231"/>
      <c r="O445" s="231"/>
      <c r="P445" s="231"/>
      <c r="Q445" s="231"/>
      <c r="R445" s="231"/>
      <c r="S445" s="231"/>
      <c r="T445" s="232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33" t="s">
        <v>175</v>
      </c>
      <c r="AU445" s="233" t="s">
        <v>85</v>
      </c>
      <c r="AV445" s="13" t="s">
        <v>83</v>
      </c>
      <c r="AW445" s="13" t="s">
        <v>37</v>
      </c>
      <c r="AX445" s="13" t="s">
        <v>75</v>
      </c>
      <c r="AY445" s="233" t="s">
        <v>159</v>
      </c>
    </row>
    <row r="446" spans="1:51" s="13" customFormat="1" ht="12">
      <c r="A446" s="13"/>
      <c r="B446" s="223"/>
      <c r="C446" s="224"/>
      <c r="D446" s="225" t="s">
        <v>175</v>
      </c>
      <c r="E446" s="226" t="s">
        <v>19</v>
      </c>
      <c r="F446" s="227" t="s">
        <v>811</v>
      </c>
      <c r="G446" s="224"/>
      <c r="H446" s="226" t="s">
        <v>19</v>
      </c>
      <c r="I446" s="228"/>
      <c r="J446" s="224"/>
      <c r="K446" s="224"/>
      <c r="L446" s="229"/>
      <c r="M446" s="230"/>
      <c r="N446" s="231"/>
      <c r="O446" s="231"/>
      <c r="P446" s="231"/>
      <c r="Q446" s="231"/>
      <c r="R446" s="231"/>
      <c r="S446" s="231"/>
      <c r="T446" s="232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33" t="s">
        <v>175</v>
      </c>
      <c r="AU446" s="233" t="s">
        <v>85</v>
      </c>
      <c r="AV446" s="13" t="s">
        <v>83</v>
      </c>
      <c r="AW446" s="13" t="s">
        <v>37</v>
      </c>
      <c r="AX446" s="13" t="s">
        <v>75</v>
      </c>
      <c r="AY446" s="233" t="s">
        <v>159</v>
      </c>
    </row>
    <row r="447" spans="1:51" s="14" customFormat="1" ht="12">
      <c r="A447" s="14"/>
      <c r="B447" s="234"/>
      <c r="C447" s="235"/>
      <c r="D447" s="225" t="s">
        <v>175</v>
      </c>
      <c r="E447" s="236" t="s">
        <v>19</v>
      </c>
      <c r="F447" s="237" t="s">
        <v>850</v>
      </c>
      <c r="G447" s="235"/>
      <c r="H447" s="238">
        <v>100.681</v>
      </c>
      <c r="I447" s="239"/>
      <c r="J447" s="235"/>
      <c r="K447" s="235"/>
      <c r="L447" s="240"/>
      <c r="M447" s="241"/>
      <c r="N447" s="242"/>
      <c r="O447" s="242"/>
      <c r="P447" s="242"/>
      <c r="Q447" s="242"/>
      <c r="R447" s="242"/>
      <c r="S447" s="242"/>
      <c r="T447" s="243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T447" s="244" t="s">
        <v>175</v>
      </c>
      <c r="AU447" s="244" t="s">
        <v>85</v>
      </c>
      <c r="AV447" s="14" t="s">
        <v>85</v>
      </c>
      <c r="AW447" s="14" t="s">
        <v>37</v>
      </c>
      <c r="AX447" s="14" t="s">
        <v>83</v>
      </c>
      <c r="AY447" s="244" t="s">
        <v>159</v>
      </c>
    </row>
    <row r="448" spans="1:65" s="2" customFormat="1" ht="37.8" customHeight="1">
      <c r="A448" s="39"/>
      <c r="B448" s="40"/>
      <c r="C448" s="205" t="s">
        <v>632</v>
      </c>
      <c r="D448" s="205" t="s">
        <v>162</v>
      </c>
      <c r="E448" s="206" t="s">
        <v>651</v>
      </c>
      <c r="F448" s="207" t="s">
        <v>652</v>
      </c>
      <c r="G448" s="208" t="s">
        <v>461</v>
      </c>
      <c r="H448" s="209">
        <v>101.811</v>
      </c>
      <c r="I448" s="210"/>
      <c r="J448" s="211">
        <f>ROUND(I448*H448,2)</f>
        <v>0</v>
      </c>
      <c r="K448" s="207" t="s">
        <v>19</v>
      </c>
      <c r="L448" s="45"/>
      <c r="M448" s="212" t="s">
        <v>19</v>
      </c>
      <c r="N448" s="213" t="s">
        <v>46</v>
      </c>
      <c r="O448" s="85"/>
      <c r="P448" s="214">
        <f>O448*H448</f>
        <v>0</v>
      </c>
      <c r="Q448" s="214">
        <v>0.00117</v>
      </c>
      <c r="R448" s="214">
        <f>Q448*H448</f>
        <v>0.11911887000000002</v>
      </c>
      <c r="S448" s="214">
        <v>0</v>
      </c>
      <c r="T448" s="215">
        <f>S448*H448</f>
        <v>0</v>
      </c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R448" s="216" t="s">
        <v>238</v>
      </c>
      <c r="AT448" s="216" t="s">
        <v>162</v>
      </c>
      <c r="AU448" s="216" t="s">
        <v>85</v>
      </c>
      <c r="AY448" s="18" t="s">
        <v>159</v>
      </c>
      <c r="BE448" s="217">
        <f>IF(N448="základní",J448,0)</f>
        <v>0</v>
      </c>
      <c r="BF448" s="217">
        <f>IF(N448="snížená",J448,0)</f>
        <v>0</v>
      </c>
      <c r="BG448" s="217">
        <f>IF(N448="zákl. přenesená",J448,0)</f>
        <v>0</v>
      </c>
      <c r="BH448" s="217">
        <f>IF(N448="sníž. přenesená",J448,0)</f>
        <v>0</v>
      </c>
      <c r="BI448" s="217">
        <f>IF(N448="nulová",J448,0)</f>
        <v>0</v>
      </c>
      <c r="BJ448" s="18" t="s">
        <v>83</v>
      </c>
      <c r="BK448" s="217">
        <f>ROUND(I448*H448,2)</f>
        <v>0</v>
      </c>
      <c r="BL448" s="18" t="s">
        <v>238</v>
      </c>
      <c r="BM448" s="216" t="s">
        <v>910</v>
      </c>
    </row>
    <row r="449" spans="1:51" s="13" customFormat="1" ht="12">
      <c r="A449" s="13"/>
      <c r="B449" s="223"/>
      <c r="C449" s="224"/>
      <c r="D449" s="225" t="s">
        <v>175</v>
      </c>
      <c r="E449" s="226" t="s">
        <v>19</v>
      </c>
      <c r="F449" s="227" t="s">
        <v>358</v>
      </c>
      <c r="G449" s="224"/>
      <c r="H449" s="226" t="s">
        <v>19</v>
      </c>
      <c r="I449" s="228"/>
      <c r="J449" s="224"/>
      <c r="K449" s="224"/>
      <c r="L449" s="229"/>
      <c r="M449" s="230"/>
      <c r="N449" s="231"/>
      <c r="O449" s="231"/>
      <c r="P449" s="231"/>
      <c r="Q449" s="231"/>
      <c r="R449" s="231"/>
      <c r="S449" s="231"/>
      <c r="T449" s="232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33" t="s">
        <v>175</v>
      </c>
      <c r="AU449" s="233" t="s">
        <v>85</v>
      </c>
      <c r="AV449" s="13" t="s">
        <v>83</v>
      </c>
      <c r="AW449" s="13" t="s">
        <v>37</v>
      </c>
      <c r="AX449" s="13" t="s">
        <v>75</v>
      </c>
      <c r="AY449" s="233" t="s">
        <v>159</v>
      </c>
    </row>
    <row r="450" spans="1:51" s="13" customFormat="1" ht="12">
      <c r="A450" s="13"/>
      <c r="B450" s="223"/>
      <c r="C450" s="224"/>
      <c r="D450" s="225" t="s">
        <v>175</v>
      </c>
      <c r="E450" s="226" t="s">
        <v>19</v>
      </c>
      <c r="F450" s="227" t="s">
        <v>478</v>
      </c>
      <c r="G450" s="224"/>
      <c r="H450" s="226" t="s">
        <v>19</v>
      </c>
      <c r="I450" s="228"/>
      <c r="J450" s="224"/>
      <c r="K450" s="224"/>
      <c r="L450" s="229"/>
      <c r="M450" s="230"/>
      <c r="N450" s="231"/>
      <c r="O450" s="231"/>
      <c r="P450" s="231"/>
      <c r="Q450" s="231"/>
      <c r="R450" s="231"/>
      <c r="S450" s="231"/>
      <c r="T450" s="232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33" t="s">
        <v>175</v>
      </c>
      <c r="AU450" s="233" t="s">
        <v>85</v>
      </c>
      <c r="AV450" s="13" t="s">
        <v>83</v>
      </c>
      <c r="AW450" s="13" t="s">
        <v>37</v>
      </c>
      <c r="AX450" s="13" t="s">
        <v>75</v>
      </c>
      <c r="AY450" s="233" t="s">
        <v>159</v>
      </c>
    </row>
    <row r="451" spans="1:51" s="13" customFormat="1" ht="12">
      <c r="A451" s="13"/>
      <c r="B451" s="223"/>
      <c r="C451" s="224"/>
      <c r="D451" s="225" t="s">
        <v>175</v>
      </c>
      <c r="E451" s="226" t="s">
        <v>19</v>
      </c>
      <c r="F451" s="227" t="s">
        <v>811</v>
      </c>
      <c r="G451" s="224"/>
      <c r="H451" s="226" t="s">
        <v>19</v>
      </c>
      <c r="I451" s="228"/>
      <c r="J451" s="224"/>
      <c r="K451" s="224"/>
      <c r="L451" s="229"/>
      <c r="M451" s="230"/>
      <c r="N451" s="231"/>
      <c r="O451" s="231"/>
      <c r="P451" s="231"/>
      <c r="Q451" s="231"/>
      <c r="R451" s="231"/>
      <c r="S451" s="231"/>
      <c r="T451" s="232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33" t="s">
        <v>175</v>
      </c>
      <c r="AU451" s="233" t="s">
        <v>85</v>
      </c>
      <c r="AV451" s="13" t="s">
        <v>83</v>
      </c>
      <c r="AW451" s="13" t="s">
        <v>37</v>
      </c>
      <c r="AX451" s="13" t="s">
        <v>75</v>
      </c>
      <c r="AY451" s="233" t="s">
        <v>159</v>
      </c>
    </row>
    <row r="452" spans="1:51" s="14" customFormat="1" ht="12">
      <c r="A452" s="14"/>
      <c r="B452" s="234"/>
      <c r="C452" s="235"/>
      <c r="D452" s="225" t="s">
        <v>175</v>
      </c>
      <c r="E452" s="236" t="s">
        <v>19</v>
      </c>
      <c r="F452" s="237" t="s">
        <v>905</v>
      </c>
      <c r="G452" s="235"/>
      <c r="H452" s="238">
        <v>101.811</v>
      </c>
      <c r="I452" s="239"/>
      <c r="J452" s="235"/>
      <c r="K452" s="235"/>
      <c r="L452" s="240"/>
      <c r="M452" s="241"/>
      <c r="N452" s="242"/>
      <c r="O452" s="242"/>
      <c r="P452" s="242"/>
      <c r="Q452" s="242"/>
      <c r="R452" s="242"/>
      <c r="S452" s="242"/>
      <c r="T452" s="243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T452" s="244" t="s">
        <v>175</v>
      </c>
      <c r="AU452" s="244" t="s">
        <v>85</v>
      </c>
      <c r="AV452" s="14" t="s">
        <v>85</v>
      </c>
      <c r="AW452" s="14" t="s">
        <v>37</v>
      </c>
      <c r="AX452" s="14" t="s">
        <v>83</v>
      </c>
      <c r="AY452" s="244" t="s">
        <v>159</v>
      </c>
    </row>
    <row r="453" spans="1:65" s="2" customFormat="1" ht="24.15" customHeight="1">
      <c r="A453" s="39"/>
      <c r="B453" s="40"/>
      <c r="C453" s="205" t="s">
        <v>637</v>
      </c>
      <c r="D453" s="205" t="s">
        <v>162</v>
      </c>
      <c r="E453" s="206" t="s">
        <v>627</v>
      </c>
      <c r="F453" s="207" t="s">
        <v>628</v>
      </c>
      <c r="G453" s="208" t="s">
        <v>461</v>
      </c>
      <c r="H453" s="209">
        <v>11.59</v>
      </c>
      <c r="I453" s="210"/>
      <c r="J453" s="211">
        <f>ROUND(I453*H453,2)</f>
        <v>0</v>
      </c>
      <c r="K453" s="207" t="s">
        <v>166</v>
      </c>
      <c r="L453" s="45"/>
      <c r="M453" s="212" t="s">
        <v>19</v>
      </c>
      <c r="N453" s="213" t="s">
        <v>46</v>
      </c>
      <c r="O453" s="85"/>
      <c r="P453" s="214">
        <f>O453*H453</f>
        <v>0</v>
      </c>
      <c r="Q453" s="214">
        <v>0</v>
      </c>
      <c r="R453" s="214">
        <f>Q453*H453</f>
        <v>0</v>
      </c>
      <c r="S453" s="214">
        <v>0.00191</v>
      </c>
      <c r="T453" s="215">
        <f>S453*H453</f>
        <v>0.0221369</v>
      </c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R453" s="216" t="s">
        <v>238</v>
      </c>
      <c r="AT453" s="216" t="s">
        <v>162</v>
      </c>
      <c r="AU453" s="216" t="s">
        <v>85</v>
      </c>
      <c r="AY453" s="18" t="s">
        <v>159</v>
      </c>
      <c r="BE453" s="217">
        <f>IF(N453="základní",J453,0)</f>
        <v>0</v>
      </c>
      <c r="BF453" s="217">
        <f>IF(N453="snížená",J453,0)</f>
        <v>0</v>
      </c>
      <c r="BG453" s="217">
        <f>IF(N453="zákl. přenesená",J453,0)</f>
        <v>0</v>
      </c>
      <c r="BH453" s="217">
        <f>IF(N453="sníž. přenesená",J453,0)</f>
        <v>0</v>
      </c>
      <c r="BI453" s="217">
        <f>IF(N453="nulová",J453,0)</f>
        <v>0</v>
      </c>
      <c r="BJ453" s="18" t="s">
        <v>83</v>
      </c>
      <c r="BK453" s="217">
        <f>ROUND(I453*H453,2)</f>
        <v>0</v>
      </c>
      <c r="BL453" s="18" t="s">
        <v>238</v>
      </c>
      <c r="BM453" s="216" t="s">
        <v>911</v>
      </c>
    </row>
    <row r="454" spans="1:47" s="2" customFormat="1" ht="12">
      <c r="A454" s="39"/>
      <c r="B454" s="40"/>
      <c r="C454" s="41"/>
      <c r="D454" s="218" t="s">
        <v>169</v>
      </c>
      <c r="E454" s="41"/>
      <c r="F454" s="219" t="s">
        <v>630</v>
      </c>
      <c r="G454" s="41"/>
      <c r="H454" s="41"/>
      <c r="I454" s="220"/>
      <c r="J454" s="41"/>
      <c r="K454" s="41"/>
      <c r="L454" s="45"/>
      <c r="M454" s="221"/>
      <c r="N454" s="222"/>
      <c r="O454" s="85"/>
      <c r="P454" s="85"/>
      <c r="Q454" s="85"/>
      <c r="R454" s="85"/>
      <c r="S454" s="85"/>
      <c r="T454" s="86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T454" s="18" t="s">
        <v>169</v>
      </c>
      <c r="AU454" s="18" t="s">
        <v>85</v>
      </c>
    </row>
    <row r="455" spans="1:51" s="13" customFormat="1" ht="12">
      <c r="A455" s="13"/>
      <c r="B455" s="223"/>
      <c r="C455" s="224"/>
      <c r="D455" s="225" t="s">
        <v>175</v>
      </c>
      <c r="E455" s="226" t="s">
        <v>19</v>
      </c>
      <c r="F455" s="227" t="s">
        <v>656</v>
      </c>
      <c r="G455" s="224"/>
      <c r="H455" s="226" t="s">
        <v>19</v>
      </c>
      <c r="I455" s="228"/>
      <c r="J455" s="224"/>
      <c r="K455" s="224"/>
      <c r="L455" s="229"/>
      <c r="M455" s="230"/>
      <c r="N455" s="231"/>
      <c r="O455" s="231"/>
      <c r="P455" s="231"/>
      <c r="Q455" s="231"/>
      <c r="R455" s="231"/>
      <c r="S455" s="231"/>
      <c r="T455" s="232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33" t="s">
        <v>175</v>
      </c>
      <c r="AU455" s="233" t="s">
        <v>85</v>
      </c>
      <c r="AV455" s="13" t="s">
        <v>83</v>
      </c>
      <c r="AW455" s="13" t="s">
        <v>37</v>
      </c>
      <c r="AX455" s="13" t="s">
        <v>75</v>
      </c>
      <c r="AY455" s="233" t="s">
        <v>159</v>
      </c>
    </row>
    <row r="456" spans="1:51" s="13" customFormat="1" ht="12">
      <c r="A456" s="13"/>
      <c r="B456" s="223"/>
      <c r="C456" s="224"/>
      <c r="D456" s="225" t="s">
        <v>175</v>
      </c>
      <c r="E456" s="226" t="s">
        <v>19</v>
      </c>
      <c r="F456" s="227" t="s">
        <v>657</v>
      </c>
      <c r="G456" s="224"/>
      <c r="H456" s="226" t="s">
        <v>19</v>
      </c>
      <c r="I456" s="228"/>
      <c r="J456" s="224"/>
      <c r="K456" s="224"/>
      <c r="L456" s="229"/>
      <c r="M456" s="230"/>
      <c r="N456" s="231"/>
      <c r="O456" s="231"/>
      <c r="P456" s="231"/>
      <c r="Q456" s="231"/>
      <c r="R456" s="231"/>
      <c r="S456" s="231"/>
      <c r="T456" s="232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33" t="s">
        <v>175</v>
      </c>
      <c r="AU456" s="233" t="s">
        <v>85</v>
      </c>
      <c r="AV456" s="13" t="s">
        <v>83</v>
      </c>
      <c r="AW456" s="13" t="s">
        <v>37</v>
      </c>
      <c r="AX456" s="13" t="s">
        <v>75</v>
      </c>
      <c r="AY456" s="233" t="s">
        <v>159</v>
      </c>
    </row>
    <row r="457" spans="1:51" s="13" customFormat="1" ht="12">
      <c r="A457" s="13"/>
      <c r="B457" s="223"/>
      <c r="C457" s="224"/>
      <c r="D457" s="225" t="s">
        <v>175</v>
      </c>
      <c r="E457" s="226" t="s">
        <v>19</v>
      </c>
      <c r="F457" s="227" t="s">
        <v>811</v>
      </c>
      <c r="G457" s="224"/>
      <c r="H457" s="226" t="s">
        <v>19</v>
      </c>
      <c r="I457" s="228"/>
      <c r="J457" s="224"/>
      <c r="K457" s="224"/>
      <c r="L457" s="229"/>
      <c r="M457" s="230"/>
      <c r="N457" s="231"/>
      <c r="O457" s="231"/>
      <c r="P457" s="231"/>
      <c r="Q457" s="231"/>
      <c r="R457" s="231"/>
      <c r="S457" s="231"/>
      <c r="T457" s="232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T457" s="233" t="s">
        <v>175</v>
      </c>
      <c r="AU457" s="233" t="s">
        <v>85</v>
      </c>
      <c r="AV457" s="13" t="s">
        <v>83</v>
      </c>
      <c r="AW457" s="13" t="s">
        <v>37</v>
      </c>
      <c r="AX457" s="13" t="s">
        <v>75</v>
      </c>
      <c r="AY457" s="233" t="s">
        <v>159</v>
      </c>
    </row>
    <row r="458" spans="1:51" s="14" customFormat="1" ht="12">
      <c r="A458" s="14"/>
      <c r="B458" s="234"/>
      <c r="C458" s="235"/>
      <c r="D458" s="225" t="s">
        <v>175</v>
      </c>
      <c r="E458" s="236" t="s">
        <v>19</v>
      </c>
      <c r="F458" s="237" t="s">
        <v>912</v>
      </c>
      <c r="G458" s="235"/>
      <c r="H458" s="238">
        <v>11.59</v>
      </c>
      <c r="I458" s="239"/>
      <c r="J458" s="235"/>
      <c r="K458" s="235"/>
      <c r="L458" s="240"/>
      <c r="M458" s="241"/>
      <c r="N458" s="242"/>
      <c r="O458" s="242"/>
      <c r="P458" s="242"/>
      <c r="Q458" s="242"/>
      <c r="R458" s="242"/>
      <c r="S458" s="242"/>
      <c r="T458" s="243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T458" s="244" t="s">
        <v>175</v>
      </c>
      <c r="AU458" s="244" t="s">
        <v>85</v>
      </c>
      <c r="AV458" s="14" t="s">
        <v>85</v>
      </c>
      <c r="AW458" s="14" t="s">
        <v>37</v>
      </c>
      <c r="AX458" s="14" t="s">
        <v>83</v>
      </c>
      <c r="AY458" s="244" t="s">
        <v>159</v>
      </c>
    </row>
    <row r="459" spans="1:65" s="2" customFormat="1" ht="37.8" customHeight="1">
      <c r="A459" s="39"/>
      <c r="B459" s="40"/>
      <c r="C459" s="205" t="s">
        <v>641</v>
      </c>
      <c r="D459" s="205" t="s">
        <v>162</v>
      </c>
      <c r="E459" s="206" t="s">
        <v>660</v>
      </c>
      <c r="F459" s="207" t="s">
        <v>661</v>
      </c>
      <c r="G459" s="208" t="s">
        <v>165</v>
      </c>
      <c r="H459" s="209">
        <v>9.735</v>
      </c>
      <c r="I459" s="210"/>
      <c r="J459" s="211">
        <f>ROUND(I459*H459,2)</f>
        <v>0</v>
      </c>
      <c r="K459" s="207" t="s">
        <v>166</v>
      </c>
      <c r="L459" s="45"/>
      <c r="M459" s="212" t="s">
        <v>19</v>
      </c>
      <c r="N459" s="213" t="s">
        <v>46</v>
      </c>
      <c r="O459" s="85"/>
      <c r="P459" s="214">
        <f>O459*H459</f>
        <v>0</v>
      </c>
      <c r="Q459" s="214">
        <v>0.00509</v>
      </c>
      <c r="R459" s="214">
        <f>Q459*H459</f>
        <v>0.049551149999999995</v>
      </c>
      <c r="S459" s="214">
        <v>0</v>
      </c>
      <c r="T459" s="215">
        <f>S459*H459</f>
        <v>0</v>
      </c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R459" s="216" t="s">
        <v>238</v>
      </c>
      <c r="AT459" s="216" t="s">
        <v>162</v>
      </c>
      <c r="AU459" s="216" t="s">
        <v>85</v>
      </c>
      <c r="AY459" s="18" t="s">
        <v>159</v>
      </c>
      <c r="BE459" s="217">
        <f>IF(N459="základní",J459,0)</f>
        <v>0</v>
      </c>
      <c r="BF459" s="217">
        <f>IF(N459="snížená",J459,0)</f>
        <v>0</v>
      </c>
      <c r="BG459" s="217">
        <f>IF(N459="zákl. přenesená",J459,0)</f>
        <v>0</v>
      </c>
      <c r="BH459" s="217">
        <f>IF(N459="sníž. přenesená",J459,0)</f>
        <v>0</v>
      </c>
      <c r="BI459" s="217">
        <f>IF(N459="nulová",J459,0)</f>
        <v>0</v>
      </c>
      <c r="BJ459" s="18" t="s">
        <v>83</v>
      </c>
      <c r="BK459" s="217">
        <f>ROUND(I459*H459,2)</f>
        <v>0</v>
      </c>
      <c r="BL459" s="18" t="s">
        <v>238</v>
      </c>
      <c r="BM459" s="216" t="s">
        <v>913</v>
      </c>
    </row>
    <row r="460" spans="1:47" s="2" customFormat="1" ht="12">
      <c r="A460" s="39"/>
      <c r="B460" s="40"/>
      <c r="C460" s="41"/>
      <c r="D460" s="218" t="s">
        <v>169</v>
      </c>
      <c r="E460" s="41"/>
      <c r="F460" s="219" t="s">
        <v>663</v>
      </c>
      <c r="G460" s="41"/>
      <c r="H460" s="41"/>
      <c r="I460" s="220"/>
      <c r="J460" s="41"/>
      <c r="K460" s="41"/>
      <c r="L460" s="45"/>
      <c r="M460" s="221"/>
      <c r="N460" s="222"/>
      <c r="O460" s="85"/>
      <c r="P460" s="85"/>
      <c r="Q460" s="85"/>
      <c r="R460" s="85"/>
      <c r="S460" s="85"/>
      <c r="T460" s="86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T460" s="18" t="s">
        <v>169</v>
      </c>
      <c r="AU460" s="18" t="s">
        <v>85</v>
      </c>
    </row>
    <row r="461" spans="1:51" s="13" customFormat="1" ht="12">
      <c r="A461" s="13"/>
      <c r="B461" s="223"/>
      <c r="C461" s="224"/>
      <c r="D461" s="225" t="s">
        <v>175</v>
      </c>
      <c r="E461" s="226" t="s">
        <v>19</v>
      </c>
      <c r="F461" s="227" t="s">
        <v>362</v>
      </c>
      <c r="G461" s="224"/>
      <c r="H461" s="226" t="s">
        <v>19</v>
      </c>
      <c r="I461" s="228"/>
      <c r="J461" s="224"/>
      <c r="K461" s="224"/>
      <c r="L461" s="229"/>
      <c r="M461" s="230"/>
      <c r="N461" s="231"/>
      <c r="O461" s="231"/>
      <c r="P461" s="231"/>
      <c r="Q461" s="231"/>
      <c r="R461" s="231"/>
      <c r="S461" s="231"/>
      <c r="T461" s="232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33" t="s">
        <v>175</v>
      </c>
      <c r="AU461" s="233" t="s">
        <v>85</v>
      </c>
      <c r="AV461" s="13" t="s">
        <v>83</v>
      </c>
      <c r="AW461" s="13" t="s">
        <v>37</v>
      </c>
      <c r="AX461" s="13" t="s">
        <v>75</v>
      </c>
      <c r="AY461" s="233" t="s">
        <v>159</v>
      </c>
    </row>
    <row r="462" spans="1:51" s="13" customFormat="1" ht="12">
      <c r="A462" s="13"/>
      <c r="B462" s="223"/>
      <c r="C462" s="224"/>
      <c r="D462" s="225" t="s">
        <v>175</v>
      </c>
      <c r="E462" s="226" t="s">
        <v>19</v>
      </c>
      <c r="F462" s="227" t="s">
        <v>811</v>
      </c>
      <c r="G462" s="224"/>
      <c r="H462" s="226" t="s">
        <v>19</v>
      </c>
      <c r="I462" s="228"/>
      <c r="J462" s="224"/>
      <c r="K462" s="224"/>
      <c r="L462" s="229"/>
      <c r="M462" s="230"/>
      <c r="N462" s="231"/>
      <c r="O462" s="231"/>
      <c r="P462" s="231"/>
      <c r="Q462" s="231"/>
      <c r="R462" s="231"/>
      <c r="S462" s="231"/>
      <c r="T462" s="232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33" t="s">
        <v>175</v>
      </c>
      <c r="AU462" s="233" t="s">
        <v>85</v>
      </c>
      <c r="AV462" s="13" t="s">
        <v>83</v>
      </c>
      <c r="AW462" s="13" t="s">
        <v>37</v>
      </c>
      <c r="AX462" s="13" t="s">
        <v>75</v>
      </c>
      <c r="AY462" s="233" t="s">
        <v>159</v>
      </c>
    </row>
    <row r="463" spans="1:51" s="14" customFormat="1" ht="12">
      <c r="A463" s="14"/>
      <c r="B463" s="234"/>
      <c r="C463" s="235"/>
      <c r="D463" s="225" t="s">
        <v>175</v>
      </c>
      <c r="E463" s="236" t="s">
        <v>19</v>
      </c>
      <c r="F463" s="237" t="s">
        <v>914</v>
      </c>
      <c r="G463" s="235"/>
      <c r="H463" s="238">
        <v>9.735</v>
      </c>
      <c r="I463" s="239"/>
      <c r="J463" s="235"/>
      <c r="K463" s="235"/>
      <c r="L463" s="240"/>
      <c r="M463" s="241"/>
      <c r="N463" s="242"/>
      <c r="O463" s="242"/>
      <c r="P463" s="242"/>
      <c r="Q463" s="242"/>
      <c r="R463" s="242"/>
      <c r="S463" s="242"/>
      <c r="T463" s="243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T463" s="244" t="s">
        <v>175</v>
      </c>
      <c r="AU463" s="244" t="s">
        <v>85</v>
      </c>
      <c r="AV463" s="14" t="s">
        <v>85</v>
      </c>
      <c r="AW463" s="14" t="s">
        <v>37</v>
      </c>
      <c r="AX463" s="14" t="s">
        <v>83</v>
      </c>
      <c r="AY463" s="244" t="s">
        <v>159</v>
      </c>
    </row>
    <row r="464" spans="1:65" s="2" customFormat="1" ht="37.8" customHeight="1">
      <c r="A464" s="39"/>
      <c r="B464" s="40"/>
      <c r="C464" s="205" t="s">
        <v>645</v>
      </c>
      <c r="D464" s="205" t="s">
        <v>162</v>
      </c>
      <c r="E464" s="206" t="s">
        <v>666</v>
      </c>
      <c r="F464" s="207" t="s">
        <v>667</v>
      </c>
      <c r="G464" s="208" t="s">
        <v>461</v>
      </c>
      <c r="H464" s="209">
        <v>23.179</v>
      </c>
      <c r="I464" s="210"/>
      <c r="J464" s="211">
        <f>ROUND(I464*H464,2)</f>
        <v>0</v>
      </c>
      <c r="K464" s="207" t="s">
        <v>19</v>
      </c>
      <c r="L464" s="45"/>
      <c r="M464" s="212" t="s">
        <v>19</v>
      </c>
      <c r="N464" s="213" t="s">
        <v>46</v>
      </c>
      <c r="O464" s="85"/>
      <c r="P464" s="214">
        <f>O464*H464</f>
        <v>0</v>
      </c>
      <c r="Q464" s="214">
        <v>0.00117</v>
      </c>
      <c r="R464" s="214">
        <f>Q464*H464</f>
        <v>0.02711943</v>
      </c>
      <c r="S464" s="214">
        <v>0</v>
      </c>
      <c r="T464" s="215">
        <f>S464*H464</f>
        <v>0</v>
      </c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R464" s="216" t="s">
        <v>238</v>
      </c>
      <c r="AT464" s="216" t="s">
        <v>162</v>
      </c>
      <c r="AU464" s="216" t="s">
        <v>85</v>
      </c>
      <c r="AY464" s="18" t="s">
        <v>159</v>
      </c>
      <c r="BE464" s="217">
        <f>IF(N464="základní",J464,0)</f>
        <v>0</v>
      </c>
      <c r="BF464" s="217">
        <f>IF(N464="snížená",J464,0)</f>
        <v>0</v>
      </c>
      <c r="BG464" s="217">
        <f>IF(N464="zákl. přenesená",J464,0)</f>
        <v>0</v>
      </c>
      <c r="BH464" s="217">
        <f>IF(N464="sníž. přenesená",J464,0)</f>
        <v>0</v>
      </c>
      <c r="BI464" s="217">
        <f>IF(N464="nulová",J464,0)</f>
        <v>0</v>
      </c>
      <c r="BJ464" s="18" t="s">
        <v>83</v>
      </c>
      <c r="BK464" s="217">
        <f>ROUND(I464*H464,2)</f>
        <v>0</v>
      </c>
      <c r="BL464" s="18" t="s">
        <v>238</v>
      </c>
      <c r="BM464" s="216" t="s">
        <v>915</v>
      </c>
    </row>
    <row r="465" spans="1:51" s="13" customFormat="1" ht="12">
      <c r="A465" s="13"/>
      <c r="B465" s="223"/>
      <c r="C465" s="224"/>
      <c r="D465" s="225" t="s">
        <v>175</v>
      </c>
      <c r="E465" s="226" t="s">
        <v>19</v>
      </c>
      <c r="F465" s="227" t="s">
        <v>362</v>
      </c>
      <c r="G465" s="224"/>
      <c r="H465" s="226" t="s">
        <v>19</v>
      </c>
      <c r="I465" s="228"/>
      <c r="J465" s="224"/>
      <c r="K465" s="224"/>
      <c r="L465" s="229"/>
      <c r="M465" s="230"/>
      <c r="N465" s="231"/>
      <c r="O465" s="231"/>
      <c r="P465" s="231"/>
      <c r="Q465" s="231"/>
      <c r="R465" s="231"/>
      <c r="S465" s="231"/>
      <c r="T465" s="232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33" t="s">
        <v>175</v>
      </c>
      <c r="AU465" s="233" t="s">
        <v>85</v>
      </c>
      <c r="AV465" s="13" t="s">
        <v>83</v>
      </c>
      <c r="AW465" s="13" t="s">
        <v>37</v>
      </c>
      <c r="AX465" s="13" t="s">
        <v>75</v>
      </c>
      <c r="AY465" s="233" t="s">
        <v>159</v>
      </c>
    </row>
    <row r="466" spans="1:51" s="13" customFormat="1" ht="12">
      <c r="A466" s="13"/>
      <c r="B466" s="223"/>
      <c r="C466" s="224"/>
      <c r="D466" s="225" t="s">
        <v>175</v>
      </c>
      <c r="E466" s="226" t="s">
        <v>19</v>
      </c>
      <c r="F466" s="227" t="s">
        <v>811</v>
      </c>
      <c r="G466" s="224"/>
      <c r="H466" s="226" t="s">
        <v>19</v>
      </c>
      <c r="I466" s="228"/>
      <c r="J466" s="224"/>
      <c r="K466" s="224"/>
      <c r="L466" s="229"/>
      <c r="M466" s="230"/>
      <c r="N466" s="231"/>
      <c r="O466" s="231"/>
      <c r="P466" s="231"/>
      <c r="Q466" s="231"/>
      <c r="R466" s="231"/>
      <c r="S466" s="231"/>
      <c r="T466" s="232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33" t="s">
        <v>175</v>
      </c>
      <c r="AU466" s="233" t="s">
        <v>85</v>
      </c>
      <c r="AV466" s="13" t="s">
        <v>83</v>
      </c>
      <c r="AW466" s="13" t="s">
        <v>37</v>
      </c>
      <c r="AX466" s="13" t="s">
        <v>75</v>
      </c>
      <c r="AY466" s="233" t="s">
        <v>159</v>
      </c>
    </row>
    <row r="467" spans="1:51" s="14" customFormat="1" ht="12">
      <c r="A467" s="14"/>
      <c r="B467" s="234"/>
      <c r="C467" s="235"/>
      <c r="D467" s="225" t="s">
        <v>175</v>
      </c>
      <c r="E467" s="236" t="s">
        <v>19</v>
      </c>
      <c r="F467" s="237" t="s">
        <v>851</v>
      </c>
      <c r="G467" s="235"/>
      <c r="H467" s="238">
        <v>23.179</v>
      </c>
      <c r="I467" s="239"/>
      <c r="J467" s="235"/>
      <c r="K467" s="235"/>
      <c r="L467" s="240"/>
      <c r="M467" s="241"/>
      <c r="N467" s="242"/>
      <c r="O467" s="242"/>
      <c r="P467" s="242"/>
      <c r="Q467" s="242"/>
      <c r="R467" s="242"/>
      <c r="S467" s="242"/>
      <c r="T467" s="243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T467" s="244" t="s">
        <v>175</v>
      </c>
      <c r="AU467" s="244" t="s">
        <v>85</v>
      </c>
      <c r="AV467" s="14" t="s">
        <v>85</v>
      </c>
      <c r="AW467" s="14" t="s">
        <v>37</v>
      </c>
      <c r="AX467" s="14" t="s">
        <v>83</v>
      </c>
      <c r="AY467" s="244" t="s">
        <v>159</v>
      </c>
    </row>
    <row r="468" spans="1:65" s="2" customFormat="1" ht="44.25" customHeight="1">
      <c r="A468" s="39"/>
      <c r="B468" s="40"/>
      <c r="C468" s="205" t="s">
        <v>650</v>
      </c>
      <c r="D468" s="205" t="s">
        <v>162</v>
      </c>
      <c r="E468" s="206" t="s">
        <v>684</v>
      </c>
      <c r="F468" s="207" t="s">
        <v>685</v>
      </c>
      <c r="G468" s="208" t="s">
        <v>595</v>
      </c>
      <c r="H468" s="267"/>
      <c r="I468" s="210"/>
      <c r="J468" s="211">
        <f>ROUND(I468*H468,2)</f>
        <v>0</v>
      </c>
      <c r="K468" s="207" t="s">
        <v>166</v>
      </c>
      <c r="L468" s="45"/>
      <c r="M468" s="212" t="s">
        <v>19</v>
      </c>
      <c r="N468" s="213" t="s">
        <v>46</v>
      </c>
      <c r="O468" s="85"/>
      <c r="P468" s="214">
        <f>O468*H468</f>
        <v>0</v>
      </c>
      <c r="Q468" s="214">
        <v>0</v>
      </c>
      <c r="R468" s="214">
        <f>Q468*H468</f>
        <v>0</v>
      </c>
      <c r="S468" s="214">
        <v>0</v>
      </c>
      <c r="T468" s="215">
        <f>S468*H468</f>
        <v>0</v>
      </c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R468" s="216" t="s">
        <v>238</v>
      </c>
      <c r="AT468" s="216" t="s">
        <v>162</v>
      </c>
      <c r="AU468" s="216" t="s">
        <v>85</v>
      </c>
      <c r="AY468" s="18" t="s">
        <v>159</v>
      </c>
      <c r="BE468" s="217">
        <f>IF(N468="základní",J468,0)</f>
        <v>0</v>
      </c>
      <c r="BF468" s="217">
        <f>IF(N468="snížená",J468,0)</f>
        <v>0</v>
      </c>
      <c r="BG468" s="217">
        <f>IF(N468="zákl. přenesená",J468,0)</f>
        <v>0</v>
      </c>
      <c r="BH468" s="217">
        <f>IF(N468="sníž. přenesená",J468,0)</f>
        <v>0</v>
      </c>
      <c r="BI468" s="217">
        <f>IF(N468="nulová",J468,0)</f>
        <v>0</v>
      </c>
      <c r="BJ468" s="18" t="s">
        <v>83</v>
      </c>
      <c r="BK468" s="217">
        <f>ROUND(I468*H468,2)</f>
        <v>0</v>
      </c>
      <c r="BL468" s="18" t="s">
        <v>238</v>
      </c>
      <c r="BM468" s="216" t="s">
        <v>916</v>
      </c>
    </row>
    <row r="469" spans="1:47" s="2" customFormat="1" ht="12">
      <c r="A469" s="39"/>
      <c r="B469" s="40"/>
      <c r="C469" s="41"/>
      <c r="D469" s="218" t="s">
        <v>169</v>
      </c>
      <c r="E469" s="41"/>
      <c r="F469" s="219" t="s">
        <v>687</v>
      </c>
      <c r="G469" s="41"/>
      <c r="H469" s="41"/>
      <c r="I469" s="220"/>
      <c r="J469" s="41"/>
      <c r="K469" s="41"/>
      <c r="L469" s="45"/>
      <c r="M469" s="221"/>
      <c r="N469" s="222"/>
      <c r="O469" s="85"/>
      <c r="P469" s="85"/>
      <c r="Q469" s="85"/>
      <c r="R469" s="85"/>
      <c r="S469" s="85"/>
      <c r="T469" s="86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T469" s="18" t="s">
        <v>169</v>
      </c>
      <c r="AU469" s="18" t="s">
        <v>85</v>
      </c>
    </row>
    <row r="470" spans="1:63" s="12" customFormat="1" ht="22.8" customHeight="1">
      <c r="A470" s="12"/>
      <c r="B470" s="189"/>
      <c r="C470" s="190"/>
      <c r="D470" s="191" t="s">
        <v>74</v>
      </c>
      <c r="E470" s="203" t="s">
        <v>688</v>
      </c>
      <c r="F470" s="203" t="s">
        <v>689</v>
      </c>
      <c r="G470" s="190"/>
      <c r="H470" s="190"/>
      <c r="I470" s="193"/>
      <c r="J470" s="204">
        <f>BK470</f>
        <v>0</v>
      </c>
      <c r="K470" s="190"/>
      <c r="L470" s="195"/>
      <c r="M470" s="196"/>
      <c r="N470" s="197"/>
      <c r="O470" s="197"/>
      <c r="P470" s="198">
        <f>SUM(P471:P476)</f>
        <v>0</v>
      </c>
      <c r="Q470" s="197"/>
      <c r="R470" s="198">
        <f>SUM(R471:R476)</f>
        <v>0.16932</v>
      </c>
      <c r="S470" s="197"/>
      <c r="T470" s="199">
        <f>SUM(T471:T476)</f>
        <v>0</v>
      </c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R470" s="200" t="s">
        <v>85</v>
      </c>
      <c r="AT470" s="201" t="s">
        <v>74</v>
      </c>
      <c r="AU470" s="201" t="s">
        <v>83</v>
      </c>
      <c r="AY470" s="200" t="s">
        <v>159</v>
      </c>
      <c r="BK470" s="202">
        <f>SUM(BK471:BK476)</f>
        <v>0</v>
      </c>
    </row>
    <row r="471" spans="1:65" s="2" customFormat="1" ht="44.25" customHeight="1">
      <c r="A471" s="39"/>
      <c r="B471" s="40"/>
      <c r="C471" s="205" t="s">
        <v>654</v>
      </c>
      <c r="D471" s="205" t="s">
        <v>162</v>
      </c>
      <c r="E471" s="206" t="s">
        <v>691</v>
      </c>
      <c r="F471" s="207" t="s">
        <v>692</v>
      </c>
      <c r="G471" s="208" t="s">
        <v>237</v>
      </c>
      <c r="H471" s="209">
        <v>17</v>
      </c>
      <c r="I471" s="210"/>
      <c r="J471" s="211">
        <f>ROUND(I471*H471,2)</f>
        <v>0</v>
      </c>
      <c r="K471" s="207" t="s">
        <v>166</v>
      </c>
      <c r="L471" s="45"/>
      <c r="M471" s="212" t="s">
        <v>19</v>
      </c>
      <c r="N471" s="213" t="s">
        <v>46</v>
      </c>
      <c r="O471" s="85"/>
      <c r="P471" s="214">
        <f>O471*H471</f>
        <v>0</v>
      </c>
      <c r="Q471" s="214">
        <v>0</v>
      </c>
      <c r="R471" s="214">
        <f>Q471*H471</f>
        <v>0</v>
      </c>
      <c r="S471" s="214">
        <v>0</v>
      </c>
      <c r="T471" s="215">
        <f>S471*H471</f>
        <v>0</v>
      </c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R471" s="216" t="s">
        <v>167</v>
      </c>
      <c r="AT471" s="216" t="s">
        <v>162</v>
      </c>
      <c r="AU471" s="216" t="s">
        <v>85</v>
      </c>
      <c r="AY471" s="18" t="s">
        <v>159</v>
      </c>
      <c r="BE471" s="217">
        <f>IF(N471="základní",J471,0)</f>
        <v>0</v>
      </c>
      <c r="BF471" s="217">
        <f>IF(N471="snížená",J471,0)</f>
        <v>0</v>
      </c>
      <c r="BG471" s="217">
        <f>IF(N471="zákl. přenesená",J471,0)</f>
        <v>0</v>
      </c>
      <c r="BH471" s="217">
        <f>IF(N471="sníž. přenesená",J471,0)</f>
        <v>0</v>
      </c>
      <c r="BI471" s="217">
        <f>IF(N471="nulová",J471,0)</f>
        <v>0</v>
      </c>
      <c r="BJ471" s="18" t="s">
        <v>83</v>
      </c>
      <c r="BK471" s="217">
        <f>ROUND(I471*H471,2)</f>
        <v>0</v>
      </c>
      <c r="BL471" s="18" t="s">
        <v>167</v>
      </c>
      <c r="BM471" s="216" t="s">
        <v>917</v>
      </c>
    </row>
    <row r="472" spans="1:47" s="2" customFormat="1" ht="12">
      <c r="A472" s="39"/>
      <c r="B472" s="40"/>
      <c r="C472" s="41"/>
      <c r="D472" s="218" t="s">
        <v>169</v>
      </c>
      <c r="E472" s="41"/>
      <c r="F472" s="219" t="s">
        <v>694</v>
      </c>
      <c r="G472" s="41"/>
      <c r="H472" s="41"/>
      <c r="I472" s="220"/>
      <c r="J472" s="41"/>
      <c r="K472" s="41"/>
      <c r="L472" s="45"/>
      <c r="M472" s="221"/>
      <c r="N472" s="222"/>
      <c r="O472" s="85"/>
      <c r="P472" s="85"/>
      <c r="Q472" s="85"/>
      <c r="R472" s="85"/>
      <c r="S472" s="85"/>
      <c r="T472" s="86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T472" s="18" t="s">
        <v>169</v>
      </c>
      <c r="AU472" s="18" t="s">
        <v>85</v>
      </c>
    </row>
    <row r="473" spans="1:65" s="2" customFormat="1" ht="24.15" customHeight="1">
      <c r="A473" s="39"/>
      <c r="B473" s="40"/>
      <c r="C473" s="257" t="s">
        <v>659</v>
      </c>
      <c r="D473" s="257" t="s">
        <v>255</v>
      </c>
      <c r="E473" s="258" t="s">
        <v>696</v>
      </c>
      <c r="F473" s="259" t="s">
        <v>697</v>
      </c>
      <c r="G473" s="260" t="s">
        <v>237</v>
      </c>
      <c r="H473" s="261">
        <v>17</v>
      </c>
      <c r="I473" s="262"/>
      <c r="J473" s="263">
        <f>ROUND(I473*H473,2)</f>
        <v>0</v>
      </c>
      <c r="K473" s="259" t="s">
        <v>166</v>
      </c>
      <c r="L473" s="264"/>
      <c r="M473" s="265" t="s">
        <v>19</v>
      </c>
      <c r="N473" s="266" t="s">
        <v>46</v>
      </c>
      <c r="O473" s="85"/>
      <c r="P473" s="214">
        <f>O473*H473</f>
        <v>0</v>
      </c>
      <c r="Q473" s="214">
        <v>0.00996</v>
      </c>
      <c r="R473" s="214">
        <f>Q473*H473</f>
        <v>0.16932</v>
      </c>
      <c r="S473" s="214">
        <v>0</v>
      </c>
      <c r="T473" s="215">
        <f>S473*H473</f>
        <v>0</v>
      </c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R473" s="216" t="s">
        <v>212</v>
      </c>
      <c r="AT473" s="216" t="s">
        <v>255</v>
      </c>
      <c r="AU473" s="216" t="s">
        <v>85</v>
      </c>
      <c r="AY473" s="18" t="s">
        <v>159</v>
      </c>
      <c r="BE473" s="217">
        <f>IF(N473="základní",J473,0)</f>
        <v>0</v>
      </c>
      <c r="BF473" s="217">
        <f>IF(N473="snížená",J473,0)</f>
        <v>0</v>
      </c>
      <c r="BG473" s="217">
        <f>IF(N473="zákl. přenesená",J473,0)</f>
        <v>0</v>
      </c>
      <c r="BH473" s="217">
        <f>IF(N473="sníž. přenesená",J473,0)</f>
        <v>0</v>
      </c>
      <c r="BI473" s="217">
        <f>IF(N473="nulová",J473,0)</f>
        <v>0</v>
      </c>
      <c r="BJ473" s="18" t="s">
        <v>83</v>
      </c>
      <c r="BK473" s="217">
        <f>ROUND(I473*H473,2)</f>
        <v>0</v>
      </c>
      <c r="BL473" s="18" t="s">
        <v>167</v>
      </c>
      <c r="BM473" s="216" t="s">
        <v>918</v>
      </c>
    </row>
    <row r="474" spans="1:65" s="2" customFormat="1" ht="33" customHeight="1">
      <c r="A474" s="39"/>
      <c r="B474" s="40"/>
      <c r="C474" s="205" t="s">
        <v>665</v>
      </c>
      <c r="D474" s="205" t="s">
        <v>162</v>
      </c>
      <c r="E474" s="206" t="s">
        <v>700</v>
      </c>
      <c r="F474" s="207" t="s">
        <v>701</v>
      </c>
      <c r="G474" s="208" t="s">
        <v>702</v>
      </c>
      <c r="H474" s="209">
        <v>1</v>
      </c>
      <c r="I474" s="210"/>
      <c r="J474" s="211">
        <f>ROUND(I474*H474,2)</f>
        <v>0</v>
      </c>
      <c r="K474" s="207" t="s">
        <v>19</v>
      </c>
      <c r="L474" s="45"/>
      <c r="M474" s="212" t="s">
        <v>19</v>
      </c>
      <c r="N474" s="213" t="s">
        <v>46</v>
      </c>
      <c r="O474" s="85"/>
      <c r="P474" s="214">
        <f>O474*H474</f>
        <v>0</v>
      </c>
      <c r="Q474" s="214">
        <v>0</v>
      </c>
      <c r="R474" s="214">
        <f>Q474*H474</f>
        <v>0</v>
      </c>
      <c r="S474" s="214">
        <v>0</v>
      </c>
      <c r="T474" s="215">
        <f>S474*H474</f>
        <v>0</v>
      </c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R474" s="216" t="s">
        <v>167</v>
      </c>
      <c r="AT474" s="216" t="s">
        <v>162</v>
      </c>
      <c r="AU474" s="216" t="s">
        <v>85</v>
      </c>
      <c r="AY474" s="18" t="s">
        <v>159</v>
      </c>
      <c r="BE474" s="217">
        <f>IF(N474="základní",J474,0)</f>
        <v>0</v>
      </c>
      <c r="BF474" s="217">
        <f>IF(N474="snížená",J474,0)</f>
        <v>0</v>
      </c>
      <c r="BG474" s="217">
        <f>IF(N474="zákl. přenesená",J474,0)</f>
        <v>0</v>
      </c>
      <c r="BH474" s="217">
        <f>IF(N474="sníž. přenesená",J474,0)</f>
        <v>0</v>
      </c>
      <c r="BI474" s="217">
        <f>IF(N474="nulová",J474,0)</f>
        <v>0</v>
      </c>
      <c r="BJ474" s="18" t="s">
        <v>83</v>
      </c>
      <c r="BK474" s="217">
        <f>ROUND(I474*H474,2)</f>
        <v>0</v>
      </c>
      <c r="BL474" s="18" t="s">
        <v>167</v>
      </c>
      <c r="BM474" s="216" t="s">
        <v>919</v>
      </c>
    </row>
    <row r="475" spans="1:65" s="2" customFormat="1" ht="44.25" customHeight="1">
      <c r="A475" s="39"/>
      <c r="B475" s="40"/>
      <c r="C475" s="205" t="s">
        <v>669</v>
      </c>
      <c r="D475" s="205" t="s">
        <v>162</v>
      </c>
      <c r="E475" s="206" t="s">
        <v>705</v>
      </c>
      <c r="F475" s="207" t="s">
        <v>706</v>
      </c>
      <c r="G475" s="208" t="s">
        <v>595</v>
      </c>
      <c r="H475" s="267"/>
      <c r="I475" s="210"/>
      <c r="J475" s="211">
        <f>ROUND(I475*H475,2)</f>
        <v>0</v>
      </c>
      <c r="K475" s="207" t="s">
        <v>166</v>
      </c>
      <c r="L475" s="45"/>
      <c r="M475" s="212" t="s">
        <v>19</v>
      </c>
      <c r="N475" s="213" t="s">
        <v>46</v>
      </c>
      <c r="O475" s="85"/>
      <c r="P475" s="214">
        <f>O475*H475</f>
        <v>0</v>
      </c>
      <c r="Q475" s="214">
        <v>0</v>
      </c>
      <c r="R475" s="214">
        <f>Q475*H475</f>
        <v>0</v>
      </c>
      <c r="S475" s="214">
        <v>0</v>
      </c>
      <c r="T475" s="215">
        <f>S475*H475</f>
        <v>0</v>
      </c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R475" s="216" t="s">
        <v>238</v>
      </c>
      <c r="AT475" s="216" t="s">
        <v>162</v>
      </c>
      <c r="AU475" s="216" t="s">
        <v>85</v>
      </c>
      <c r="AY475" s="18" t="s">
        <v>159</v>
      </c>
      <c r="BE475" s="217">
        <f>IF(N475="základní",J475,0)</f>
        <v>0</v>
      </c>
      <c r="BF475" s="217">
        <f>IF(N475="snížená",J475,0)</f>
        <v>0</v>
      </c>
      <c r="BG475" s="217">
        <f>IF(N475="zákl. přenesená",J475,0)</f>
        <v>0</v>
      </c>
      <c r="BH475" s="217">
        <f>IF(N475="sníž. přenesená",J475,0)</f>
        <v>0</v>
      </c>
      <c r="BI475" s="217">
        <f>IF(N475="nulová",J475,0)</f>
        <v>0</v>
      </c>
      <c r="BJ475" s="18" t="s">
        <v>83</v>
      </c>
      <c r="BK475" s="217">
        <f>ROUND(I475*H475,2)</f>
        <v>0</v>
      </c>
      <c r="BL475" s="18" t="s">
        <v>238</v>
      </c>
      <c r="BM475" s="216" t="s">
        <v>920</v>
      </c>
    </row>
    <row r="476" spans="1:47" s="2" customFormat="1" ht="12">
      <c r="A476" s="39"/>
      <c r="B476" s="40"/>
      <c r="C476" s="41"/>
      <c r="D476" s="218" t="s">
        <v>169</v>
      </c>
      <c r="E476" s="41"/>
      <c r="F476" s="219" t="s">
        <v>708</v>
      </c>
      <c r="G476" s="41"/>
      <c r="H476" s="41"/>
      <c r="I476" s="220"/>
      <c r="J476" s="41"/>
      <c r="K476" s="41"/>
      <c r="L476" s="45"/>
      <c r="M476" s="221"/>
      <c r="N476" s="222"/>
      <c r="O476" s="85"/>
      <c r="P476" s="85"/>
      <c r="Q476" s="85"/>
      <c r="R476" s="85"/>
      <c r="S476" s="85"/>
      <c r="T476" s="86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T476" s="18" t="s">
        <v>169</v>
      </c>
      <c r="AU476" s="18" t="s">
        <v>85</v>
      </c>
    </row>
    <row r="477" spans="1:63" s="12" customFormat="1" ht="22.8" customHeight="1">
      <c r="A477" s="12"/>
      <c r="B477" s="189"/>
      <c r="C477" s="190"/>
      <c r="D477" s="191" t="s">
        <v>74</v>
      </c>
      <c r="E477" s="203" t="s">
        <v>709</v>
      </c>
      <c r="F477" s="203" t="s">
        <v>710</v>
      </c>
      <c r="G477" s="190"/>
      <c r="H477" s="190"/>
      <c r="I477" s="193"/>
      <c r="J477" s="204">
        <f>BK477</f>
        <v>0</v>
      </c>
      <c r="K477" s="190"/>
      <c r="L477" s="195"/>
      <c r="M477" s="196"/>
      <c r="N477" s="197"/>
      <c r="O477" s="197"/>
      <c r="P477" s="198">
        <f>SUM(P478:P487)</f>
        <v>0</v>
      </c>
      <c r="Q477" s="197"/>
      <c r="R477" s="198">
        <f>SUM(R478:R487)</f>
        <v>0.00069258</v>
      </c>
      <c r="S477" s="197"/>
      <c r="T477" s="199">
        <f>SUM(T478:T487)</f>
        <v>0</v>
      </c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R477" s="200" t="s">
        <v>85</v>
      </c>
      <c r="AT477" s="201" t="s">
        <v>74</v>
      </c>
      <c r="AU477" s="201" t="s">
        <v>83</v>
      </c>
      <c r="AY477" s="200" t="s">
        <v>159</v>
      </c>
      <c r="BK477" s="202">
        <f>SUM(BK478:BK487)</f>
        <v>0</v>
      </c>
    </row>
    <row r="478" spans="1:65" s="2" customFormat="1" ht="24.15" customHeight="1">
      <c r="A478" s="39"/>
      <c r="B478" s="40"/>
      <c r="C478" s="205" t="s">
        <v>675</v>
      </c>
      <c r="D478" s="205" t="s">
        <v>162</v>
      </c>
      <c r="E478" s="206" t="s">
        <v>712</v>
      </c>
      <c r="F478" s="207" t="s">
        <v>713</v>
      </c>
      <c r="G478" s="208" t="s">
        <v>165</v>
      </c>
      <c r="H478" s="209">
        <v>1.649</v>
      </c>
      <c r="I478" s="210"/>
      <c r="J478" s="211">
        <f>ROUND(I478*H478,2)</f>
        <v>0</v>
      </c>
      <c r="K478" s="207" t="s">
        <v>166</v>
      </c>
      <c r="L478" s="45"/>
      <c r="M478" s="212" t="s">
        <v>19</v>
      </c>
      <c r="N478" s="213" t="s">
        <v>46</v>
      </c>
      <c r="O478" s="85"/>
      <c r="P478" s="214">
        <f>O478*H478</f>
        <v>0</v>
      </c>
      <c r="Q478" s="214">
        <v>6E-05</v>
      </c>
      <c r="R478" s="214">
        <f>Q478*H478</f>
        <v>9.894E-05</v>
      </c>
      <c r="S478" s="214">
        <v>0</v>
      </c>
      <c r="T478" s="215">
        <f>S478*H478</f>
        <v>0</v>
      </c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R478" s="216" t="s">
        <v>238</v>
      </c>
      <c r="AT478" s="216" t="s">
        <v>162</v>
      </c>
      <c r="AU478" s="216" t="s">
        <v>85</v>
      </c>
      <c r="AY478" s="18" t="s">
        <v>159</v>
      </c>
      <c r="BE478" s="217">
        <f>IF(N478="základní",J478,0)</f>
        <v>0</v>
      </c>
      <c r="BF478" s="217">
        <f>IF(N478="snížená",J478,0)</f>
        <v>0</v>
      </c>
      <c r="BG478" s="217">
        <f>IF(N478="zákl. přenesená",J478,0)</f>
        <v>0</v>
      </c>
      <c r="BH478" s="217">
        <f>IF(N478="sníž. přenesená",J478,0)</f>
        <v>0</v>
      </c>
      <c r="BI478" s="217">
        <f>IF(N478="nulová",J478,0)</f>
        <v>0</v>
      </c>
      <c r="BJ478" s="18" t="s">
        <v>83</v>
      </c>
      <c r="BK478" s="217">
        <f>ROUND(I478*H478,2)</f>
        <v>0</v>
      </c>
      <c r="BL478" s="18" t="s">
        <v>238</v>
      </c>
      <c r="BM478" s="216" t="s">
        <v>921</v>
      </c>
    </row>
    <row r="479" spans="1:47" s="2" customFormat="1" ht="12">
      <c r="A479" s="39"/>
      <c r="B479" s="40"/>
      <c r="C479" s="41"/>
      <c r="D479" s="218" t="s">
        <v>169</v>
      </c>
      <c r="E479" s="41"/>
      <c r="F479" s="219" t="s">
        <v>715</v>
      </c>
      <c r="G479" s="41"/>
      <c r="H479" s="41"/>
      <c r="I479" s="220"/>
      <c r="J479" s="41"/>
      <c r="K479" s="41"/>
      <c r="L479" s="45"/>
      <c r="M479" s="221"/>
      <c r="N479" s="222"/>
      <c r="O479" s="85"/>
      <c r="P479" s="85"/>
      <c r="Q479" s="85"/>
      <c r="R479" s="85"/>
      <c r="S479" s="85"/>
      <c r="T479" s="86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T479" s="18" t="s">
        <v>169</v>
      </c>
      <c r="AU479" s="18" t="s">
        <v>85</v>
      </c>
    </row>
    <row r="480" spans="1:65" s="2" customFormat="1" ht="37.8" customHeight="1">
      <c r="A480" s="39"/>
      <c r="B480" s="40"/>
      <c r="C480" s="205" t="s">
        <v>679</v>
      </c>
      <c r="D480" s="205" t="s">
        <v>162</v>
      </c>
      <c r="E480" s="206" t="s">
        <v>717</v>
      </c>
      <c r="F480" s="207" t="s">
        <v>718</v>
      </c>
      <c r="G480" s="208" t="s">
        <v>165</v>
      </c>
      <c r="H480" s="209">
        <v>1.649</v>
      </c>
      <c r="I480" s="210"/>
      <c r="J480" s="211">
        <f>ROUND(I480*H480,2)</f>
        <v>0</v>
      </c>
      <c r="K480" s="207" t="s">
        <v>166</v>
      </c>
      <c r="L480" s="45"/>
      <c r="M480" s="212" t="s">
        <v>19</v>
      </c>
      <c r="N480" s="213" t="s">
        <v>46</v>
      </c>
      <c r="O480" s="85"/>
      <c r="P480" s="214">
        <f>O480*H480</f>
        <v>0</v>
      </c>
      <c r="Q480" s="214">
        <v>7E-05</v>
      </c>
      <c r="R480" s="214">
        <f>Q480*H480</f>
        <v>0.00011543</v>
      </c>
      <c r="S480" s="214">
        <v>0</v>
      </c>
      <c r="T480" s="215">
        <f>S480*H480</f>
        <v>0</v>
      </c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R480" s="216" t="s">
        <v>238</v>
      </c>
      <c r="AT480" s="216" t="s">
        <v>162</v>
      </c>
      <c r="AU480" s="216" t="s">
        <v>85</v>
      </c>
      <c r="AY480" s="18" t="s">
        <v>159</v>
      </c>
      <c r="BE480" s="217">
        <f>IF(N480="základní",J480,0)</f>
        <v>0</v>
      </c>
      <c r="BF480" s="217">
        <f>IF(N480="snížená",J480,0)</f>
        <v>0</v>
      </c>
      <c r="BG480" s="217">
        <f>IF(N480="zákl. přenesená",J480,0)</f>
        <v>0</v>
      </c>
      <c r="BH480" s="217">
        <f>IF(N480="sníž. přenesená",J480,0)</f>
        <v>0</v>
      </c>
      <c r="BI480" s="217">
        <f>IF(N480="nulová",J480,0)</f>
        <v>0</v>
      </c>
      <c r="BJ480" s="18" t="s">
        <v>83</v>
      </c>
      <c r="BK480" s="217">
        <f>ROUND(I480*H480,2)</f>
        <v>0</v>
      </c>
      <c r="BL480" s="18" t="s">
        <v>238</v>
      </c>
      <c r="BM480" s="216" t="s">
        <v>922</v>
      </c>
    </row>
    <row r="481" spans="1:47" s="2" customFormat="1" ht="12">
      <c r="A481" s="39"/>
      <c r="B481" s="40"/>
      <c r="C481" s="41"/>
      <c r="D481" s="218" t="s">
        <v>169</v>
      </c>
      <c r="E481" s="41"/>
      <c r="F481" s="219" t="s">
        <v>720</v>
      </c>
      <c r="G481" s="41"/>
      <c r="H481" s="41"/>
      <c r="I481" s="220"/>
      <c r="J481" s="41"/>
      <c r="K481" s="41"/>
      <c r="L481" s="45"/>
      <c r="M481" s="221"/>
      <c r="N481" s="222"/>
      <c r="O481" s="85"/>
      <c r="P481" s="85"/>
      <c r="Q481" s="85"/>
      <c r="R481" s="85"/>
      <c r="S481" s="85"/>
      <c r="T481" s="86"/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T481" s="18" t="s">
        <v>169</v>
      </c>
      <c r="AU481" s="18" t="s">
        <v>85</v>
      </c>
    </row>
    <row r="482" spans="1:65" s="2" customFormat="1" ht="24.15" customHeight="1">
      <c r="A482" s="39"/>
      <c r="B482" s="40"/>
      <c r="C482" s="205" t="s">
        <v>683</v>
      </c>
      <c r="D482" s="205" t="s">
        <v>162</v>
      </c>
      <c r="E482" s="206" t="s">
        <v>722</v>
      </c>
      <c r="F482" s="207" t="s">
        <v>723</v>
      </c>
      <c r="G482" s="208" t="s">
        <v>165</v>
      </c>
      <c r="H482" s="209">
        <v>1.649</v>
      </c>
      <c r="I482" s="210"/>
      <c r="J482" s="211">
        <f>ROUND(I482*H482,2)</f>
        <v>0</v>
      </c>
      <c r="K482" s="207" t="s">
        <v>166</v>
      </c>
      <c r="L482" s="45"/>
      <c r="M482" s="212" t="s">
        <v>19</v>
      </c>
      <c r="N482" s="213" t="s">
        <v>46</v>
      </c>
      <c r="O482" s="85"/>
      <c r="P482" s="214">
        <f>O482*H482</f>
        <v>0</v>
      </c>
      <c r="Q482" s="214">
        <v>0.00017</v>
      </c>
      <c r="R482" s="214">
        <f>Q482*H482</f>
        <v>0.00028033</v>
      </c>
      <c r="S482" s="214">
        <v>0</v>
      </c>
      <c r="T482" s="215">
        <f>S482*H482</f>
        <v>0</v>
      </c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R482" s="216" t="s">
        <v>238</v>
      </c>
      <c r="AT482" s="216" t="s">
        <v>162</v>
      </c>
      <c r="AU482" s="216" t="s">
        <v>85</v>
      </c>
      <c r="AY482" s="18" t="s">
        <v>159</v>
      </c>
      <c r="BE482" s="217">
        <f>IF(N482="základní",J482,0)</f>
        <v>0</v>
      </c>
      <c r="BF482" s="217">
        <f>IF(N482="snížená",J482,0)</f>
        <v>0</v>
      </c>
      <c r="BG482" s="217">
        <f>IF(N482="zákl. přenesená",J482,0)</f>
        <v>0</v>
      </c>
      <c r="BH482" s="217">
        <f>IF(N482="sníž. přenesená",J482,0)</f>
        <v>0</v>
      </c>
      <c r="BI482" s="217">
        <f>IF(N482="nulová",J482,0)</f>
        <v>0</v>
      </c>
      <c r="BJ482" s="18" t="s">
        <v>83</v>
      </c>
      <c r="BK482" s="217">
        <f>ROUND(I482*H482,2)</f>
        <v>0</v>
      </c>
      <c r="BL482" s="18" t="s">
        <v>238</v>
      </c>
      <c r="BM482" s="216" t="s">
        <v>923</v>
      </c>
    </row>
    <row r="483" spans="1:47" s="2" customFormat="1" ht="12">
      <c r="A483" s="39"/>
      <c r="B483" s="40"/>
      <c r="C483" s="41"/>
      <c r="D483" s="218" t="s">
        <v>169</v>
      </c>
      <c r="E483" s="41"/>
      <c r="F483" s="219" t="s">
        <v>725</v>
      </c>
      <c r="G483" s="41"/>
      <c r="H483" s="41"/>
      <c r="I483" s="220"/>
      <c r="J483" s="41"/>
      <c r="K483" s="41"/>
      <c r="L483" s="45"/>
      <c r="M483" s="221"/>
      <c r="N483" s="222"/>
      <c r="O483" s="85"/>
      <c r="P483" s="85"/>
      <c r="Q483" s="85"/>
      <c r="R483" s="85"/>
      <c r="S483" s="85"/>
      <c r="T483" s="86"/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T483" s="18" t="s">
        <v>169</v>
      </c>
      <c r="AU483" s="18" t="s">
        <v>85</v>
      </c>
    </row>
    <row r="484" spans="1:65" s="2" customFormat="1" ht="24.15" customHeight="1">
      <c r="A484" s="39"/>
      <c r="B484" s="40"/>
      <c r="C484" s="205" t="s">
        <v>690</v>
      </c>
      <c r="D484" s="205" t="s">
        <v>162</v>
      </c>
      <c r="E484" s="206" t="s">
        <v>727</v>
      </c>
      <c r="F484" s="207" t="s">
        <v>728</v>
      </c>
      <c r="G484" s="208" t="s">
        <v>165</v>
      </c>
      <c r="H484" s="209">
        <v>1.649</v>
      </c>
      <c r="I484" s="210"/>
      <c r="J484" s="211">
        <f>ROUND(I484*H484,2)</f>
        <v>0</v>
      </c>
      <c r="K484" s="207" t="s">
        <v>166</v>
      </c>
      <c r="L484" s="45"/>
      <c r="M484" s="212" t="s">
        <v>19</v>
      </c>
      <c r="N484" s="213" t="s">
        <v>46</v>
      </c>
      <c r="O484" s="85"/>
      <c r="P484" s="214">
        <f>O484*H484</f>
        <v>0</v>
      </c>
      <c r="Q484" s="214">
        <v>0.00012</v>
      </c>
      <c r="R484" s="214">
        <f>Q484*H484</f>
        <v>0.00019788</v>
      </c>
      <c r="S484" s="214">
        <v>0</v>
      </c>
      <c r="T484" s="215">
        <f>S484*H484</f>
        <v>0</v>
      </c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R484" s="216" t="s">
        <v>238</v>
      </c>
      <c r="AT484" s="216" t="s">
        <v>162</v>
      </c>
      <c r="AU484" s="216" t="s">
        <v>85</v>
      </c>
      <c r="AY484" s="18" t="s">
        <v>159</v>
      </c>
      <c r="BE484" s="217">
        <f>IF(N484="základní",J484,0)</f>
        <v>0</v>
      </c>
      <c r="BF484" s="217">
        <f>IF(N484="snížená",J484,0)</f>
        <v>0</v>
      </c>
      <c r="BG484" s="217">
        <f>IF(N484="zákl. přenesená",J484,0)</f>
        <v>0</v>
      </c>
      <c r="BH484" s="217">
        <f>IF(N484="sníž. přenesená",J484,0)</f>
        <v>0</v>
      </c>
      <c r="BI484" s="217">
        <f>IF(N484="nulová",J484,0)</f>
        <v>0</v>
      </c>
      <c r="BJ484" s="18" t="s">
        <v>83</v>
      </c>
      <c r="BK484" s="217">
        <f>ROUND(I484*H484,2)</f>
        <v>0</v>
      </c>
      <c r="BL484" s="18" t="s">
        <v>238</v>
      </c>
      <c r="BM484" s="216" t="s">
        <v>924</v>
      </c>
    </row>
    <row r="485" spans="1:47" s="2" customFormat="1" ht="12">
      <c r="A485" s="39"/>
      <c r="B485" s="40"/>
      <c r="C485" s="41"/>
      <c r="D485" s="218" t="s">
        <v>169</v>
      </c>
      <c r="E485" s="41"/>
      <c r="F485" s="219" t="s">
        <v>730</v>
      </c>
      <c r="G485" s="41"/>
      <c r="H485" s="41"/>
      <c r="I485" s="220"/>
      <c r="J485" s="41"/>
      <c r="K485" s="41"/>
      <c r="L485" s="45"/>
      <c r="M485" s="221"/>
      <c r="N485" s="222"/>
      <c r="O485" s="85"/>
      <c r="P485" s="85"/>
      <c r="Q485" s="85"/>
      <c r="R485" s="85"/>
      <c r="S485" s="85"/>
      <c r="T485" s="86"/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T485" s="18" t="s">
        <v>169</v>
      </c>
      <c r="AU485" s="18" t="s">
        <v>85</v>
      </c>
    </row>
    <row r="486" spans="1:51" s="13" customFormat="1" ht="12">
      <c r="A486" s="13"/>
      <c r="B486" s="223"/>
      <c r="C486" s="224"/>
      <c r="D486" s="225" t="s">
        <v>175</v>
      </c>
      <c r="E486" s="226" t="s">
        <v>19</v>
      </c>
      <c r="F486" s="227" t="s">
        <v>925</v>
      </c>
      <c r="G486" s="224"/>
      <c r="H486" s="226" t="s">
        <v>19</v>
      </c>
      <c r="I486" s="228"/>
      <c r="J486" s="224"/>
      <c r="K486" s="224"/>
      <c r="L486" s="229"/>
      <c r="M486" s="230"/>
      <c r="N486" s="231"/>
      <c r="O486" s="231"/>
      <c r="P486" s="231"/>
      <c r="Q486" s="231"/>
      <c r="R486" s="231"/>
      <c r="S486" s="231"/>
      <c r="T486" s="232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33" t="s">
        <v>175</v>
      </c>
      <c r="AU486" s="233" t="s">
        <v>85</v>
      </c>
      <c r="AV486" s="13" t="s">
        <v>83</v>
      </c>
      <c r="AW486" s="13" t="s">
        <v>37</v>
      </c>
      <c r="AX486" s="13" t="s">
        <v>75</v>
      </c>
      <c r="AY486" s="233" t="s">
        <v>159</v>
      </c>
    </row>
    <row r="487" spans="1:51" s="14" customFormat="1" ht="12">
      <c r="A487" s="14"/>
      <c r="B487" s="234"/>
      <c r="C487" s="235"/>
      <c r="D487" s="225" t="s">
        <v>175</v>
      </c>
      <c r="E487" s="236" t="s">
        <v>19</v>
      </c>
      <c r="F487" s="237" t="s">
        <v>926</v>
      </c>
      <c r="G487" s="235"/>
      <c r="H487" s="238">
        <v>1.649</v>
      </c>
      <c r="I487" s="239"/>
      <c r="J487" s="235"/>
      <c r="K487" s="235"/>
      <c r="L487" s="240"/>
      <c r="M487" s="241"/>
      <c r="N487" s="242"/>
      <c r="O487" s="242"/>
      <c r="P487" s="242"/>
      <c r="Q487" s="242"/>
      <c r="R487" s="242"/>
      <c r="S487" s="242"/>
      <c r="T487" s="243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T487" s="244" t="s">
        <v>175</v>
      </c>
      <c r="AU487" s="244" t="s">
        <v>85</v>
      </c>
      <c r="AV487" s="14" t="s">
        <v>85</v>
      </c>
      <c r="AW487" s="14" t="s">
        <v>37</v>
      </c>
      <c r="AX487" s="14" t="s">
        <v>83</v>
      </c>
      <c r="AY487" s="244" t="s">
        <v>159</v>
      </c>
    </row>
    <row r="488" spans="1:63" s="12" customFormat="1" ht="25.9" customHeight="1">
      <c r="A488" s="12"/>
      <c r="B488" s="189"/>
      <c r="C488" s="190"/>
      <c r="D488" s="191" t="s">
        <v>74</v>
      </c>
      <c r="E488" s="192" t="s">
        <v>733</v>
      </c>
      <c r="F488" s="192" t="s">
        <v>734</v>
      </c>
      <c r="G488" s="190"/>
      <c r="H488" s="190"/>
      <c r="I488" s="193"/>
      <c r="J488" s="194">
        <f>BK488</f>
        <v>0</v>
      </c>
      <c r="K488" s="190"/>
      <c r="L488" s="195"/>
      <c r="M488" s="196"/>
      <c r="N488" s="197"/>
      <c r="O488" s="197"/>
      <c r="P488" s="198">
        <f>P489+P493+P499</f>
        <v>0</v>
      </c>
      <c r="Q488" s="197"/>
      <c r="R488" s="198">
        <f>R489+R493+R499</f>
        <v>0</v>
      </c>
      <c r="S488" s="197"/>
      <c r="T488" s="199">
        <f>T489+T493+T499</f>
        <v>0</v>
      </c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R488" s="200" t="s">
        <v>194</v>
      </c>
      <c r="AT488" s="201" t="s">
        <v>74</v>
      </c>
      <c r="AU488" s="201" t="s">
        <v>75</v>
      </c>
      <c r="AY488" s="200" t="s">
        <v>159</v>
      </c>
      <c r="BK488" s="202">
        <f>BK489+BK493+BK499</f>
        <v>0</v>
      </c>
    </row>
    <row r="489" spans="1:63" s="12" customFormat="1" ht="22.8" customHeight="1">
      <c r="A489" s="12"/>
      <c r="B489" s="189"/>
      <c r="C489" s="190"/>
      <c r="D489" s="191" t="s">
        <v>74</v>
      </c>
      <c r="E489" s="203" t="s">
        <v>735</v>
      </c>
      <c r="F489" s="203" t="s">
        <v>736</v>
      </c>
      <c r="G489" s="190"/>
      <c r="H489" s="190"/>
      <c r="I489" s="193"/>
      <c r="J489" s="204">
        <f>BK489</f>
        <v>0</v>
      </c>
      <c r="K489" s="190"/>
      <c r="L489" s="195"/>
      <c r="M489" s="196"/>
      <c r="N489" s="197"/>
      <c r="O489" s="197"/>
      <c r="P489" s="198">
        <f>SUM(P490:P492)</f>
        <v>0</v>
      </c>
      <c r="Q489" s="197"/>
      <c r="R489" s="198">
        <f>SUM(R490:R492)</f>
        <v>0</v>
      </c>
      <c r="S489" s="197"/>
      <c r="T489" s="199">
        <f>SUM(T490:T492)</f>
        <v>0</v>
      </c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R489" s="200" t="s">
        <v>194</v>
      </c>
      <c r="AT489" s="201" t="s">
        <v>74</v>
      </c>
      <c r="AU489" s="201" t="s">
        <v>83</v>
      </c>
      <c r="AY489" s="200" t="s">
        <v>159</v>
      </c>
      <c r="BK489" s="202">
        <f>SUM(BK490:BK492)</f>
        <v>0</v>
      </c>
    </row>
    <row r="490" spans="1:65" s="2" customFormat="1" ht="16.5" customHeight="1">
      <c r="A490" s="39"/>
      <c r="B490" s="40"/>
      <c r="C490" s="205" t="s">
        <v>695</v>
      </c>
      <c r="D490" s="205" t="s">
        <v>162</v>
      </c>
      <c r="E490" s="206" t="s">
        <v>738</v>
      </c>
      <c r="F490" s="207" t="s">
        <v>736</v>
      </c>
      <c r="G490" s="208" t="s">
        <v>702</v>
      </c>
      <c r="H490" s="209">
        <v>1</v>
      </c>
      <c r="I490" s="210"/>
      <c r="J490" s="211">
        <f>ROUND(I490*H490,2)</f>
        <v>0</v>
      </c>
      <c r="K490" s="207" t="s">
        <v>166</v>
      </c>
      <c r="L490" s="45"/>
      <c r="M490" s="212" t="s">
        <v>19</v>
      </c>
      <c r="N490" s="213" t="s">
        <v>46</v>
      </c>
      <c r="O490" s="85"/>
      <c r="P490" s="214">
        <f>O490*H490</f>
        <v>0</v>
      </c>
      <c r="Q490" s="214">
        <v>0</v>
      </c>
      <c r="R490" s="214">
        <f>Q490*H490</f>
        <v>0</v>
      </c>
      <c r="S490" s="214">
        <v>0</v>
      </c>
      <c r="T490" s="215">
        <f>S490*H490</f>
        <v>0</v>
      </c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R490" s="216" t="s">
        <v>739</v>
      </c>
      <c r="AT490" s="216" t="s">
        <v>162</v>
      </c>
      <c r="AU490" s="216" t="s">
        <v>85</v>
      </c>
      <c r="AY490" s="18" t="s">
        <v>159</v>
      </c>
      <c r="BE490" s="217">
        <f>IF(N490="základní",J490,0)</f>
        <v>0</v>
      </c>
      <c r="BF490" s="217">
        <f>IF(N490="snížená",J490,0)</f>
        <v>0</v>
      </c>
      <c r="BG490" s="217">
        <f>IF(N490="zákl. přenesená",J490,0)</f>
        <v>0</v>
      </c>
      <c r="BH490" s="217">
        <f>IF(N490="sníž. přenesená",J490,0)</f>
        <v>0</v>
      </c>
      <c r="BI490" s="217">
        <f>IF(N490="nulová",J490,0)</f>
        <v>0</v>
      </c>
      <c r="BJ490" s="18" t="s">
        <v>83</v>
      </c>
      <c r="BK490" s="217">
        <f>ROUND(I490*H490,2)</f>
        <v>0</v>
      </c>
      <c r="BL490" s="18" t="s">
        <v>739</v>
      </c>
      <c r="BM490" s="216" t="s">
        <v>927</v>
      </c>
    </row>
    <row r="491" spans="1:47" s="2" customFormat="1" ht="12">
      <c r="A491" s="39"/>
      <c r="B491" s="40"/>
      <c r="C491" s="41"/>
      <c r="D491" s="218" t="s">
        <v>169</v>
      </c>
      <c r="E491" s="41"/>
      <c r="F491" s="219" t="s">
        <v>741</v>
      </c>
      <c r="G491" s="41"/>
      <c r="H491" s="41"/>
      <c r="I491" s="220"/>
      <c r="J491" s="41"/>
      <c r="K491" s="41"/>
      <c r="L491" s="45"/>
      <c r="M491" s="221"/>
      <c r="N491" s="222"/>
      <c r="O491" s="85"/>
      <c r="P491" s="85"/>
      <c r="Q491" s="85"/>
      <c r="R491" s="85"/>
      <c r="S491" s="85"/>
      <c r="T491" s="86"/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T491" s="18" t="s">
        <v>169</v>
      </c>
      <c r="AU491" s="18" t="s">
        <v>85</v>
      </c>
    </row>
    <row r="492" spans="1:47" s="2" customFormat="1" ht="12">
      <c r="A492" s="39"/>
      <c r="B492" s="40"/>
      <c r="C492" s="41"/>
      <c r="D492" s="225" t="s">
        <v>203</v>
      </c>
      <c r="E492" s="41"/>
      <c r="F492" s="256" t="s">
        <v>742</v>
      </c>
      <c r="G492" s="41"/>
      <c r="H492" s="41"/>
      <c r="I492" s="220"/>
      <c r="J492" s="41"/>
      <c r="K492" s="41"/>
      <c r="L492" s="45"/>
      <c r="M492" s="221"/>
      <c r="N492" s="222"/>
      <c r="O492" s="85"/>
      <c r="P492" s="85"/>
      <c r="Q492" s="85"/>
      <c r="R492" s="85"/>
      <c r="S492" s="85"/>
      <c r="T492" s="86"/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T492" s="18" t="s">
        <v>203</v>
      </c>
      <c r="AU492" s="18" t="s">
        <v>85</v>
      </c>
    </row>
    <row r="493" spans="1:63" s="12" customFormat="1" ht="22.8" customHeight="1">
      <c r="A493" s="12"/>
      <c r="B493" s="189"/>
      <c r="C493" s="190"/>
      <c r="D493" s="191" t="s">
        <v>74</v>
      </c>
      <c r="E493" s="203" t="s">
        <v>743</v>
      </c>
      <c r="F493" s="203" t="s">
        <v>744</v>
      </c>
      <c r="G493" s="190"/>
      <c r="H493" s="190"/>
      <c r="I493" s="193"/>
      <c r="J493" s="204">
        <f>BK493</f>
        <v>0</v>
      </c>
      <c r="K493" s="190"/>
      <c r="L493" s="195"/>
      <c r="M493" s="196"/>
      <c r="N493" s="197"/>
      <c r="O493" s="197"/>
      <c r="P493" s="198">
        <f>SUM(P494:P498)</f>
        <v>0</v>
      </c>
      <c r="Q493" s="197"/>
      <c r="R493" s="198">
        <f>SUM(R494:R498)</f>
        <v>0</v>
      </c>
      <c r="S493" s="197"/>
      <c r="T493" s="199">
        <f>SUM(T494:T498)</f>
        <v>0</v>
      </c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R493" s="200" t="s">
        <v>194</v>
      </c>
      <c r="AT493" s="201" t="s">
        <v>74</v>
      </c>
      <c r="AU493" s="201" t="s">
        <v>83</v>
      </c>
      <c r="AY493" s="200" t="s">
        <v>159</v>
      </c>
      <c r="BK493" s="202">
        <f>SUM(BK494:BK498)</f>
        <v>0</v>
      </c>
    </row>
    <row r="494" spans="1:65" s="2" customFormat="1" ht="16.5" customHeight="1">
      <c r="A494" s="39"/>
      <c r="B494" s="40"/>
      <c r="C494" s="205" t="s">
        <v>699</v>
      </c>
      <c r="D494" s="205" t="s">
        <v>162</v>
      </c>
      <c r="E494" s="206" t="s">
        <v>746</v>
      </c>
      <c r="F494" s="207" t="s">
        <v>747</v>
      </c>
      <c r="G494" s="208" t="s">
        <v>702</v>
      </c>
      <c r="H494" s="209">
        <v>1</v>
      </c>
      <c r="I494" s="210"/>
      <c r="J494" s="211">
        <f>ROUND(I494*H494,2)</f>
        <v>0</v>
      </c>
      <c r="K494" s="207" t="s">
        <v>166</v>
      </c>
      <c r="L494" s="45"/>
      <c r="M494" s="212" t="s">
        <v>19</v>
      </c>
      <c r="N494" s="213" t="s">
        <v>46</v>
      </c>
      <c r="O494" s="85"/>
      <c r="P494" s="214">
        <f>O494*H494</f>
        <v>0</v>
      </c>
      <c r="Q494" s="214">
        <v>0</v>
      </c>
      <c r="R494" s="214">
        <f>Q494*H494</f>
        <v>0</v>
      </c>
      <c r="S494" s="214">
        <v>0</v>
      </c>
      <c r="T494" s="215">
        <f>S494*H494</f>
        <v>0</v>
      </c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R494" s="216" t="s">
        <v>739</v>
      </c>
      <c r="AT494" s="216" t="s">
        <v>162</v>
      </c>
      <c r="AU494" s="216" t="s">
        <v>85</v>
      </c>
      <c r="AY494" s="18" t="s">
        <v>159</v>
      </c>
      <c r="BE494" s="217">
        <f>IF(N494="základní",J494,0)</f>
        <v>0</v>
      </c>
      <c r="BF494" s="217">
        <f>IF(N494="snížená",J494,0)</f>
        <v>0</v>
      </c>
      <c r="BG494" s="217">
        <f>IF(N494="zákl. přenesená",J494,0)</f>
        <v>0</v>
      </c>
      <c r="BH494" s="217">
        <f>IF(N494="sníž. přenesená",J494,0)</f>
        <v>0</v>
      </c>
      <c r="BI494" s="217">
        <f>IF(N494="nulová",J494,0)</f>
        <v>0</v>
      </c>
      <c r="BJ494" s="18" t="s">
        <v>83</v>
      </c>
      <c r="BK494" s="217">
        <f>ROUND(I494*H494,2)</f>
        <v>0</v>
      </c>
      <c r="BL494" s="18" t="s">
        <v>739</v>
      </c>
      <c r="BM494" s="216" t="s">
        <v>928</v>
      </c>
    </row>
    <row r="495" spans="1:47" s="2" customFormat="1" ht="12">
      <c r="A495" s="39"/>
      <c r="B495" s="40"/>
      <c r="C495" s="41"/>
      <c r="D495" s="218" t="s">
        <v>169</v>
      </c>
      <c r="E495" s="41"/>
      <c r="F495" s="219" t="s">
        <v>749</v>
      </c>
      <c r="G495" s="41"/>
      <c r="H495" s="41"/>
      <c r="I495" s="220"/>
      <c r="J495" s="41"/>
      <c r="K495" s="41"/>
      <c r="L495" s="45"/>
      <c r="M495" s="221"/>
      <c r="N495" s="222"/>
      <c r="O495" s="85"/>
      <c r="P495" s="85"/>
      <c r="Q495" s="85"/>
      <c r="R495" s="85"/>
      <c r="S495" s="85"/>
      <c r="T495" s="86"/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T495" s="18" t="s">
        <v>169</v>
      </c>
      <c r="AU495" s="18" t="s">
        <v>85</v>
      </c>
    </row>
    <row r="496" spans="1:65" s="2" customFormat="1" ht="16.5" customHeight="1">
      <c r="A496" s="39"/>
      <c r="B496" s="40"/>
      <c r="C496" s="205" t="s">
        <v>704</v>
      </c>
      <c r="D496" s="205" t="s">
        <v>162</v>
      </c>
      <c r="E496" s="206" t="s">
        <v>751</v>
      </c>
      <c r="F496" s="207" t="s">
        <v>752</v>
      </c>
      <c r="G496" s="208" t="s">
        <v>702</v>
      </c>
      <c r="H496" s="209">
        <v>1</v>
      </c>
      <c r="I496" s="210"/>
      <c r="J496" s="211">
        <f>ROUND(I496*H496,2)</f>
        <v>0</v>
      </c>
      <c r="K496" s="207" t="s">
        <v>166</v>
      </c>
      <c r="L496" s="45"/>
      <c r="M496" s="212" t="s">
        <v>19</v>
      </c>
      <c r="N496" s="213" t="s">
        <v>46</v>
      </c>
      <c r="O496" s="85"/>
      <c r="P496" s="214">
        <f>O496*H496</f>
        <v>0</v>
      </c>
      <c r="Q496" s="214">
        <v>0</v>
      </c>
      <c r="R496" s="214">
        <f>Q496*H496</f>
        <v>0</v>
      </c>
      <c r="S496" s="214">
        <v>0</v>
      </c>
      <c r="T496" s="215">
        <f>S496*H496</f>
        <v>0</v>
      </c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R496" s="216" t="s">
        <v>739</v>
      </c>
      <c r="AT496" s="216" t="s">
        <v>162</v>
      </c>
      <c r="AU496" s="216" t="s">
        <v>85</v>
      </c>
      <c r="AY496" s="18" t="s">
        <v>159</v>
      </c>
      <c r="BE496" s="217">
        <f>IF(N496="základní",J496,0)</f>
        <v>0</v>
      </c>
      <c r="BF496" s="217">
        <f>IF(N496="snížená",J496,0)</f>
        <v>0</v>
      </c>
      <c r="BG496" s="217">
        <f>IF(N496="zákl. přenesená",J496,0)</f>
        <v>0</v>
      </c>
      <c r="BH496" s="217">
        <f>IF(N496="sníž. přenesená",J496,0)</f>
        <v>0</v>
      </c>
      <c r="BI496" s="217">
        <f>IF(N496="nulová",J496,0)</f>
        <v>0</v>
      </c>
      <c r="BJ496" s="18" t="s">
        <v>83</v>
      </c>
      <c r="BK496" s="217">
        <f>ROUND(I496*H496,2)</f>
        <v>0</v>
      </c>
      <c r="BL496" s="18" t="s">
        <v>739</v>
      </c>
      <c r="BM496" s="216" t="s">
        <v>929</v>
      </c>
    </row>
    <row r="497" spans="1:47" s="2" customFormat="1" ht="12">
      <c r="A497" s="39"/>
      <c r="B497" s="40"/>
      <c r="C497" s="41"/>
      <c r="D497" s="218" t="s">
        <v>169</v>
      </c>
      <c r="E497" s="41"/>
      <c r="F497" s="219" t="s">
        <v>754</v>
      </c>
      <c r="G497" s="41"/>
      <c r="H497" s="41"/>
      <c r="I497" s="220"/>
      <c r="J497" s="41"/>
      <c r="K497" s="41"/>
      <c r="L497" s="45"/>
      <c r="M497" s="221"/>
      <c r="N497" s="222"/>
      <c r="O497" s="85"/>
      <c r="P497" s="85"/>
      <c r="Q497" s="85"/>
      <c r="R497" s="85"/>
      <c r="S497" s="85"/>
      <c r="T497" s="86"/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T497" s="18" t="s">
        <v>169</v>
      </c>
      <c r="AU497" s="18" t="s">
        <v>85</v>
      </c>
    </row>
    <row r="498" spans="1:47" s="2" customFormat="1" ht="12">
      <c r="A498" s="39"/>
      <c r="B498" s="40"/>
      <c r="C498" s="41"/>
      <c r="D498" s="225" t="s">
        <v>203</v>
      </c>
      <c r="E498" s="41"/>
      <c r="F498" s="256" t="s">
        <v>930</v>
      </c>
      <c r="G498" s="41"/>
      <c r="H498" s="41"/>
      <c r="I498" s="220"/>
      <c r="J498" s="41"/>
      <c r="K498" s="41"/>
      <c r="L498" s="45"/>
      <c r="M498" s="221"/>
      <c r="N498" s="222"/>
      <c r="O498" s="85"/>
      <c r="P498" s="85"/>
      <c r="Q498" s="85"/>
      <c r="R498" s="85"/>
      <c r="S498" s="85"/>
      <c r="T498" s="86"/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T498" s="18" t="s">
        <v>203</v>
      </c>
      <c r="AU498" s="18" t="s">
        <v>85</v>
      </c>
    </row>
    <row r="499" spans="1:63" s="12" customFormat="1" ht="22.8" customHeight="1">
      <c r="A499" s="12"/>
      <c r="B499" s="189"/>
      <c r="C499" s="190"/>
      <c r="D499" s="191" t="s">
        <v>74</v>
      </c>
      <c r="E499" s="203" t="s">
        <v>756</v>
      </c>
      <c r="F499" s="203" t="s">
        <v>757</v>
      </c>
      <c r="G499" s="190"/>
      <c r="H499" s="190"/>
      <c r="I499" s="193"/>
      <c r="J499" s="204">
        <f>BK499</f>
        <v>0</v>
      </c>
      <c r="K499" s="190"/>
      <c r="L499" s="195"/>
      <c r="M499" s="196"/>
      <c r="N499" s="197"/>
      <c r="O499" s="197"/>
      <c r="P499" s="198">
        <f>SUM(P500:P504)</f>
        <v>0</v>
      </c>
      <c r="Q499" s="197"/>
      <c r="R499" s="198">
        <f>SUM(R500:R504)</f>
        <v>0</v>
      </c>
      <c r="S499" s="197"/>
      <c r="T499" s="199">
        <f>SUM(T500:T504)</f>
        <v>0</v>
      </c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R499" s="200" t="s">
        <v>194</v>
      </c>
      <c r="AT499" s="201" t="s">
        <v>74</v>
      </c>
      <c r="AU499" s="201" t="s">
        <v>83</v>
      </c>
      <c r="AY499" s="200" t="s">
        <v>159</v>
      </c>
      <c r="BK499" s="202">
        <f>SUM(BK500:BK504)</f>
        <v>0</v>
      </c>
    </row>
    <row r="500" spans="1:65" s="2" customFormat="1" ht="16.5" customHeight="1">
      <c r="A500" s="39"/>
      <c r="B500" s="40"/>
      <c r="C500" s="205" t="s">
        <v>711</v>
      </c>
      <c r="D500" s="205" t="s">
        <v>162</v>
      </c>
      <c r="E500" s="206" t="s">
        <v>759</v>
      </c>
      <c r="F500" s="207" t="s">
        <v>760</v>
      </c>
      <c r="G500" s="208" t="s">
        <v>702</v>
      </c>
      <c r="H500" s="209">
        <v>1</v>
      </c>
      <c r="I500" s="210"/>
      <c r="J500" s="211">
        <f>ROUND(I500*H500,2)</f>
        <v>0</v>
      </c>
      <c r="K500" s="207" t="s">
        <v>166</v>
      </c>
      <c r="L500" s="45"/>
      <c r="M500" s="212" t="s">
        <v>19</v>
      </c>
      <c r="N500" s="213" t="s">
        <v>46</v>
      </c>
      <c r="O500" s="85"/>
      <c r="P500" s="214">
        <f>O500*H500</f>
        <v>0</v>
      </c>
      <c r="Q500" s="214">
        <v>0</v>
      </c>
      <c r="R500" s="214">
        <f>Q500*H500</f>
        <v>0</v>
      </c>
      <c r="S500" s="214">
        <v>0</v>
      </c>
      <c r="T500" s="215">
        <f>S500*H500</f>
        <v>0</v>
      </c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R500" s="216" t="s">
        <v>739</v>
      </c>
      <c r="AT500" s="216" t="s">
        <v>162</v>
      </c>
      <c r="AU500" s="216" t="s">
        <v>85</v>
      </c>
      <c r="AY500" s="18" t="s">
        <v>159</v>
      </c>
      <c r="BE500" s="217">
        <f>IF(N500="základní",J500,0)</f>
        <v>0</v>
      </c>
      <c r="BF500" s="217">
        <f>IF(N500="snížená",J500,0)</f>
        <v>0</v>
      </c>
      <c r="BG500" s="217">
        <f>IF(N500="zákl. přenesená",J500,0)</f>
        <v>0</v>
      </c>
      <c r="BH500" s="217">
        <f>IF(N500="sníž. přenesená",J500,0)</f>
        <v>0</v>
      </c>
      <c r="BI500" s="217">
        <f>IF(N500="nulová",J500,0)</f>
        <v>0</v>
      </c>
      <c r="BJ500" s="18" t="s">
        <v>83</v>
      </c>
      <c r="BK500" s="217">
        <f>ROUND(I500*H500,2)</f>
        <v>0</v>
      </c>
      <c r="BL500" s="18" t="s">
        <v>739</v>
      </c>
      <c r="BM500" s="216" t="s">
        <v>931</v>
      </c>
    </row>
    <row r="501" spans="1:47" s="2" customFormat="1" ht="12">
      <c r="A501" s="39"/>
      <c r="B501" s="40"/>
      <c r="C501" s="41"/>
      <c r="D501" s="218" t="s">
        <v>169</v>
      </c>
      <c r="E501" s="41"/>
      <c r="F501" s="219" t="s">
        <v>762</v>
      </c>
      <c r="G501" s="41"/>
      <c r="H501" s="41"/>
      <c r="I501" s="220"/>
      <c r="J501" s="41"/>
      <c r="K501" s="41"/>
      <c r="L501" s="45"/>
      <c r="M501" s="221"/>
      <c r="N501" s="222"/>
      <c r="O501" s="85"/>
      <c r="P501" s="85"/>
      <c r="Q501" s="85"/>
      <c r="R501" s="85"/>
      <c r="S501" s="85"/>
      <c r="T501" s="86"/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T501" s="18" t="s">
        <v>169</v>
      </c>
      <c r="AU501" s="18" t="s">
        <v>85</v>
      </c>
    </row>
    <row r="502" spans="1:47" s="2" customFormat="1" ht="12">
      <c r="A502" s="39"/>
      <c r="B502" s="40"/>
      <c r="C502" s="41"/>
      <c r="D502" s="225" t="s">
        <v>203</v>
      </c>
      <c r="E502" s="41"/>
      <c r="F502" s="256" t="s">
        <v>763</v>
      </c>
      <c r="G502" s="41"/>
      <c r="H502" s="41"/>
      <c r="I502" s="220"/>
      <c r="J502" s="41"/>
      <c r="K502" s="41"/>
      <c r="L502" s="45"/>
      <c r="M502" s="221"/>
      <c r="N502" s="222"/>
      <c r="O502" s="85"/>
      <c r="P502" s="85"/>
      <c r="Q502" s="85"/>
      <c r="R502" s="85"/>
      <c r="S502" s="85"/>
      <c r="T502" s="86"/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T502" s="18" t="s">
        <v>203</v>
      </c>
      <c r="AU502" s="18" t="s">
        <v>85</v>
      </c>
    </row>
    <row r="503" spans="1:65" s="2" customFormat="1" ht="16.5" customHeight="1">
      <c r="A503" s="39"/>
      <c r="B503" s="40"/>
      <c r="C503" s="205" t="s">
        <v>716</v>
      </c>
      <c r="D503" s="205" t="s">
        <v>162</v>
      </c>
      <c r="E503" s="206" t="s">
        <v>765</v>
      </c>
      <c r="F503" s="207" t="s">
        <v>766</v>
      </c>
      <c r="G503" s="208" t="s">
        <v>702</v>
      </c>
      <c r="H503" s="209">
        <v>1</v>
      </c>
      <c r="I503" s="210"/>
      <c r="J503" s="211">
        <f>ROUND(I503*H503,2)</f>
        <v>0</v>
      </c>
      <c r="K503" s="207" t="s">
        <v>166</v>
      </c>
      <c r="L503" s="45"/>
      <c r="M503" s="212" t="s">
        <v>19</v>
      </c>
      <c r="N503" s="213" t="s">
        <v>46</v>
      </c>
      <c r="O503" s="85"/>
      <c r="P503" s="214">
        <f>O503*H503</f>
        <v>0</v>
      </c>
      <c r="Q503" s="214">
        <v>0</v>
      </c>
      <c r="R503" s="214">
        <f>Q503*H503</f>
        <v>0</v>
      </c>
      <c r="S503" s="214">
        <v>0</v>
      </c>
      <c r="T503" s="215">
        <f>S503*H503</f>
        <v>0</v>
      </c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R503" s="216" t="s">
        <v>739</v>
      </c>
      <c r="AT503" s="216" t="s">
        <v>162</v>
      </c>
      <c r="AU503" s="216" t="s">
        <v>85</v>
      </c>
      <c r="AY503" s="18" t="s">
        <v>159</v>
      </c>
      <c r="BE503" s="217">
        <f>IF(N503="základní",J503,0)</f>
        <v>0</v>
      </c>
      <c r="BF503" s="217">
        <f>IF(N503="snížená",J503,0)</f>
        <v>0</v>
      </c>
      <c r="BG503" s="217">
        <f>IF(N503="zákl. přenesená",J503,0)</f>
        <v>0</v>
      </c>
      <c r="BH503" s="217">
        <f>IF(N503="sníž. přenesená",J503,0)</f>
        <v>0</v>
      </c>
      <c r="BI503" s="217">
        <f>IF(N503="nulová",J503,0)</f>
        <v>0</v>
      </c>
      <c r="BJ503" s="18" t="s">
        <v>83</v>
      </c>
      <c r="BK503" s="217">
        <f>ROUND(I503*H503,2)</f>
        <v>0</v>
      </c>
      <c r="BL503" s="18" t="s">
        <v>739</v>
      </c>
      <c r="BM503" s="216" t="s">
        <v>932</v>
      </c>
    </row>
    <row r="504" spans="1:47" s="2" customFormat="1" ht="12">
      <c r="A504" s="39"/>
      <c r="B504" s="40"/>
      <c r="C504" s="41"/>
      <c r="D504" s="218" t="s">
        <v>169</v>
      </c>
      <c r="E504" s="41"/>
      <c r="F504" s="219" t="s">
        <v>768</v>
      </c>
      <c r="G504" s="41"/>
      <c r="H504" s="41"/>
      <c r="I504" s="220"/>
      <c r="J504" s="41"/>
      <c r="K504" s="41"/>
      <c r="L504" s="45"/>
      <c r="M504" s="268"/>
      <c r="N504" s="269"/>
      <c r="O504" s="270"/>
      <c r="P504" s="270"/>
      <c r="Q504" s="270"/>
      <c r="R504" s="270"/>
      <c r="S504" s="270"/>
      <c r="T504" s="271"/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T504" s="18" t="s">
        <v>169</v>
      </c>
      <c r="AU504" s="18" t="s">
        <v>85</v>
      </c>
    </row>
    <row r="505" spans="1:31" s="2" customFormat="1" ht="6.95" customHeight="1">
      <c r="A505" s="39"/>
      <c r="B505" s="60"/>
      <c r="C505" s="61"/>
      <c r="D505" s="61"/>
      <c r="E505" s="61"/>
      <c r="F505" s="61"/>
      <c r="G505" s="61"/>
      <c r="H505" s="61"/>
      <c r="I505" s="61"/>
      <c r="J505" s="61"/>
      <c r="K505" s="61"/>
      <c r="L505" s="45"/>
      <c r="M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</row>
  </sheetData>
  <sheetProtection password="CC35" sheet="1" objects="1" scenarios="1" formatColumns="0" formatRows="0" autoFilter="0"/>
  <autoFilter ref="C94:K504"/>
  <mergeCells count="9">
    <mergeCell ref="E7:H7"/>
    <mergeCell ref="E9:H9"/>
    <mergeCell ref="E18:H18"/>
    <mergeCell ref="E27:H27"/>
    <mergeCell ref="E48:H48"/>
    <mergeCell ref="E50:H50"/>
    <mergeCell ref="E85:H85"/>
    <mergeCell ref="E87:H87"/>
    <mergeCell ref="L2:V2"/>
  </mergeCells>
  <hyperlinks>
    <hyperlink ref="F99" r:id="rId1" display="https://podminky.urs.cz/item/CS_URS_2023_02/952902501"/>
    <hyperlink ref="F102" r:id="rId2" display="https://podminky.urs.cz/item/CS_URS_2023_02/997013152"/>
    <hyperlink ref="F104" r:id="rId3" display="https://podminky.urs.cz/item/CS_URS_2023_02/997013501"/>
    <hyperlink ref="F106" r:id="rId4" display="https://podminky.urs.cz/item/CS_URS_2023_02/997013509"/>
    <hyperlink ref="F110" r:id="rId5" display="https://podminky.urs.cz/item/CS_URS_2023_02/997013645"/>
    <hyperlink ref="F113" r:id="rId6" display="https://podminky.urs.cz/item/CS_URS_2023_02/997013814"/>
    <hyperlink ref="F116" r:id="rId7" display="https://podminky.urs.cz/item/CS_URS_2023_02/997013631"/>
    <hyperlink ref="F121" r:id="rId8" display="https://podminky.urs.cz/item/CS_URS_2023_02/712300921"/>
    <hyperlink ref="F128" r:id="rId9" display="https://podminky.urs.cz/item/CS_URS_2023_02/712311101"/>
    <hyperlink ref="F138" r:id="rId10" display="https://podminky.urs.cz/item/CS_URS_2023_02/712341559"/>
    <hyperlink ref="F142" r:id="rId11" display="https://podminky.urs.cz/item/CS_URS_2023_02/712331111"/>
    <hyperlink ref="F146" r:id="rId12" display="https://podminky.urs.cz/item/CS_URS_2023_02/712341559"/>
    <hyperlink ref="F150" r:id="rId13" display="https://podminky.urs.cz/item/CS_URS_2023_02/712391176"/>
    <hyperlink ref="F165" r:id="rId14" display="https://podminky.urs.cz/item/CS_URS_2023_02/712341715"/>
    <hyperlink ref="F171" r:id="rId15" display="https://podminky.urs.cz/item/CS_URS_2023_02/712341715"/>
    <hyperlink ref="F174" r:id="rId16" display="https://podminky.urs.cz/item/CS_URS_2023_02/712340832"/>
    <hyperlink ref="F180" r:id="rId17" display="https://podminky.urs.cz/item/CS_URS_2023_02/712311101"/>
    <hyperlink ref="F187" r:id="rId18" display="https://podminky.urs.cz/item/CS_URS_2023_02/712341559"/>
    <hyperlink ref="F194" r:id="rId19" display="https://podminky.urs.cz/item/CS_URS_2023_02/712811101"/>
    <hyperlink ref="F208" r:id="rId20" display="https://podminky.urs.cz/item/CS_URS_2023_02/712841559"/>
    <hyperlink ref="F222" r:id="rId21" display="https://podminky.urs.cz/item/CS_URS_2023_02/712831101"/>
    <hyperlink ref="F236" r:id="rId22" display="https://podminky.urs.cz/item/CS_URS_2023_02/712841559"/>
    <hyperlink ref="F250" r:id="rId23" display="https://podminky.urs.cz/item/CS_URS_2023_02/998712102"/>
    <hyperlink ref="F253" r:id="rId24" display="https://podminky.urs.cz/item/CS_URS_2023_02/713141136"/>
    <hyperlink ref="F265" r:id="rId25" display="https://podminky.urs.cz/item/CS_URS_2023_02/713141151"/>
    <hyperlink ref="F269" r:id="rId26" display="https://podminky.urs.cz/item/CS_URS_2023_02/713141264"/>
    <hyperlink ref="F272" r:id="rId27" display="https://podminky.urs.cz/item/CS_URS_2023_02/713141336"/>
    <hyperlink ref="F278" r:id="rId28" display="https://podminky.urs.cz/item/CS_URS_2023_02/713141414"/>
    <hyperlink ref="F281" r:id="rId29" display="https://podminky.urs.cz/item/CS_URS_2023_02/713190833"/>
    <hyperlink ref="F285" r:id="rId30" display="https://podminky.urs.cz/item/CS_URS_2023_02/713140841"/>
    <hyperlink ref="F291" r:id="rId31" display="https://podminky.urs.cz/item/CS_URS_2023_02/713141212"/>
    <hyperlink ref="F306" r:id="rId32" display="https://podminky.urs.cz/item/CS_URS_2023_02/713141358"/>
    <hyperlink ref="F315" r:id="rId33" display="https://podminky.urs.cz/item/CS_URS_2023_02/713141358"/>
    <hyperlink ref="F323" r:id="rId34" display="https://podminky.urs.cz/item/CS_URS_2023_02/713141396"/>
    <hyperlink ref="F335" r:id="rId35" display="https://podminky.urs.cz/item/CS_URS_2023_02/998713102"/>
    <hyperlink ref="F338" r:id="rId36" display="https://podminky.urs.cz/item/CS_URS_2023_02/721210822"/>
    <hyperlink ref="F340" r:id="rId37" display="https://podminky.urs.cz/item/CS_URS_2023_02/721239114"/>
    <hyperlink ref="F346" r:id="rId38" display="https://podminky.urs.cz/item/CS_URS_2023_02/721110802"/>
    <hyperlink ref="F348" r:id="rId39" display="https://podminky.urs.cz/item/CS_URS_2023_02/721173315"/>
    <hyperlink ref="F351" r:id="rId40" display="https://podminky.urs.cz/item/CS_URS_2023_02/877260320"/>
    <hyperlink ref="F354" r:id="rId41" display="https://podminky.urs.cz/item/CS_URS_2023_02/998721102"/>
    <hyperlink ref="F357" r:id="rId42" display="https://podminky.urs.cz/item/CS_URS_2023_02/741421823"/>
    <hyperlink ref="F362" r:id="rId43" display="https://podminky.urs.cz/item/CS_URS_2023_02/741421841"/>
    <hyperlink ref="F371" r:id="rId44" display="https://podminky.urs.cz/item/CS_URS_2023_02/741421855"/>
    <hyperlink ref="F380" r:id="rId45" display="https://podminky.urs.cz/item/CS_URS_2023_02/741420001"/>
    <hyperlink ref="F388" r:id="rId46" display="https://podminky.urs.cz/item/CS_URS_2023_02/741420020"/>
    <hyperlink ref="F398" r:id="rId47" display="https://podminky.urs.cz/item/CS_URS_2023_02/741810001"/>
    <hyperlink ref="F401" r:id="rId48" display="https://podminky.urs.cz/item/CS_URS_2023_02/998741202"/>
    <hyperlink ref="F404" r:id="rId49" display="https://podminky.urs.cz/item/CS_URS_2023_02/762341670"/>
    <hyperlink ref="F416" r:id="rId50" display="https://podminky.urs.cz/item/CS_URS_2023_02/762395000"/>
    <hyperlink ref="F420" r:id="rId51" display="https://podminky.urs.cz/item/CS_URS_2023_02/998762102"/>
    <hyperlink ref="F423" r:id="rId52" display="https://podminky.urs.cz/item/CS_URS_2023_02/764002841"/>
    <hyperlink ref="F428" r:id="rId53" display="https://podminky.urs.cz/item/CS_URS_2023_02/764002861"/>
    <hyperlink ref="F443" r:id="rId54" display="https://podminky.urs.cz/item/CS_URS_2023_02/764.Rpol.150"/>
    <hyperlink ref="F454" r:id="rId55" display="https://podminky.urs.cz/item/CS_URS_2023_02/764002841"/>
    <hyperlink ref="F460" r:id="rId56" display="https://podminky.urs.cz/item/CS_URS_2023_02/764214411"/>
    <hyperlink ref="F469" r:id="rId57" display="https://podminky.urs.cz/item/CS_URS_2023_02/998764202"/>
    <hyperlink ref="F472" r:id="rId58" display="https://podminky.urs.cz/item/CS_URS_2023_02/767881135"/>
    <hyperlink ref="F476" r:id="rId59" display="https://podminky.urs.cz/item/CS_URS_2023_02/998767202"/>
    <hyperlink ref="F479" r:id="rId60" display="https://podminky.urs.cz/item/CS_URS_2023_02/783306801"/>
    <hyperlink ref="F481" r:id="rId61" display="https://podminky.urs.cz/item/CS_URS_2023_02/783301313"/>
    <hyperlink ref="F483" r:id="rId62" display="https://podminky.urs.cz/item/CS_URS_2023_02/783314201"/>
    <hyperlink ref="F485" r:id="rId63" display="https://podminky.urs.cz/item/CS_URS_2023_02/783317101"/>
    <hyperlink ref="F491" r:id="rId64" display="https://podminky.urs.cz/item/CS_URS_2023_02/030001000"/>
    <hyperlink ref="F495" r:id="rId65" display="https://podminky.urs.cz/item/CS_URS_2023_02/041103000"/>
    <hyperlink ref="F497" r:id="rId66" display="https://podminky.urs.cz/item/CS_URS_2023_02/043194000"/>
    <hyperlink ref="F501" r:id="rId67" display="https://podminky.urs.cz/item/CS_URS_2023_02/061002000"/>
    <hyperlink ref="F504" r:id="rId68" display="https://podminky.urs.cz/item/CS_URS_2023_02/065002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6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50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91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85</v>
      </c>
    </row>
    <row r="4" spans="2:46" s="1" customFormat="1" ht="24.95" customHeight="1">
      <c r="B4" s="21"/>
      <c r="D4" s="131" t="s">
        <v>119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Rekonstrukce střechy Základní školy Za Chlumem 824 v Bílině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120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933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14. 9. 2023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27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28</v>
      </c>
      <c r="F15" s="39"/>
      <c r="G15" s="39"/>
      <c r="H15" s="39"/>
      <c r="I15" s="133" t="s">
        <v>29</v>
      </c>
      <c r="J15" s="137" t="s">
        <v>30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31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29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33</v>
      </c>
      <c r="E20" s="39"/>
      <c r="F20" s="39"/>
      <c r="G20" s="39"/>
      <c r="H20" s="39"/>
      <c r="I20" s="133" t="s">
        <v>26</v>
      </c>
      <c r="J20" s="137" t="s">
        <v>34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35</v>
      </c>
      <c r="F21" s="39"/>
      <c r="G21" s="39"/>
      <c r="H21" s="39"/>
      <c r="I21" s="133" t="s">
        <v>29</v>
      </c>
      <c r="J21" s="137" t="s">
        <v>36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38</v>
      </c>
      <c r="E23" s="39"/>
      <c r="F23" s="39"/>
      <c r="G23" s="39"/>
      <c r="H23" s="39"/>
      <c r="I23" s="133" t="s">
        <v>26</v>
      </c>
      <c r="J23" s="137" t="s">
        <v>34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">
        <v>35</v>
      </c>
      <c r="F24" s="39"/>
      <c r="G24" s="39"/>
      <c r="H24" s="39"/>
      <c r="I24" s="133" t="s">
        <v>29</v>
      </c>
      <c r="J24" s="137" t="s">
        <v>36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39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71.25" customHeight="1">
      <c r="A27" s="139"/>
      <c r="B27" s="140"/>
      <c r="C27" s="139"/>
      <c r="D27" s="139"/>
      <c r="E27" s="141" t="s">
        <v>40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41</v>
      </c>
      <c r="E30" s="39"/>
      <c r="F30" s="39"/>
      <c r="G30" s="39"/>
      <c r="H30" s="39"/>
      <c r="I30" s="39"/>
      <c r="J30" s="145">
        <f>ROUND(J94,2)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43</v>
      </c>
      <c r="G32" s="39"/>
      <c r="H32" s="39"/>
      <c r="I32" s="146" t="s">
        <v>42</v>
      </c>
      <c r="J32" s="146" t="s">
        <v>44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45</v>
      </c>
      <c r="E33" s="133" t="s">
        <v>46</v>
      </c>
      <c r="F33" s="148">
        <f>ROUND((SUM(BE94:BE502)),2)</f>
        <v>0</v>
      </c>
      <c r="G33" s="39"/>
      <c r="H33" s="39"/>
      <c r="I33" s="149">
        <v>0.21</v>
      </c>
      <c r="J33" s="148">
        <f>ROUND(((SUM(BE94:BE502))*I33),2)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47</v>
      </c>
      <c r="F34" s="148">
        <f>ROUND((SUM(BF94:BF502)),2)</f>
        <v>0</v>
      </c>
      <c r="G34" s="39"/>
      <c r="H34" s="39"/>
      <c r="I34" s="149">
        <v>0.15</v>
      </c>
      <c r="J34" s="148">
        <f>ROUND(((SUM(BF94:BF502))*I34),2)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48</v>
      </c>
      <c r="F35" s="148">
        <f>ROUND((SUM(BG94:BG502)),2)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49</v>
      </c>
      <c r="F36" s="148">
        <f>ROUND((SUM(BH94:BH502)),2)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50</v>
      </c>
      <c r="F37" s="148">
        <f>ROUND((SUM(BI94:BI502)),2)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51</v>
      </c>
      <c r="E39" s="152"/>
      <c r="F39" s="152"/>
      <c r="G39" s="153" t="s">
        <v>52</v>
      </c>
      <c r="H39" s="154" t="s">
        <v>53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122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Rekonstrukce střechy Základní školy Za Chlumem 824 v Bílině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120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SO-03 - A3 - střecha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Za Chlumem 824</v>
      </c>
      <c r="G52" s="41"/>
      <c r="H52" s="41"/>
      <c r="I52" s="33" t="s">
        <v>23</v>
      </c>
      <c r="J52" s="73" t="str">
        <f>IF(J12="","",J12)</f>
        <v>14. 9. 2023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Město Bílina</v>
      </c>
      <c r="G54" s="41"/>
      <c r="H54" s="41"/>
      <c r="I54" s="33" t="s">
        <v>33</v>
      </c>
      <c r="J54" s="37" t="str">
        <f>E21</f>
        <v>DEKPROJEKT s.r.o.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31</v>
      </c>
      <c r="D55" s="41"/>
      <c r="E55" s="41"/>
      <c r="F55" s="28" t="str">
        <f>IF(E18="","",E18)</f>
        <v>Vyplň údaj</v>
      </c>
      <c r="G55" s="41"/>
      <c r="H55" s="41"/>
      <c r="I55" s="33" t="s">
        <v>38</v>
      </c>
      <c r="J55" s="37" t="str">
        <f>E24</f>
        <v>DEKPROJEKT s.r.o.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123</v>
      </c>
      <c r="D57" s="163"/>
      <c r="E57" s="163"/>
      <c r="F57" s="163"/>
      <c r="G57" s="163"/>
      <c r="H57" s="163"/>
      <c r="I57" s="163"/>
      <c r="J57" s="164" t="s">
        <v>124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73</v>
      </c>
      <c r="D59" s="41"/>
      <c r="E59" s="41"/>
      <c r="F59" s="41"/>
      <c r="G59" s="41"/>
      <c r="H59" s="41"/>
      <c r="I59" s="41"/>
      <c r="J59" s="103">
        <f>J94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125</v>
      </c>
    </row>
    <row r="60" spans="1:31" s="9" customFormat="1" ht="24.95" customHeight="1">
      <c r="A60" s="9"/>
      <c r="B60" s="166"/>
      <c r="C60" s="167"/>
      <c r="D60" s="168" t="s">
        <v>126</v>
      </c>
      <c r="E60" s="169"/>
      <c r="F60" s="169"/>
      <c r="G60" s="169"/>
      <c r="H60" s="169"/>
      <c r="I60" s="169"/>
      <c r="J60" s="170">
        <f>J95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128</v>
      </c>
      <c r="E61" s="175"/>
      <c r="F61" s="175"/>
      <c r="G61" s="175"/>
      <c r="H61" s="175"/>
      <c r="I61" s="175"/>
      <c r="J61" s="176">
        <f>J96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129</v>
      </c>
      <c r="E62" s="175"/>
      <c r="F62" s="175"/>
      <c r="G62" s="175"/>
      <c r="H62" s="175"/>
      <c r="I62" s="175"/>
      <c r="J62" s="176">
        <f>J99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9" customFormat="1" ht="24.95" customHeight="1">
      <c r="A63" s="9"/>
      <c r="B63" s="166"/>
      <c r="C63" s="167"/>
      <c r="D63" s="168" t="s">
        <v>131</v>
      </c>
      <c r="E63" s="169"/>
      <c r="F63" s="169"/>
      <c r="G63" s="169"/>
      <c r="H63" s="169"/>
      <c r="I63" s="169"/>
      <c r="J63" s="170">
        <f>J117</f>
        <v>0</v>
      </c>
      <c r="K63" s="167"/>
      <c r="L63" s="171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10" customFormat="1" ht="19.9" customHeight="1">
      <c r="A64" s="10"/>
      <c r="B64" s="172"/>
      <c r="C64" s="173"/>
      <c r="D64" s="174" t="s">
        <v>132</v>
      </c>
      <c r="E64" s="175"/>
      <c r="F64" s="175"/>
      <c r="G64" s="175"/>
      <c r="H64" s="175"/>
      <c r="I64" s="175"/>
      <c r="J64" s="176">
        <f>J118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2"/>
      <c r="C65" s="173"/>
      <c r="D65" s="174" t="s">
        <v>133</v>
      </c>
      <c r="E65" s="175"/>
      <c r="F65" s="175"/>
      <c r="G65" s="175"/>
      <c r="H65" s="175"/>
      <c r="I65" s="175"/>
      <c r="J65" s="176">
        <f>J255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2"/>
      <c r="C66" s="173"/>
      <c r="D66" s="174" t="s">
        <v>134</v>
      </c>
      <c r="E66" s="175"/>
      <c r="F66" s="175"/>
      <c r="G66" s="175"/>
      <c r="H66" s="175"/>
      <c r="I66" s="175"/>
      <c r="J66" s="176">
        <f>J345</f>
        <v>0</v>
      </c>
      <c r="K66" s="173"/>
      <c r="L66" s="17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2"/>
      <c r="C67" s="173"/>
      <c r="D67" s="174" t="s">
        <v>135</v>
      </c>
      <c r="E67" s="175"/>
      <c r="F67" s="175"/>
      <c r="G67" s="175"/>
      <c r="H67" s="175"/>
      <c r="I67" s="175"/>
      <c r="J67" s="176">
        <f>J364</f>
        <v>0</v>
      </c>
      <c r="K67" s="173"/>
      <c r="L67" s="17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2"/>
      <c r="C68" s="173"/>
      <c r="D68" s="174" t="s">
        <v>136</v>
      </c>
      <c r="E68" s="175"/>
      <c r="F68" s="175"/>
      <c r="G68" s="175"/>
      <c r="H68" s="175"/>
      <c r="I68" s="175"/>
      <c r="J68" s="176">
        <f>J411</f>
        <v>0</v>
      </c>
      <c r="K68" s="173"/>
      <c r="L68" s="17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2"/>
      <c r="C69" s="173"/>
      <c r="D69" s="174" t="s">
        <v>137</v>
      </c>
      <c r="E69" s="175"/>
      <c r="F69" s="175"/>
      <c r="G69" s="175"/>
      <c r="H69" s="175"/>
      <c r="I69" s="175"/>
      <c r="J69" s="176">
        <f>J430</f>
        <v>0</v>
      </c>
      <c r="K69" s="173"/>
      <c r="L69" s="17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2"/>
      <c r="C70" s="173"/>
      <c r="D70" s="174" t="s">
        <v>138</v>
      </c>
      <c r="E70" s="175"/>
      <c r="F70" s="175"/>
      <c r="G70" s="175"/>
      <c r="H70" s="175"/>
      <c r="I70" s="175"/>
      <c r="J70" s="176">
        <f>J479</f>
        <v>0</v>
      </c>
      <c r="K70" s="173"/>
      <c r="L70" s="177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9" customFormat="1" ht="24.95" customHeight="1">
      <c r="A71" s="9"/>
      <c r="B71" s="166"/>
      <c r="C71" s="167"/>
      <c r="D71" s="168" t="s">
        <v>140</v>
      </c>
      <c r="E71" s="169"/>
      <c r="F71" s="169"/>
      <c r="G71" s="169"/>
      <c r="H71" s="169"/>
      <c r="I71" s="169"/>
      <c r="J71" s="170">
        <f>J486</f>
        <v>0</v>
      </c>
      <c r="K71" s="167"/>
      <c r="L71" s="171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s="10" customFormat="1" ht="19.9" customHeight="1">
      <c r="A72" s="10"/>
      <c r="B72" s="172"/>
      <c r="C72" s="173"/>
      <c r="D72" s="174" t="s">
        <v>141</v>
      </c>
      <c r="E72" s="175"/>
      <c r="F72" s="175"/>
      <c r="G72" s="175"/>
      <c r="H72" s="175"/>
      <c r="I72" s="175"/>
      <c r="J72" s="176">
        <f>J487</f>
        <v>0</v>
      </c>
      <c r="K72" s="173"/>
      <c r="L72" s="177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72"/>
      <c r="C73" s="173"/>
      <c r="D73" s="174" t="s">
        <v>142</v>
      </c>
      <c r="E73" s="175"/>
      <c r="F73" s="175"/>
      <c r="G73" s="175"/>
      <c r="H73" s="175"/>
      <c r="I73" s="175"/>
      <c r="J73" s="176">
        <f>J491</f>
        <v>0</v>
      </c>
      <c r="K73" s="173"/>
      <c r="L73" s="177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72"/>
      <c r="C74" s="173"/>
      <c r="D74" s="174" t="s">
        <v>143</v>
      </c>
      <c r="E74" s="175"/>
      <c r="F74" s="175"/>
      <c r="G74" s="175"/>
      <c r="H74" s="175"/>
      <c r="I74" s="175"/>
      <c r="J74" s="176">
        <f>J497</f>
        <v>0</v>
      </c>
      <c r="K74" s="173"/>
      <c r="L74" s="177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2" customFormat="1" ht="21.8" customHeight="1">
      <c r="A75" s="39"/>
      <c r="B75" s="40"/>
      <c r="C75" s="41"/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60"/>
      <c r="C76" s="61"/>
      <c r="D76" s="61"/>
      <c r="E76" s="61"/>
      <c r="F76" s="61"/>
      <c r="G76" s="61"/>
      <c r="H76" s="61"/>
      <c r="I76" s="61"/>
      <c r="J76" s="61"/>
      <c r="K76" s="6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80" spans="1:31" s="2" customFormat="1" ht="6.95" customHeight="1">
      <c r="A80" s="39"/>
      <c r="B80" s="62"/>
      <c r="C80" s="63"/>
      <c r="D80" s="63"/>
      <c r="E80" s="63"/>
      <c r="F80" s="63"/>
      <c r="G80" s="63"/>
      <c r="H80" s="63"/>
      <c r="I80" s="63"/>
      <c r="J80" s="63"/>
      <c r="K80" s="63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24.95" customHeight="1">
      <c r="A81" s="39"/>
      <c r="B81" s="40"/>
      <c r="C81" s="24" t="s">
        <v>144</v>
      </c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6.95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2" customHeight="1">
      <c r="A83" s="39"/>
      <c r="B83" s="40"/>
      <c r="C83" s="33" t="s">
        <v>16</v>
      </c>
      <c r="D83" s="41"/>
      <c r="E83" s="41"/>
      <c r="F83" s="41"/>
      <c r="G83" s="41"/>
      <c r="H83" s="41"/>
      <c r="I83" s="41"/>
      <c r="J83" s="41"/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6.5" customHeight="1">
      <c r="A84" s="39"/>
      <c r="B84" s="40"/>
      <c r="C84" s="41"/>
      <c r="D84" s="41"/>
      <c r="E84" s="161" t="str">
        <f>E7</f>
        <v>Rekonstrukce střechy Základní školy Za Chlumem 824 v Bílině</v>
      </c>
      <c r="F84" s="33"/>
      <c r="G84" s="33"/>
      <c r="H84" s="33"/>
      <c r="I84" s="41"/>
      <c r="J84" s="41"/>
      <c r="K84" s="41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2" customHeight="1">
      <c r="A85" s="39"/>
      <c r="B85" s="40"/>
      <c r="C85" s="33" t="s">
        <v>120</v>
      </c>
      <c r="D85" s="41"/>
      <c r="E85" s="41"/>
      <c r="F85" s="41"/>
      <c r="G85" s="41"/>
      <c r="H85" s="41"/>
      <c r="I85" s="41"/>
      <c r="J85" s="41"/>
      <c r="K85" s="41"/>
      <c r="L85" s="13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6.5" customHeight="1">
      <c r="A86" s="39"/>
      <c r="B86" s="40"/>
      <c r="C86" s="41"/>
      <c r="D86" s="41"/>
      <c r="E86" s="70" t="str">
        <f>E9</f>
        <v>SO-03 - A3 - střecha</v>
      </c>
      <c r="F86" s="41"/>
      <c r="G86" s="41"/>
      <c r="H86" s="41"/>
      <c r="I86" s="41"/>
      <c r="J86" s="41"/>
      <c r="K86" s="41"/>
      <c r="L86" s="13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6.95" customHeight="1">
      <c r="A87" s="39"/>
      <c r="B87" s="40"/>
      <c r="C87" s="41"/>
      <c r="D87" s="41"/>
      <c r="E87" s="41"/>
      <c r="F87" s="41"/>
      <c r="G87" s="41"/>
      <c r="H87" s="41"/>
      <c r="I87" s="41"/>
      <c r="J87" s="41"/>
      <c r="K87" s="41"/>
      <c r="L87" s="13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21</v>
      </c>
      <c r="D88" s="41"/>
      <c r="E88" s="41"/>
      <c r="F88" s="28" t="str">
        <f>F12</f>
        <v>Za Chlumem 824</v>
      </c>
      <c r="G88" s="41"/>
      <c r="H88" s="41"/>
      <c r="I88" s="33" t="s">
        <v>23</v>
      </c>
      <c r="J88" s="73" t="str">
        <f>IF(J12="","",J12)</f>
        <v>14. 9. 2023</v>
      </c>
      <c r="K88" s="41"/>
      <c r="L88" s="13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6.95" customHeight="1">
      <c r="A89" s="39"/>
      <c r="B89" s="40"/>
      <c r="C89" s="41"/>
      <c r="D89" s="41"/>
      <c r="E89" s="41"/>
      <c r="F89" s="41"/>
      <c r="G89" s="41"/>
      <c r="H89" s="41"/>
      <c r="I89" s="41"/>
      <c r="J89" s="41"/>
      <c r="K89" s="41"/>
      <c r="L89" s="13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5.15" customHeight="1">
      <c r="A90" s="39"/>
      <c r="B90" s="40"/>
      <c r="C90" s="33" t="s">
        <v>25</v>
      </c>
      <c r="D90" s="41"/>
      <c r="E90" s="41"/>
      <c r="F90" s="28" t="str">
        <f>E15</f>
        <v>Město Bílina</v>
      </c>
      <c r="G90" s="41"/>
      <c r="H90" s="41"/>
      <c r="I90" s="33" t="s">
        <v>33</v>
      </c>
      <c r="J90" s="37" t="str">
        <f>E21</f>
        <v>DEKPROJEKT s.r.o.</v>
      </c>
      <c r="K90" s="41"/>
      <c r="L90" s="135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31</v>
      </c>
      <c r="D91" s="41"/>
      <c r="E91" s="41"/>
      <c r="F91" s="28" t="str">
        <f>IF(E18="","",E18)</f>
        <v>Vyplň údaj</v>
      </c>
      <c r="G91" s="41"/>
      <c r="H91" s="41"/>
      <c r="I91" s="33" t="s">
        <v>38</v>
      </c>
      <c r="J91" s="37" t="str">
        <f>E24</f>
        <v>DEKPROJEKT s.r.o.</v>
      </c>
      <c r="K91" s="41"/>
      <c r="L91" s="135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0.3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135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11" customFormat="1" ht="29.25" customHeight="1">
      <c r="A93" s="178"/>
      <c r="B93" s="179"/>
      <c r="C93" s="180" t="s">
        <v>145</v>
      </c>
      <c r="D93" s="181" t="s">
        <v>60</v>
      </c>
      <c r="E93" s="181" t="s">
        <v>56</v>
      </c>
      <c r="F93" s="181" t="s">
        <v>57</v>
      </c>
      <c r="G93" s="181" t="s">
        <v>146</v>
      </c>
      <c r="H93" s="181" t="s">
        <v>147</v>
      </c>
      <c r="I93" s="181" t="s">
        <v>148</v>
      </c>
      <c r="J93" s="181" t="s">
        <v>124</v>
      </c>
      <c r="K93" s="182" t="s">
        <v>149</v>
      </c>
      <c r="L93" s="183"/>
      <c r="M93" s="93" t="s">
        <v>19</v>
      </c>
      <c r="N93" s="94" t="s">
        <v>45</v>
      </c>
      <c r="O93" s="94" t="s">
        <v>150</v>
      </c>
      <c r="P93" s="94" t="s">
        <v>151</v>
      </c>
      <c r="Q93" s="94" t="s">
        <v>152</v>
      </c>
      <c r="R93" s="94" t="s">
        <v>153</v>
      </c>
      <c r="S93" s="94" t="s">
        <v>154</v>
      </c>
      <c r="T93" s="95" t="s">
        <v>155</v>
      </c>
      <c r="U93" s="178"/>
      <c r="V93" s="178"/>
      <c r="W93" s="178"/>
      <c r="X93" s="178"/>
      <c r="Y93" s="178"/>
      <c r="Z93" s="178"/>
      <c r="AA93" s="178"/>
      <c r="AB93" s="178"/>
      <c r="AC93" s="178"/>
      <c r="AD93" s="178"/>
      <c r="AE93" s="178"/>
    </row>
    <row r="94" spans="1:63" s="2" customFormat="1" ht="22.8" customHeight="1">
      <c r="A94" s="39"/>
      <c r="B94" s="40"/>
      <c r="C94" s="100" t="s">
        <v>156</v>
      </c>
      <c r="D94" s="41"/>
      <c r="E94" s="41"/>
      <c r="F94" s="41"/>
      <c r="G94" s="41"/>
      <c r="H94" s="41"/>
      <c r="I94" s="41"/>
      <c r="J94" s="184">
        <f>BK94</f>
        <v>0</v>
      </c>
      <c r="K94" s="41"/>
      <c r="L94" s="45"/>
      <c r="M94" s="96"/>
      <c r="N94" s="185"/>
      <c r="O94" s="97"/>
      <c r="P94" s="186">
        <f>P95+P117+P486</f>
        <v>0</v>
      </c>
      <c r="Q94" s="97"/>
      <c r="R94" s="186">
        <f>R95+R117+R486</f>
        <v>16.59355678</v>
      </c>
      <c r="S94" s="97"/>
      <c r="T94" s="187">
        <f>T95+T117+T486</f>
        <v>1.4736747600000002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74</v>
      </c>
      <c r="AU94" s="18" t="s">
        <v>125</v>
      </c>
      <c r="BK94" s="188">
        <f>BK95+BK117+BK486</f>
        <v>0</v>
      </c>
    </row>
    <row r="95" spans="1:63" s="12" customFormat="1" ht="25.9" customHeight="1">
      <c r="A95" s="12"/>
      <c r="B95" s="189"/>
      <c r="C95" s="190"/>
      <c r="D95" s="191" t="s">
        <v>74</v>
      </c>
      <c r="E95" s="192" t="s">
        <v>157</v>
      </c>
      <c r="F95" s="192" t="s">
        <v>158</v>
      </c>
      <c r="G95" s="190"/>
      <c r="H95" s="190"/>
      <c r="I95" s="193"/>
      <c r="J95" s="194">
        <f>BK95</f>
        <v>0</v>
      </c>
      <c r="K95" s="190"/>
      <c r="L95" s="195"/>
      <c r="M95" s="196"/>
      <c r="N95" s="197"/>
      <c r="O95" s="197"/>
      <c r="P95" s="198">
        <f>P96+P99</f>
        <v>0</v>
      </c>
      <c r="Q95" s="197"/>
      <c r="R95" s="198">
        <f>R96+R99</f>
        <v>0</v>
      </c>
      <c r="S95" s="197"/>
      <c r="T95" s="199">
        <f>T96+T99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0" t="s">
        <v>83</v>
      </c>
      <c r="AT95" s="201" t="s">
        <v>74</v>
      </c>
      <c r="AU95" s="201" t="s">
        <v>75</v>
      </c>
      <c r="AY95" s="200" t="s">
        <v>159</v>
      </c>
      <c r="BK95" s="202">
        <f>BK96+BK99</f>
        <v>0</v>
      </c>
    </row>
    <row r="96" spans="1:63" s="12" customFormat="1" ht="22.8" customHeight="1">
      <c r="A96" s="12"/>
      <c r="B96" s="189"/>
      <c r="C96" s="190"/>
      <c r="D96" s="191" t="s">
        <v>74</v>
      </c>
      <c r="E96" s="203" t="s">
        <v>180</v>
      </c>
      <c r="F96" s="203" t="s">
        <v>181</v>
      </c>
      <c r="G96" s="190"/>
      <c r="H96" s="190"/>
      <c r="I96" s="193"/>
      <c r="J96" s="204">
        <f>BK96</f>
        <v>0</v>
      </c>
      <c r="K96" s="190"/>
      <c r="L96" s="195"/>
      <c r="M96" s="196"/>
      <c r="N96" s="197"/>
      <c r="O96" s="197"/>
      <c r="P96" s="198">
        <f>SUM(P97:P98)</f>
        <v>0</v>
      </c>
      <c r="Q96" s="197"/>
      <c r="R96" s="198">
        <f>SUM(R97:R98)</f>
        <v>0</v>
      </c>
      <c r="S96" s="197"/>
      <c r="T96" s="199">
        <f>SUM(T97:T98)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0" t="s">
        <v>83</v>
      </c>
      <c r="AT96" s="201" t="s">
        <v>74</v>
      </c>
      <c r="AU96" s="201" t="s">
        <v>83</v>
      </c>
      <c r="AY96" s="200" t="s">
        <v>159</v>
      </c>
      <c r="BK96" s="202">
        <f>SUM(BK97:BK98)</f>
        <v>0</v>
      </c>
    </row>
    <row r="97" spans="1:65" s="2" customFormat="1" ht="37.8" customHeight="1">
      <c r="A97" s="39"/>
      <c r="B97" s="40"/>
      <c r="C97" s="205" t="s">
        <v>83</v>
      </c>
      <c r="D97" s="205" t="s">
        <v>162</v>
      </c>
      <c r="E97" s="206" t="s">
        <v>183</v>
      </c>
      <c r="F97" s="207" t="s">
        <v>184</v>
      </c>
      <c r="G97" s="208" t="s">
        <v>165</v>
      </c>
      <c r="H97" s="209">
        <v>451.702</v>
      </c>
      <c r="I97" s="210"/>
      <c r="J97" s="211">
        <f>ROUND(I97*H97,2)</f>
        <v>0</v>
      </c>
      <c r="K97" s="207" t="s">
        <v>166</v>
      </c>
      <c r="L97" s="45"/>
      <c r="M97" s="212" t="s">
        <v>19</v>
      </c>
      <c r="N97" s="213" t="s">
        <v>46</v>
      </c>
      <c r="O97" s="85"/>
      <c r="P97" s="214">
        <f>O97*H97</f>
        <v>0</v>
      </c>
      <c r="Q97" s="214">
        <v>0</v>
      </c>
      <c r="R97" s="214">
        <f>Q97*H97</f>
        <v>0</v>
      </c>
      <c r="S97" s="214">
        <v>0</v>
      </c>
      <c r="T97" s="215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16" t="s">
        <v>167</v>
      </c>
      <c r="AT97" s="216" t="s">
        <v>162</v>
      </c>
      <c r="AU97" s="216" t="s">
        <v>85</v>
      </c>
      <c r="AY97" s="18" t="s">
        <v>159</v>
      </c>
      <c r="BE97" s="217">
        <f>IF(N97="základní",J97,0)</f>
        <v>0</v>
      </c>
      <c r="BF97" s="217">
        <f>IF(N97="snížená",J97,0)</f>
        <v>0</v>
      </c>
      <c r="BG97" s="217">
        <f>IF(N97="zákl. přenesená",J97,0)</f>
        <v>0</v>
      </c>
      <c r="BH97" s="217">
        <f>IF(N97="sníž. přenesená",J97,0)</f>
        <v>0</v>
      </c>
      <c r="BI97" s="217">
        <f>IF(N97="nulová",J97,0)</f>
        <v>0</v>
      </c>
      <c r="BJ97" s="18" t="s">
        <v>83</v>
      </c>
      <c r="BK97" s="217">
        <f>ROUND(I97*H97,2)</f>
        <v>0</v>
      </c>
      <c r="BL97" s="18" t="s">
        <v>167</v>
      </c>
      <c r="BM97" s="216" t="s">
        <v>934</v>
      </c>
    </row>
    <row r="98" spans="1:47" s="2" customFormat="1" ht="12">
      <c r="A98" s="39"/>
      <c r="B98" s="40"/>
      <c r="C98" s="41"/>
      <c r="D98" s="218" t="s">
        <v>169</v>
      </c>
      <c r="E98" s="41"/>
      <c r="F98" s="219" t="s">
        <v>186</v>
      </c>
      <c r="G98" s="41"/>
      <c r="H98" s="41"/>
      <c r="I98" s="220"/>
      <c r="J98" s="41"/>
      <c r="K98" s="41"/>
      <c r="L98" s="45"/>
      <c r="M98" s="221"/>
      <c r="N98" s="222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169</v>
      </c>
      <c r="AU98" s="18" t="s">
        <v>85</v>
      </c>
    </row>
    <row r="99" spans="1:63" s="12" customFormat="1" ht="22.8" customHeight="1">
      <c r="A99" s="12"/>
      <c r="B99" s="189"/>
      <c r="C99" s="190"/>
      <c r="D99" s="191" t="s">
        <v>74</v>
      </c>
      <c r="E99" s="203" t="s">
        <v>187</v>
      </c>
      <c r="F99" s="203" t="s">
        <v>188</v>
      </c>
      <c r="G99" s="190"/>
      <c r="H99" s="190"/>
      <c r="I99" s="193"/>
      <c r="J99" s="204">
        <f>BK99</f>
        <v>0</v>
      </c>
      <c r="K99" s="190"/>
      <c r="L99" s="195"/>
      <c r="M99" s="196"/>
      <c r="N99" s="197"/>
      <c r="O99" s="197"/>
      <c r="P99" s="198">
        <f>SUM(P100:P116)</f>
        <v>0</v>
      </c>
      <c r="Q99" s="197"/>
      <c r="R99" s="198">
        <f>SUM(R100:R116)</f>
        <v>0</v>
      </c>
      <c r="S99" s="197"/>
      <c r="T99" s="199">
        <f>SUM(T100:T116)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00" t="s">
        <v>83</v>
      </c>
      <c r="AT99" s="201" t="s">
        <v>74</v>
      </c>
      <c r="AU99" s="201" t="s">
        <v>83</v>
      </c>
      <c r="AY99" s="200" t="s">
        <v>159</v>
      </c>
      <c r="BK99" s="202">
        <f>SUM(BK100:BK116)</f>
        <v>0</v>
      </c>
    </row>
    <row r="100" spans="1:65" s="2" customFormat="1" ht="44.25" customHeight="1">
      <c r="A100" s="39"/>
      <c r="B100" s="40"/>
      <c r="C100" s="205" t="s">
        <v>85</v>
      </c>
      <c r="D100" s="205" t="s">
        <v>162</v>
      </c>
      <c r="E100" s="206" t="s">
        <v>189</v>
      </c>
      <c r="F100" s="207" t="s">
        <v>190</v>
      </c>
      <c r="G100" s="208" t="s">
        <v>191</v>
      </c>
      <c r="H100" s="209">
        <v>1.474</v>
      </c>
      <c r="I100" s="210"/>
      <c r="J100" s="211">
        <f>ROUND(I100*H100,2)</f>
        <v>0</v>
      </c>
      <c r="K100" s="207" t="s">
        <v>166</v>
      </c>
      <c r="L100" s="45"/>
      <c r="M100" s="212" t="s">
        <v>19</v>
      </c>
      <c r="N100" s="213" t="s">
        <v>46</v>
      </c>
      <c r="O100" s="85"/>
      <c r="P100" s="214">
        <f>O100*H100</f>
        <v>0</v>
      </c>
      <c r="Q100" s="214">
        <v>0</v>
      </c>
      <c r="R100" s="214">
        <f>Q100*H100</f>
        <v>0</v>
      </c>
      <c r="S100" s="214">
        <v>0</v>
      </c>
      <c r="T100" s="215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16" t="s">
        <v>167</v>
      </c>
      <c r="AT100" s="216" t="s">
        <v>162</v>
      </c>
      <c r="AU100" s="216" t="s">
        <v>85</v>
      </c>
      <c r="AY100" s="18" t="s">
        <v>159</v>
      </c>
      <c r="BE100" s="217">
        <f>IF(N100="základní",J100,0)</f>
        <v>0</v>
      </c>
      <c r="BF100" s="217">
        <f>IF(N100="snížená",J100,0)</f>
        <v>0</v>
      </c>
      <c r="BG100" s="217">
        <f>IF(N100="zákl. přenesená",J100,0)</f>
        <v>0</v>
      </c>
      <c r="BH100" s="217">
        <f>IF(N100="sníž. přenesená",J100,0)</f>
        <v>0</v>
      </c>
      <c r="BI100" s="217">
        <f>IF(N100="nulová",J100,0)</f>
        <v>0</v>
      </c>
      <c r="BJ100" s="18" t="s">
        <v>83</v>
      </c>
      <c r="BK100" s="217">
        <f>ROUND(I100*H100,2)</f>
        <v>0</v>
      </c>
      <c r="BL100" s="18" t="s">
        <v>167</v>
      </c>
      <c r="BM100" s="216" t="s">
        <v>935</v>
      </c>
    </row>
    <row r="101" spans="1:47" s="2" customFormat="1" ht="12">
      <c r="A101" s="39"/>
      <c r="B101" s="40"/>
      <c r="C101" s="41"/>
      <c r="D101" s="218" t="s">
        <v>169</v>
      </c>
      <c r="E101" s="41"/>
      <c r="F101" s="219" t="s">
        <v>193</v>
      </c>
      <c r="G101" s="41"/>
      <c r="H101" s="41"/>
      <c r="I101" s="220"/>
      <c r="J101" s="41"/>
      <c r="K101" s="41"/>
      <c r="L101" s="45"/>
      <c r="M101" s="221"/>
      <c r="N101" s="222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169</v>
      </c>
      <c r="AU101" s="18" t="s">
        <v>85</v>
      </c>
    </row>
    <row r="102" spans="1:65" s="2" customFormat="1" ht="33" customHeight="1">
      <c r="A102" s="39"/>
      <c r="B102" s="40"/>
      <c r="C102" s="205" t="s">
        <v>182</v>
      </c>
      <c r="D102" s="205" t="s">
        <v>162</v>
      </c>
      <c r="E102" s="206" t="s">
        <v>195</v>
      </c>
      <c r="F102" s="207" t="s">
        <v>196</v>
      </c>
      <c r="G102" s="208" t="s">
        <v>191</v>
      </c>
      <c r="H102" s="209">
        <v>1.474</v>
      </c>
      <c r="I102" s="210"/>
      <c r="J102" s="211">
        <f>ROUND(I102*H102,2)</f>
        <v>0</v>
      </c>
      <c r="K102" s="207" t="s">
        <v>166</v>
      </c>
      <c r="L102" s="45"/>
      <c r="M102" s="212" t="s">
        <v>19</v>
      </c>
      <c r="N102" s="213" t="s">
        <v>46</v>
      </c>
      <c r="O102" s="85"/>
      <c r="P102" s="214">
        <f>O102*H102</f>
        <v>0</v>
      </c>
      <c r="Q102" s="214">
        <v>0</v>
      </c>
      <c r="R102" s="214">
        <f>Q102*H102</f>
        <v>0</v>
      </c>
      <c r="S102" s="214">
        <v>0</v>
      </c>
      <c r="T102" s="215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16" t="s">
        <v>167</v>
      </c>
      <c r="AT102" s="216" t="s">
        <v>162</v>
      </c>
      <c r="AU102" s="216" t="s">
        <v>85</v>
      </c>
      <c r="AY102" s="18" t="s">
        <v>159</v>
      </c>
      <c r="BE102" s="217">
        <f>IF(N102="základní",J102,0)</f>
        <v>0</v>
      </c>
      <c r="BF102" s="217">
        <f>IF(N102="snížená",J102,0)</f>
        <v>0</v>
      </c>
      <c r="BG102" s="217">
        <f>IF(N102="zákl. přenesená",J102,0)</f>
        <v>0</v>
      </c>
      <c r="BH102" s="217">
        <f>IF(N102="sníž. přenesená",J102,0)</f>
        <v>0</v>
      </c>
      <c r="BI102" s="217">
        <f>IF(N102="nulová",J102,0)</f>
        <v>0</v>
      </c>
      <c r="BJ102" s="18" t="s">
        <v>83</v>
      </c>
      <c r="BK102" s="217">
        <f>ROUND(I102*H102,2)</f>
        <v>0</v>
      </c>
      <c r="BL102" s="18" t="s">
        <v>167</v>
      </c>
      <c r="BM102" s="216" t="s">
        <v>936</v>
      </c>
    </row>
    <row r="103" spans="1:47" s="2" customFormat="1" ht="12">
      <c r="A103" s="39"/>
      <c r="B103" s="40"/>
      <c r="C103" s="41"/>
      <c r="D103" s="218" t="s">
        <v>169</v>
      </c>
      <c r="E103" s="41"/>
      <c r="F103" s="219" t="s">
        <v>198</v>
      </c>
      <c r="G103" s="41"/>
      <c r="H103" s="41"/>
      <c r="I103" s="220"/>
      <c r="J103" s="41"/>
      <c r="K103" s="41"/>
      <c r="L103" s="45"/>
      <c r="M103" s="221"/>
      <c r="N103" s="222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169</v>
      </c>
      <c r="AU103" s="18" t="s">
        <v>85</v>
      </c>
    </row>
    <row r="104" spans="1:65" s="2" customFormat="1" ht="44.25" customHeight="1">
      <c r="A104" s="39"/>
      <c r="B104" s="40"/>
      <c r="C104" s="205" t="s">
        <v>167</v>
      </c>
      <c r="D104" s="205" t="s">
        <v>162</v>
      </c>
      <c r="E104" s="206" t="s">
        <v>199</v>
      </c>
      <c r="F104" s="207" t="s">
        <v>200</v>
      </c>
      <c r="G104" s="208" t="s">
        <v>191</v>
      </c>
      <c r="H104" s="209">
        <v>28.006</v>
      </c>
      <c r="I104" s="210"/>
      <c r="J104" s="211">
        <f>ROUND(I104*H104,2)</f>
        <v>0</v>
      </c>
      <c r="K104" s="207" t="s">
        <v>166</v>
      </c>
      <c r="L104" s="45"/>
      <c r="M104" s="212" t="s">
        <v>19</v>
      </c>
      <c r="N104" s="213" t="s">
        <v>46</v>
      </c>
      <c r="O104" s="85"/>
      <c r="P104" s="214">
        <f>O104*H104</f>
        <v>0</v>
      </c>
      <c r="Q104" s="214">
        <v>0</v>
      </c>
      <c r="R104" s="214">
        <f>Q104*H104</f>
        <v>0</v>
      </c>
      <c r="S104" s="214">
        <v>0</v>
      </c>
      <c r="T104" s="215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16" t="s">
        <v>167</v>
      </c>
      <c r="AT104" s="216" t="s">
        <v>162</v>
      </c>
      <c r="AU104" s="216" t="s">
        <v>85</v>
      </c>
      <c r="AY104" s="18" t="s">
        <v>159</v>
      </c>
      <c r="BE104" s="217">
        <f>IF(N104="základní",J104,0)</f>
        <v>0</v>
      </c>
      <c r="BF104" s="217">
        <f>IF(N104="snížená",J104,0)</f>
        <v>0</v>
      </c>
      <c r="BG104" s="217">
        <f>IF(N104="zákl. přenesená",J104,0)</f>
        <v>0</v>
      </c>
      <c r="BH104" s="217">
        <f>IF(N104="sníž. přenesená",J104,0)</f>
        <v>0</v>
      </c>
      <c r="BI104" s="217">
        <f>IF(N104="nulová",J104,0)</f>
        <v>0</v>
      </c>
      <c r="BJ104" s="18" t="s">
        <v>83</v>
      </c>
      <c r="BK104" s="217">
        <f>ROUND(I104*H104,2)</f>
        <v>0</v>
      </c>
      <c r="BL104" s="18" t="s">
        <v>167</v>
      </c>
      <c r="BM104" s="216" t="s">
        <v>937</v>
      </c>
    </row>
    <row r="105" spans="1:47" s="2" customFormat="1" ht="12">
      <c r="A105" s="39"/>
      <c r="B105" s="40"/>
      <c r="C105" s="41"/>
      <c r="D105" s="218" t="s">
        <v>169</v>
      </c>
      <c r="E105" s="41"/>
      <c r="F105" s="219" t="s">
        <v>202</v>
      </c>
      <c r="G105" s="41"/>
      <c r="H105" s="41"/>
      <c r="I105" s="220"/>
      <c r="J105" s="41"/>
      <c r="K105" s="41"/>
      <c r="L105" s="45"/>
      <c r="M105" s="221"/>
      <c r="N105" s="222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169</v>
      </c>
      <c r="AU105" s="18" t="s">
        <v>85</v>
      </c>
    </row>
    <row r="106" spans="1:47" s="2" customFormat="1" ht="12">
      <c r="A106" s="39"/>
      <c r="B106" s="40"/>
      <c r="C106" s="41"/>
      <c r="D106" s="225" t="s">
        <v>203</v>
      </c>
      <c r="E106" s="41"/>
      <c r="F106" s="256" t="s">
        <v>204</v>
      </c>
      <c r="G106" s="41"/>
      <c r="H106" s="41"/>
      <c r="I106" s="220"/>
      <c r="J106" s="41"/>
      <c r="K106" s="41"/>
      <c r="L106" s="45"/>
      <c r="M106" s="221"/>
      <c r="N106" s="222"/>
      <c r="O106" s="85"/>
      <c r="P106" s="85"/>
      <c r="Q106" s="85"/>
      <c r="R106" s="85"/>
      <c r="S106" s="85"/>
      <c r="T106" s="86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18" t="s">
        <v>203</v>
      </c>
      <c r="AU106" s="18" t="s">
        <v>85</v>
      </c>
    </row>
    <row r="107" spans="1:51" s="14" customFormat="1" ht="12">
      <c r="A107" s="14"/>
      <c r="B107" s="234"/>
      <c r="C107" s="235"/>
      <c r="D107" s="225" t="s">
        <v>175</v>
      </c>
      <c r="E107" s="235"/>
      <c r="F107" s="237" t="s">
        <v>938</v>
      </c>
      <c r="G107" s="235"/>
      <c r="H107" s="238">
        <v>28.006</v>
      </c>
      <c r="I107" s="239"/>
      <c r="J107" s="235"/>
      <c r="K107" s="235"/>
      <c r="L107" s="240"/>
      <c r="M107" s="241"/>
      <c r="N107" s="242"/>
      <c r="O107" s="242"/>
      <c r="P107" s="242"/>
      <c r="Q107" s="242"/>
      <c r="R107" s="242"/>
      <c r="S107" s="242"/>
      <c r="T107" s="243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4" t="s">
        <v>175</v>
      </c>
      <c r="AU107" s="244" t="s">
        <v>85</v>
      </c>
      <c r="AV107" s="14" t="s">
        <v>85</v>
      </c>
      <c r="AW107" s="14" t="s">
        <v>4</v>
      </c>
      <c r="AX107" s="14" t="s">
        <v>83</v>
      </c>
      <c r="AY107" s="244" t="s">
        <v>159</v>
      </c>
    </row>
    <row r="108" spans="1:65" s="2" customFormat="1" ht="44.25" customHeight="1">
      <c r="A108" s="39"/>
      <c r="B108" s="40"/>
      <c r="C108" s="205" t="s">
        <v>194</v>
      </c>
      <c r="D108" s="205" t="s">
        <v>162</v>
      </c>
      <c r="E108" s="206" t="s">
        <v>207</v>
      </c>
      <c r="F108" s="207" t="s">
        <v>208</v>
      </c>
      <c r="G108" s="208" t="s">
        <v>191</v>
      </c>
      <c r="H108" s="209">
        <v>0.499</v>
      </c>
      <c r="I108" s="210"/>
      <c r="J108" s="211">
        <f>ROUND(I108*H108,2)</f>
        <v>0</v>
      </c>
      <c r="K108" s="207" t="s">
        <v>166</v>
      </c>
      <c r="L108" s="45"/>
      <c r="M108" s="212" t="s">
        <v>19</v>
      </c>
      <c r="N108" s="213" t="s">
        <v>46</v>
      </c>
      <c r="O108" s="85"/>
      <c r="P108" s="214">
        <f>O108*H108</f>
        <v>0</v>
      </c>
      <c r="Q108" s="214">
        <v>0</v>
      </c>
      <c r="R108" s="214">
        <f>Q108*H108</f>
        <v>0</v>
      </c>
      <c r="S108" s="214">
        <v>0</v>
      </c>
      <c r="T108" s="215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16" t="s">
        <v>167</v>
      </c>
      <c r="AT108" s="216" t="s">
        <v>162</v>
      </c>
      <c r="AU108" s="216" t="s">
        <v>85</v>
      </c>
      <c r="AY108" s="18" t="s">
        <v>159</v>
      </c>
      <c r="BE108" s="217">
        <f>IF(N108="základní",J108,0)</f>
        <v>0</v>
      </c>
      <c r="BF108" s="217">
        <f>IF(N108="snížená",J108,0)</f>
        <v>0</v>
      </c>
      <c r="BG108" s="217">
        <f>IF(N108="zákl. přenesená",J108,0)</f>
        <v>0</v>
      </c>
      <c r="BH108" s="217">
        <f>IF(N108="sníž. přenesená",J108,0)</f>
        <v>0</v>
      </c>
      <c r="BI108" s="217">
        <f>IF(N108="nulová",J108,0)</f>
        <v>0</v>
      </c>
      <c r="BJ108" s="18" t="s">
        <v>83</v>
      </c>
      <c r="BK108" s="217">
        <f>ROUND(I108*H108,2)</f>
        <v>0</v>
      </c>
      <c r="BL108" s="18" t="s">
        <v>167</v>
      </c>
      <c r="BM108" s="216" t="s">
        <v>939</v>
      </c>
    </row>
    <row r="109" spans="1:47" s="2" customFormat="1" ht="12">
      <c r="A109" s="39"/>
      <c r="B109" s="40"/>
      <c r="C109" s="41"/>
      <c r="D109" s="218" t="s">
        <v>169</v>
      </c>
      <c r="E109" s="41"/>
      <c r="F109" s="219" t="s">
        <v>210</v>
      </c>
      <c r="G109" s="41"/>
      <c r="H109" s="41"/>
      <c r="I109" s="220"/>
      <c r="J109" s="41"/>
      <c r="K109" s="41"/>
      <c r="L109" s="45"/>
      <c r="M109" s="221"/>
      <c r="N109" s="222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169</v>
      </c>
      <c r="AU109" s="18" t="s">
        <v>85</v>
      </c>
    </row>
    <row r="110" spans="1:51" s="14" customFormat="1" ht="12">
      <c r="A110" s="14"/>
      <c r="B110" s="234"/>
      <c r="C110" s="235"/>
      <c r="D110" s="225" t="s">
        <v>175</v>
      </c>
      <c r="E110" s="236" t="s">
        <v>19</v>
      </c>
      <c r="F110" s="237" t="s">
        <v>940</v>
      </c>
      <c r="G110" s="235"/>
      <c r="H110" s="238">
        <v>0.499</v>
      </c>
      <c r="I110" s="239"/>
      <c r="J110" s="235"/>
      <c r="K110" s="235"/>
      <c r="L110" s="240"/>
      <c r="M110" s="241"/>
      <c r="N110" s="242"/>
      <c r="O110" s="242"/>
      <c r="P110" s="242"/>
      <c r="Q110" s="242"/>
      <c r="R110" s="242"/>
      <c r="S110" s="242"/>
      <c r="T110" s="243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44" t="s">
        <v>175</v>
      </c>
      <c r="AU110" s="244" t="s">
        <v>85</v>
      </c>
      <c r="AV110" s="14" t="s">
        <v>85</v>
      </c>
      <c r="AW110" s="14" t="s">
        <v>37</v>
      </c>
      <c r="AX110" s="14" t="s">
        <v>83</v>
      </c>
      <c r="AY110" s="244" t="s">
        <v>159</v>
      </c>
    </row>
    <row r="111" spans="1:65" s="2" customFormat="1" ht="44.25" customHeight="1">
      <c r="A111" s="39"/>
      <c r="B111" s="40"/>
      <c r="C111" s="205" t="s">
        <v>160</v>
      </c>
      <c r="D111" s="205" t="s">
        <v>162</v>
      </c>
      <c r="E111" s="206" t="s">
        <v>213</v>
      </c>
      <c r="F111" s="207" t="s">
        <v>214</v>
      </c>
      <c r="G111" s="208" t="s">
        <v>191</v>
      </c>
      <c r="H111" s="209">
        <v>0.097</v>
      </c>
      <c r="I111" s="210"/>
      <c r="J111" s="211">
        <f>ROUND(I111*H111,2)</f>
        <v>0</v>
      </c>
      <c r="K111" s="207" t="s">
        <v>166</v>
      </c>
      <c r="L111" s="45"/>
      <c r="M111" s="212" t="s">
        <v>19</v>
      </c>
      <c r="N111" s="213" t="s">
        <v>46</v>
      </c>
      <c r="O111" s="85"/>
      <c r="P111" s="214">
        <f>O111*H111</f>
        <v>0</v>
      </c>
      <c r="Q111" s="214">
        <v>0</v>
      </c>
      <c r="R111" s="214">
        <f>Q111*H111</f>
        <v>0</v>
      </c>
      <c r="S111" s="214">
        <v>0</v>
      </c>
      <c r="T111" s="215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16" t="s">
        <v>167</v>
      </c>
      <c r="AT111" s="216" t="s">
        <v>162</v>
      </c>
      <c r="AU111" s="216" t="s">
        <v>85</v>
      </c>
      <c r="AY111" s="18" t="s">
        <v>159</v>
      </c>
      <c r="BE111" s="217">
        <f>IF(N111="základní",J111,0)</f>
        <v>0</v>
      </c>
      <c r="BF111" s="217">
        <f>IF(N111="snížená",J111,0)</f>
        <v>0</v>
      </c>
      <c r="BG111" s="217">
        <f>IF(N111="zákl. přenesená",J111,0)</f>
        <v>0</v>
      </c>
      <c r="BH111" s="217">
        <f>IF(N111="sníž. přenesená",J111,0)</f>
        <v>0</v>
      </c>
      <c r="BI111" s="217">
        <f>IF(N111="nulová",J111,0)</f>
        <v>0</v>
      </c>
      <c r="BJ111" s="18" t="s">
        <v>83</v>
      </c>
      <c r="BK111" s="217">
        <f>ROUND(I111*H111,2)</f>
        <v>0</v>
      </c>
      <c r="BL111" s="18" t="s">
        <v>167</v>
      </c>
      <c r="BM111" s="216" t="s">
        <v>941</v>
      </c>
    </row>
    <row r="112" spans="1:47" s="2" customFormat="1" ht="12">
      <c r="A112" s="39"/>
      <c r="B112" s="40"/>
      <c r="C112" s="41"/>
      <c r="D112" s="218" t="s">
        <v>169</v>
      </c>
      <c r="E112" s="41"/>
      <c r="F112" s="219" t="s">
        <v>216</v>
      </c>
      <c r="G112" s="41"/>
      <c r="H112" s="41"/>
      <c r="I112" s="220"/>
      <c r="J112" s="41"/>
      <c r="K112" s="41"/>
      <c r="L112" s="45"/>
      <c r="M112" s="221"/>
      <c r="N112" s="222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169</v>
      </c>
      <c r="AU112" s="18" t="s">
        <v>85</v>
      </c>
    </row>
    <row r="113" spans="1:51" s="14" customFormat="1" ht="12">
      <c r="A113" s="14"/>
      <c r="B113" s="234"/>
      <c r="C113" s="235"/>
      <c r="D113" s="225" t="s">
        <v>175</v>
      </c>
      <c r="E113" s="236" t="s">
        <v>19</v>
      </c>
      <c r="F113" s="237" t="s">
        <v>942</v>
      </c>
      <c r="G113" s="235"/>
      <c r="H113" s="238">
        <v>0.097</v>
      </c>
      <c r="I113" s="239"/>
      <c r="J113" s="235"/>
      <c r="K113" s="235"/>
      <c r="L113" s="240"/>
      <c r="M113" s="241"/>
      <c r="N113" s="242"/>
      <c r="O113" s="242"/>
      <c r="P113" s="242"/>
      <c r="Q113" s="242"/>
      <c r="R113" s="242"/>
      <c r="S113" s="242"/>
      <c r="T113" s="243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44" t="s">
        <v>175</v>
      </c>
      <c r="AU113" s="244" t="s">
        <v>85</v>
      </c>
      <c r="AV113" s="14" t="s">
        <v>85</v>
      </c>
      <c r="AW113" s="14" t="s">
        <v>37</v>
      </c>
      <c r="AX113" s="14" t="s">
        <v>83</v>
      </c>
      <c r="AY113" s="244" t="s">
        <v>159</v>
      </c>
    </row>
    <row r="114" spans="1:65" s="2" customFormat="1" ht="44.25" customHeight="1">
      <c r="A114" s="39"/>
      <c r="B114" s="40"/>
      <c r="C114" s="205" t="s">
        <v>206</v>
      </c>
      <c r="D114" s="205" t="s">
        <v>162</v>
      </c>
      <c r="E114" s="206" t="s">
        <v>218</v>
      </c>
      <c r="F114" s="207" t="s">
        <v>219</v>
      </c>
      <c r="G114" s="208" t="s">
        <v>191</v>
      </c>
      <c r="H114" s="209">
        <v>0.878</v>
      </c>
      <c r="I114" s="210"/>
      <c r="J114" s="211">
        <f>ROUND(I114*H114,2)</f>
        <v>0</v>
      </c>
      <c r="K114" s="207" t="s">
        <v>166</v>
      </c>
      <c r="L114" s="45"/>
      <c r="M114" s="212" t="s">
        <v>19</v>
      </c>
      <c r="N114" s="213" t="s">
        <v>46</v>
      </c>
      <c r="O114" s="85"/>
      <c r="P114" s="214">
        <f>O114*H114</f>
        <v>0</v>
      </c>
      <c r="Q114" s="214">
        <v>0</v>
      </c>
      <c r="R114" s="214">
        <f>Q114*H114</f>
        <v>0</v>
      </c>
      <c r="S114" s="214">
        <v>0</v>
      </c>
      <c r="T114" s="215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16" t="s">
        <v>167</v>
      </c>
      <c r="AT114" s="216" t="s">
        <v>162</v>
      </c>
      <c r="AU114" s="216" t="s">
        <v>85</v>
      </c>
      <c r="AY114" s="18" t="s">
        <v>159</v>
      </c>
      <c r="BE114" s="217">
        <f>IF(N114="základní",J114,0)</f>
        <v>0</v>
      </c>
      <c r="BF114" s="217">
        <f>IF(N114="snížená",J114,0)</f>
        <v>0</v>
      </c>
      <c r="BG114" s="217">
        <f>IF(N114="zákl. přenesená",J114,0)</f>
        <v>0</v>
      </c>
      <c r="BH114" s="217">
        <f>IF(N114="sníž. přenesená",J114,0)</f>
        <v>0</v>
      </c>
      <c r="BI114" s="217">
        <f>IF(N114="nulová",J114,0)</f>
        <v>0</v>
      </c>
      <c r="BJ114" s="18" t="s">
        <v>83</v>
      </c>
      <c r="BK114" s="217">
        <f>ROUND(I114*H114,2)</f>
        <v>0</v>
      </c>
      <c r="BL114" s="18" t="s">
        <v>167</v>
      </c>
      <c r="BM114" s="216" t="s">
        <v>943</v>
      </c>
    </row>
    <row r="115" spans="1:47" s="2" customFormat="1" ht="12">
      <c r="A115" s="39"/>
      <c r="B115" s="40"/>
      <c r="C115" s="41"/>
      <c r="D115" s="218" t="s">
        <v>169</v>
      </c>
      <c r="E115" s="41"/>
      <c r="F115" s="219" t="s">
        <v>221</v>
      </c>
      <c r="G115" s="41"/>
      <c r="H115" s="41"/>
      <c r="I115" s="220"/>
      <c r="J115" s="41"/>
      <c r="K115" s="41"/>
      <c r="L115" s="45"/>
      <c r="M115" s="221"/>
      <c r="N115" s="222"/>
      <c r="O115" s="85"/>
      <c r="P115" s="85"/>
      <c r="Q115" s="85"/>
      <c r="R115" s="85"/>
      <c r="S115" s="85"/>
      <c r="T115" s="86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8" t="s">
        <v>169</v>
      </c>
      <c r="AU115" s="18" t="s">
        <v>85</v>
      </c>
    </row>
    <row r="116" spans="1:51" s="14" customFormat="1" ht="12">
      <c r="A116" s="14"/>
      <c r="B116" s="234"/>
      <c r="C116" s="235"/>
      <c r="D116" s="225" t="s">
        <v>175</v>
      </c>
      <c r="E116" s="236" t="s">
        <v>19</v>
      </c>
      <c r="F116" s="237" t="s">
        <v>944</v>
      </c>
      <c r="G116" s="235"/>
      <c r="H116" s="238">
        <v>0.878</v>
      </c>
      <c r="I116" s="239"/>
      <c r="J116" s="235"/>
      <c r="K116" s="235"/>
      <c r="L116" s="240"/>
      <c r="M116" s="241"/>
      <c r="N116" s="242"/>
      <c r="O116" s="242"/>
      <c r="P116" s="242"/>
      <c r="Q116" s="242"/>
      <c r="R116" s="242"/>
      <c r="S116" s="242"/>
      <c r="T116" s="243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44" t="s">
        <v>175</v>
      </c>
      <c r="AU116" s="244" t="s">
        <v>85</v>
      </c>
      <c r="AV116" s="14" t="s">
        <v>85</v>
      </c>
      <c r="AW116" s="14" t="s">
        <v>37</v>
      </c>
      <c r="AX116" s="14" t="s">
        <v>83</v>
      </c>
      <c r="AY116" s="244" t="s">
        <v>159</v>
      </c>
    </row>
    <row r="117" spans="1:63" s="12" customFormat="1" ht="25.9" customHeight="1">
      <c r="A117" s="12"/>
      <c r="B117" s="189"/>
      <c r="C117" s="190"/>
      <c r="D117" s="191" t="s">
        <v>74</v>
      </c>
      <c r="E117" s="192" t="s">
        <v>230</v>
      </c>
      <c r="F117" s="192" t="s">
        <v>231</v>
      </c>
      <c r="G117" s="190"/>
      <c r="H117" s="190"/>
      <c r="I117" s="193"/>
      <c r="J117" s="194">
        <f>BK117</f>
        <v>0</v>
      </c>
      <c r="K117" s="190"/>
      <c r="L117" s="195"/>
      <c r="M117" s="196"/>
      <c r="N117" s="197"/>
      <c r="O117" s="197"/>
      <c r="P117" s="198">
        <f>P118+P255+P345+P364+P411+P430+P479</f>
        <v>0</v>
      </c>
      <c r="Q117" s="197"/>
      <c r="R117" s="198">
        <f>R118+R255+R345+R364+R411+R430+R479</f>
        <v>16.59355678</v>
      </c>
      <c r="S117" s="197"/>
      <c r="T117" s="199">
        <f>T118+T255+T345+T364+T411+T430+T479</f>
        <v>1.4736747600000002</v>
      </c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R117" s="200" t="s">
        <v>85</v>
      </c>
      <c r="AT117" s="201" t="s">
        <v>74</v>
      </c>
      <c r="AU117" s="201" t="s">
        <v>75</v>
      </c>
      <c r="AY117" s="200" t="s">
        <v>159</v>
      </c>
      <c r="BK117" s="202">
        <f>BK118+BK255+BK345+BK364+BK411+BK430+BK479</f>
        <v>0</v>
      </c>
    </row>
    <row r="118" spans="1:63" s="12" customFormat="1" ht="22.8" customHeight="1">
      <c r="A118" s="12"/>
      <c r="B118" s="189"/>
      <c r="C118" s="190"/>
      <c r="D118" s="191" t="s">
        <v>74</v>
      </c>
      <c r="E118" s="203" t="s">
        <v>232</v>
      </c>
      <c r="F118" s="203" t="s">
        <v>233</v>
      </c>
      <c r="G118" s="190"/>
      <c r="H118" s="190"/>
      <c r="I118" s="193"/>
      <c r="J118" s="204">
        <f>BK118</f>
        <v>0</v>
      </c>
      <c r="K118" s="190"/>
      <c r="L118" s="195"/>
      <c r="M118" s="196"/>
      <c r="N118" s="197"/>
      <c r="O118" s="197"/>
      <c r="P118" s="198">
        <f>SUM(P119:P254)</f>
        <v>0</v>
      </c>
      <c r="Q118" s="197"/>
      <c r="R118" s="198">
        <f>SUM(R119:R254)</f>
        <v>11.79852552</v>
      </c>
      <c r="S118" s="197"/>
      <c r="T118" s="199">
        <f>SUM(T119:T254)</f>
        <v>0.49928999999999996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00" t="s">
        <v>85</v>
      </c>
      <c r="AT118" s="201" t="s">
        <v>74</v>
      </c>
      <c r="AU118" s="201" t="s">
        <v>83</v>
      </c>
      <c r="AY118" s="200" t="s">
        <v>159</v>
      </c>
      <c r="BK118" s="202">
        <f>SUM(BK119:BK254)</f>
        <v>0</v>
      </c>
    </row>
    <row r="119" spans="1:65" s="2" customFormat="1" ht="33" customHeight="1">
      <c r="A119" s="39"/>
      <c r="B119" s="40"/>
      <c r="C119" s="205" t="s">
        <v>212</v>
      </c>
      <c r="D119" s="205" t="s">
        <v>162</v>
      </c>
      <c r="E119" s="206" t="s">
        <v>235</v>
      </c>
      <c r="F119" s="207" t="s">
        <v>236</v>
      </c>
      <c r="G119" s="208" t="s">
        <v>237</v>
      </c>
      <c r="H119" s="209">
        <v>452</v>
      </c>
      <c r="I119" s="210"/>
      <c r="J119" s="211">
        <f>ROUND(I119*H119,2)</f>
        <v>0</v>
      </c>
      <c r="K119" s="207" t="s">
        <v>166</v>
      </c>
      <c r="L119" s="45"/>
      <c r="M119" s="212" t="s">
        <v>19</v>
      </c>
      <c r="N119" s="213" t="s">
        <v>46</v>
      </c>
      <c r="O119" s="85"/>
      <c r="P119" s="214">
        <f>O119*H119</f>
        <v>0</v>
      </c>
      <c r="Q119" s="214">
        <v>0.00045</v>
      </c>
      <c r="R119" s="214">
        <f>Q119*H119</f>
        <v>0.2034</v>
      </c>
      <c r="S119" s="214">
        <v>0</v>
      </c>
      <c r="T119" s="215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16" t="s">
        <v>238</v>
      </c>
      <c r="AT119" s="216" t="s">
        <v>162</v>
      </c>
      <c r="AU119" s="216" t="s">
        <v>85</v>
      </c>
      <c r="AY119" s="18" t="s">
        <v>159</v>
      </c>
      <c r="BE119" s="217">
        <f>IF(N119="základní",J119,0)</f>
        <v>0</v>
      </c>
      <c r="BF119" s="217">
        <f>IF(N119="snížená",J119,0)</f>
        <v>0</v>
      </c>
      <c r="BG119" s="217">
        <f>IF(N119="zákl. přenesená",J119,0)</f>
        <v>0</v>
      </c>
      <c r="BH119" s="217">
        <f>IF(N119="sníž. přenesená",J119,0)</f>
        <v>0</v>
      </c>
      <c r="BI119" s="217">
        <f>IF(N119="nulová",J119,0)</f>
        <v>0</v>
      </c>
      <c r="BJ119" s="18" t="s">
        <v>83</v>
      </c>
      <c r="BK119" s="217">
        <f>ROUND(I119*H119,2)</f>
        <v>0</v>
      </c>
      <c r="BL119" s="18" t="s">
        <v>238</v>
      </c>
      <c r="BM119" s="216" t="s">
        <v>945</v>
      </c>
    </row>
    <row r="120" spans="1:47" s="2" customFormat="1" ht="12">
      <c r="A120" s="39"/>
      <c r="B120" s="40"/>
      <c r="C120" s="41"/>
      <c r="D120" s="218" t="s">
        <v>169</v>
      </c>
      <c r="E120" s="41"/>
      <c r="F120" s="219" t="s">
        <v>240</v>
      </c>
      <c r="G120" s="41"/>
      <c r="H120" s="41"/>
      <c r="I120" s="220"/>
      <c r="J120" s="41"/>
      <c r="K120" s="41"/>
      <c r="L120" s="45"/>
      <c r="M120" s="221"/>
      <c r="N120" s="222"/>
      <c r="O120" s="85"/>
      <c r="P120" s="85"/>
      <c r="Q120" s="85"/>
      <c r="R120" s="85"/>
      <c r="S120" s="85"/>
      <c r="T120" s="86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169</v>
      </c>
      <c r="AU120" s="18" t="s">
        <v>85</v>
      </c>
    </row>
    <row r="121" spans="1:51" s="13" customFormat="1" ht="12">
      <c r="A121" s="13"/>
      <c r="B121" s="223"/>
      <c r="C121" s="224"/>
      <c r="D121" s="225" t="s">
        <v>175</v>
      </c>
      <c r="E121" s="226" t="s">
        <v>19</v>
      </c>
      <c r="F121" s="227" t="s">
        <v>241</v>
      </c>
      <c r="G121" s="224"/>
      <c r="H121" s="226" t="s">
        <v>19</v>
      </c>
      <c r="I121" s="228"/>
      <c r="J121" s="224"/>
      <c r="K121" s="224"/>
      <c r="L121" s="229"/>
      <c r="M121" s="230"/>
      <c r="N121" s="231"/>
      <c r="O121" s="231"/>
      <c r="P121" s="231"/>
      <c r="Q121" s="231"/>
      <c r="R121" s="231"/>
      <c r="S121" s="231"/>
      <c r="T121" s="232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3" t="s">
        <v>175</v>
      </c>
      <c r="AU121" s="233" t="s">
        <v>85</v>
      </c>
      <c r="AV121" s="13" t="s">
        <v>83</v>
      </c>
      <c r="AW121" s="13" t="s">
        <v>37</v>
      </c>
      <c r="AX121" s="13" t="s">
        <v>75</v>
      </c>
      <c r="AY121" s="233" t="s">
        <v>159</v>
      </c>
    </row>
    <row r="122" spans="1:51" s="14" customFormat="1" ht="12">
      <c r="A122" s="14"/>
      <c r="B122" s="234"/>
      <c r="C122" s="235"/>
      <c r="D122" s="225" t="s">
        <v>175</v>
      </c>
      <c r="E122" s="236" t="s">
        <v>19</v>
      </c>
      <c r="F122" s="237" t="s">
        <v>946</v>
      </c>
      <c r="G122" s="235"/>
      <c r="H122" s="238">
        <v>451.702</v>
      </c>
      <c r="I122" s="239"/>
      <c r="J122" s="235"/>
      <c r="K122" s="235"/>
      <c r="L122" s="240"/>
      <c r="M122" s="241"/>
      <c r="N122" s="242"/>
      <c r="O122" s="242"/>
      <c r="P122" s="242"/>
      <c r="Q122" s="242"/>
      <c r="R122" s="242"/>
      <c r="S122" s="242"/>
      <c r="T122" s="243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44" t="s">
        <v>175</v>
      </c>
      <c r="AU122" s="244" t="s">
        <v>85</v>
      </c>
      <c r="AV122" s="14" t="s">
        <v>85</v>
      </c>
      <c r="AW122" s="14" t="s">
        <v>37</v>
      </c>
      <c r="AX122" s="14" t="s">
        <v>75</v>
      </c>
      <c r="AY122" s="244" t="s">
        <v>159</v>
      </c>
    </row>
    <row r="123" spans="1:51" s="13" customFormat="1" ht="12">
      <c r="A123" s="13"/>
      <c r="B123" s="223"/>
      <c r="C123" s="224"/>
      <c r="D123" s="225" t="s">
        <v>175</v>
      </c>
      <c r="E123" s="226" t="s">
        <v>19</v>
      </c>
      <c r="F123" s="227" t="s">
        <v>243</v>
      </c>
      <c r="G123" s="224"/>
      <c r="H123" s="226" t="s">
        <v>19</v>
      </c>
      <c r="I123" s="228"/>
      <c r="J123" s="224"/>
      <c r="K123" s="224"/>
      <c r="L123" s="229"/>
      <c r="M123" s="230"/>
      <c r="N123" s="231"/>
      <c r="O123" s="231"/>
      <c r="P123" s="231"/>
      <c r="Q123" s="231"/>
      <c r="R123" s="231"/>
      <c r="S123" s="231"/>
      <c r="T123" s="232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3" t="s">
        <v>175</v>
      </c>
      <c r="AU123" s="233" t="s">
        <v>85</v>
      </c>
      <c r="AV123" s="13" t="s">
        <v>83</v>
      </c>
      <c r="AW123" s="13" t="s">
        <v>37</v>
      </c>
      <c r="AX123" s="13" t="s">
        <v>75</v>
      </c>
      <c r="AY123" s="233" t="s">
        <v>159</v>
      </c>
    </row>
    <row r="124" spans="1:51" s="14" customFormat="1" ht="12">
      <c r="A124" s="14"/>
      <c r="B124" s="234"/>
      <c r="C124" s="235"/>
      <c r="D124" s="225" t="s">
        <v>175</v>
      </c>
      <c r="E124" s="236" t="s">
        <v>19</v>
      </c>
      <c r="F124" s="237" t="s">
        <v>947</v>
      </c>
      <c r="G124" s="235"/>
      <c r="H124" s="238">
        <v>0.298</v>
      </c>
      <c r="I124" s="239"/>
      <c r="J124" s="235"/>
      <c r="K124" s="235"/>
      <c r="L124" s="240"/>
      <c r="M124" s="241"/>
      <c r="N124" s="242"/>
      <c r="O124" s="242"/>
      <c r="P124" s="242"/>
      <c r="Q124" s="242"/>
      <c r="R124" s="242"/>
      <c r="S124" s="242"/>
      <c r="T124" s="243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44" t="s">
        <v>175</v>
      </c>
      <c r="AU124" s="244" t="s">
        <v>85</v>
      </c>
      <c r="AV124" s="14" t="s">
        <v>85</v>
      </c>
      <c r="AW124" s="14" t="s">
        <v>37</v>
      </c>
      <c r="AX124" s="14" t="s">
        <v>75</v>
      </c>
      <c r="AY124" s="244" t="s">
        <v>159</v>
      </c>
    </row>
    <row r="125" spans="1:51" s="15" customFormat="1" ht="12">
      <c r="A125" s="15"/>
      <c r="B125" s="245"/>
      <c r="C125" s="246"/>
      <c r="D125" s="225" t="s">
        <v>175</v>
      </c>
      <c r="E125" s="247" t="s">
        <v>19</v>
      </c>
      <c r="F125" s="248" t="s">
        <v>179</v>
      </c>
      <c r="G125" s="246"/>
      <c r="H125" s="249">
        <v>452</v>
      </c>
      <c r="I125" s="250"/>
      <c r="J125" s="246"/>
      <c r="K125" s="246"/>
      <c r="L125" s="251"/>
      <c r="M125" s="252"/>
      <c r="N125" s="253"/>
      <c r="O125" s="253"/>
      <c r="P125" s="253"/>
      <c r="Q125" s="253"/>
      <c r="R125" s="253"/>
      <c r="S125" s="253"/>
      <c r="T125" s="254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T125" s="255" t="s">
        <v>175</v>
      </c>
      <c r="AU125" s="255" t="s">
        <v>85</v>
      </c>
      <c r="AV125" s="15" t="s">
        <v>167</v>
      </c>
      <c r="AW125" s="15" t="s">
        <v>37</v>
      </c>
      <c r="AX125" s="15" t="s">
        <v>83</v>
      </c>
      <c r="AY125" s="255" t="s">
        <v>159</v>
      </c>
    </row>
    <row r="126" spans="1:65" s="2" customFormat="1" ht="37.8" customHeight="1">
      <c r="A126" s="39"/>
      <c r="B126" s="40"/>
      <c r="C126" s="205" t="s">
        <v>180</v>
      </c>
      <c r="D126" s="205" t="s">
        <v>162</v>
      </c>
      <c r="E126" s="206" t="s">
        <v>246</v>
      </c>
      <c r="F126" s="207" t="s">
        <v>247</v>
      </c>
      <c r="G126" s="208" t="s">
        <v>165</v>
      </c>
      <c r="H126" s="209">
        <v>451.702</v>
      </c>
      <c r="I126" s="210"/>
      <c r="J126" s="211">
        <f>ROUND(I126*H126,2)</f>
        <v>0</v>
      </c>
      <c r="K126" s="207" t="s">
        <v>166</v>
      </c>
      <c r="L126" s="45"/>
      <c r="M126" s="212" t="s">
        <v>19</v>
      </c>
      <c r="N126" s="213" t="s">
        <v>46</v>
      </c>
      <c r="O126" s="85"/>
      <c r="P126" s="214">
        <f>O126*H126</f>
        <v>0</v>
      </c>
      <c r="Q126" s="214">
        <v>0</v>
      </c>
      <c r="R126" s="214">
        <f>Q126*H126</f>
        <v>0</v>
      </c>
      <c r="S126" s="214">
        <v>0</v>
      </c>
      <c r="T126" s="215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16" t="s">
        <v>238</v>
      </c>
      <c r="AT126" s="216" t="s">
        <v>162</v>
      </c>
      <c r="AU126" s="216" t="s">
        <v>85</v>
      </c>
      <c r="AY126" s="18" t="s">
        <v>159</v>
      </c>
      <c r="BE126" s="217">
        <f>IF(N126="základní",J126,0)</f>
        <v>0</v>
      </c>
      <c r="BF126" s="217">
        <f>IF(N126="snížená",J126,0)</f>
        <v>0</v>
      </c>
      <c r="BG126" s="217">
        <f>IF(N126="zákl. přenesená",J126,0)</f>
        <v>0</v>
      </c>
      <c r="BH126" s="217">
        <f>IF(N126="sníž. přenesená",J126,0)</f>
        <v>0</v>
      </c>
      <c r="BI126" s="217">
        <f>IF(N126="nulová",J126,0)</f>
        <v>0</v>
      </c>
      <c r="BJ126" s="18" t="s">
        <v>83</v>
      </c>
      <c r="BK126" s="217">
        <f>ROUND(I126*H126,2)</f>
        <v>0</v>
      </c>
      <c r="BL126" s="18" t="s">
        <v>238</v>
      </c>
      <c r="BM126" s="216" t="s">
        <v>948</v>
      </c>
    </row>
    <row r="127" spans="1:47" s="2" customFormat="1" ht="12">
      <c r="A127" s="39"/>
      <c r="B127" s="40"/>
      <c r="C127" s="41"/>
      <c r="D127" s="218" t="s">
        <v>169</v>
      </c>
      <c r="E127" s="41"/>
      <c r="F127" s="219" t="s">
        <v>249</v>
      </c>
      <c r="G127" s="41"/>
      <c r="H127" s="41"/>
      <c r="I127" s="220"/>
      <c r="J127" s="41"/>
      <c r="K127" s="41"/>
      <c r="L127" s="45"/>
      <c r="M127" s="221"/>
      <c r="N127" s="222"/>
      <c r="O127" s="85"/>
      <c r="P127" s="85"/>
      <c r="Q127" s="85"/>
      <c r="R127" s="85"/>
      <c r="S127" s="85"/>
      <c r="T127" s="86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169</v>
      </c>
      <c r="AU127" s="18" t="s">
        <v>85</v>
      </c>
    </row>
    <row r="128" spans="1:51" s="13" customFormat="1" ht="12">
      <c r="A128" s="13"/>
      <c r="B128" s="223"/>
      <c r="C128" s="224"/>
      <c r="D128" s="225" t="s">
        <v>175</v>
      </c>
      <c r="E128" s="226" t="s">
        <v>19</v>
      </c>
      <c r="F128" s="227" t="s">
        <v>250</v>
      </c>
      <c r="G128" s="224"/>
      <c r="H128" s="226" t="s">
        <v>19</v>
      </c>
      <c r="I128" s="228"/>
      <c r="J128" s="224"/>
      <c r="K128" s="224"/>
      <c r="L128" s="229"/>
      <c r="M128" s="230"/>
      <c r="N128" s="231"/>
      <c r="O128" s="231"/>
      <c r="P128" s="231"/>
      <c r="Q128" s="231"/>
      <c r="R128" s="231"/>
      <c r="S128" s="231"/>
      <c r="T128" s="232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3" t="s">
        <v>175</v>
      </c>
      <c r="AU128" s="233" t="s">
        <v>85</v>
      </c>
      <c r="AV128" s="13" t="s">
        <v>83</v>
      </c>
      <c r="AW128" s="13" t="s">
        <v>37</v>
      </c>
      <c r="AX128" s="13" t="s">
        <v>75</v>
      </c>
      <c r="AY128" s="233" t="s">
        <v>159</v>
      </c>
    </row>
    <row r="129" spans="1:51" s="13" customFormat="1" ht="12">
      <c r="A129" s="13"/>
      <c r="B129" s="223"/>
      <c r="C129" s="224"/>
      <c r="D129" s="225" t="s">
        <v>175</v>
      </c>
      <c r="E129" s="226" t="s">
        <v>19</v>
      </c>
      <c r="F129" s="227" t="s">
        <v>251</v>
      </c>
      <c r="G129" s="224"/>
      <c r="H129" s="226" t="s">
        <v>19</v>
      </c>
      <c r="I129" s="228"/>
      <c r="J129" s="224"/>
      <c r="K129" s="224"/>
      <c r="L129" s="229"/>
      <c r="M129" s="230"/>
      <c r="N129" s="231"/>
      <c r="O129" s="231"/>
      <c r="P129" s="231"/>
      <c r="Q129" s="231"/>
      <c r="R129" s="231"/>
      <c r="S129" s="231"/>
      <c r="T129" s="232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3" t="s">
        <v>175</v>
      </c>
      <c r="AU129" s="233" t="s">
        <v>85</v>
      </c>
      <c r="AV129" s="13" t="s">
        <v>83</v>
      </c>
      <c r="AW129" s="13" t="s">
        <v>37</v>
      </c>
      <c r="AX129" s="13" t="s">
        <v>75</v>
      </c>
      <c r="AY129" s="233" t="s">
        <v>159</v>
      </c>
    </row>
    <row r="130" spans="1:51" s="14" customFormat="1" ht="12">
      <c r="A130" s="14"/>
      <c r="B130" s="234"/>
      <c r="C130" s="235"/>
      <c r="D130" s="225" t="s">
        <v>175</v>
      </c>
      <c r="E130" s="236" t="s">
        <v>19</v>
      </c>
      <c r="F130" s="237" t="s">
        <v>949</v>
      </c>
      <c r="G130" s="235"/>
      <c r="H130" s="238">
        <v>129.03</v>
      </c>
      <c r="I130" s="239"/>
      <c r="J130" s="235"/>
      <c r="K130" s="235"/>
      <c r="L130" s="240"/>
      <c r="M130" s="241"/>
      <c r="N130" s="242"/>
      <c r="O130" s="242"/>
      <c r="P130" s="242"/>
      <c r="Q130" s="242"/>
      <c r="R130" s="242"/>
      <c r="S130" s="242"/>
      <c r="T130" s="243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44" t="s">
        <v>175</v>
      </c>
      <c r="AU130" s="244" t="s">
        <v>85</v>
      </c>
      <c r="AV130" s="14" t="s">
        <v>85</v>
      </c>
      <c r="AW130" s="14" t="s">
        <v>37</v>
      </c>
      <c r="AX130" s="14" t="s">
        <v>75</v>
      </c>
      <c r="AY130" s="244" t="s">
        <v>159</v>
      </c>
    </row>
    <row r="131" spans="1:51" s="14" customFormat="1" ht="12">
      <c r="A131" s="14"/>
      <c r="B131" s="234"/>
      <c r="C131" s="235"/>
      <c r="D131" s="225" t="s">
        <v>175</v>
      </c>
      <c r="E131" s="236" t="s">
        <v>19</v>
      </c>
      <c r="F131" s="237" t="s">
        <v>950</v>
      </c>
      <c r="G131" s="235"/>
      <c r="H131" s="238">
        <v>322.672</v>
      </c>
      <c r="I131" s="239"/>
      <c r="J131" s="235"/>
      <c r="K131" s="235"/>
      <c r="L131" s="240"/>
      <c r="M131" s="241"/>
      <c r="N131" s="242"/>
      <c r="O131" s="242"/>
      <c r="P131" s="242"/>
      <c r="Q131" s="242"/>
      <c r="R131" s="242"/>
      <c r="S131" s="242"/>
      <c r="T131" s="243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44" t="s">
        <v>175</v>
      </c>
      <c r="AU131" s="244" t="s">
        <v>85</v>
      </c>
      <c r="AV131" s="14" t="s">
        <v>85</v>
      </c>
      <c r="AW131" s="14" t="s">
        <v>37</v>
      </c>
      <c r="AX131" s="14" t="s">
        <v>75</v>
      </c>
      <c r="AY131" s="244" t="s">
        <v>159</v>
      </c>
    </row>
    <row r="132" spans="1:51" s="15" customFormat="1" ht="12">
      <c r="A132" s="15"/>
      <c r="B132" s="245"/>
      <c r="C132" s="246"/>
      <c r="D132" s="225" t="s">
        <v>175</v>
      </c>
      <c r="E132" s="247" t="s">
        <v>19</v>
      </c>
      <c r="F132" s="248" t="s">
        <v>179</v>
      </c>
      <c r="G132" s="246"/>
      <c r="H132" s="249">
        <v>451.702</v>
      </c>
      <c r="I132" s="250"/>
      <c r="J132" s="246"/>
      <c r="K132" s="246"/>
      <c r="L132" s="251"/>
      <c r="M132" s="252"/>
      <c r="N132" s="253"/>
      <c r="O132" s="253"/>
      <c r="P132" s="253"/>
      <c r="Q132" s="253"/>
      <c r="R132" s="253"/>
      <c r="S132" s="253"/>
      <c r="T132" s="254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T132" s="255" t="s">
        <v>175</v>
      </c>
      <c r="AU132" s="255" t="s">
        <v>85</v>
      </c>
      <c r="AV132" s="15" t="s">
        <v>167</v>
      </c>
      <c r="AW132" s="15" t="s">
        <v>37</v>
      </c>
      <c r="AX132" s="15" t="s">
        <v>83</v>
      </c>
      <c r="AY132" s="255" t="s">
        <v>159</v>
      </c>
    </row>
    <row r="133" spans="1:65" s="2" customFormat="1" ht="16.5" customHeight="1">
      <c r="A133" s="39"/>
      <c r="B133" s="40"/>
      <c r="C133" s="257" t="s">
        <v>225</v>
      </c>
      <c r="D133" s="257" t="s">
        <v>255</v>
      </c>
      <c r="E133" s="258" t="s">
        <v>256</v>
      </c>
      <c r="F133" s="259" t="s">
        <v>257</v>
      </c>
      <c r="G133" s="260" t="s">
        <v>258</v>
      </c>
      <c r="H133" s="261">
        <v>158.096</v>
      </c>
      <c r="I133" s="262"/>
      <c r="J133" s="263">
        <f>ROUND(I133*H133,2)</f>
        <v>0</v>
      </c>
      <c r="K133" s="259" t="s">
        <v>166</v>
      </c>
      <c r="L133" s="264"/>
      <c r="M133" s="265" t="s">
        <v>19</v>
      </c>
      <c r="N133" s="266" t="s">
        <v>46</v>
      </c>
      <c r="O133" s="85"/>
      <c r="P133" s="214">
        <f>O133*H133</f>
        <v>0</v>
      </c>
      <c r="Q133" s="214">
        <v>0.001</v>
      </c>
      <c r="R133" s="214">
        <f>Q133*H133</f>
        <v>0.15809600000000001</v>
      </c>
      <c r="S133" s="214">
        <v>0</v>
      </c>
      <c r="T133" s="215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16" t="s">
        <v>259</v>
      </c>
      <c r="AT133" s="216" t="s">
        <v>255</v>
      </c>
      <c r="AU133" s="216" t="s">
        <v>85</v>
      </c>
      <c r="AY133" s="18" t="s">
        <v>159</v>
      </c>
      <c r="BE133" s="217">
        <f>IF(N133="základní",J133,0)</f>
        <v>0</v>
      </c>
      <c r="BF133" s="217">
        <f>IF(N133="snížená",J133,0)</f>
        <v>0</v>
      </c>
      <c r="BG133" s="217">
        <f>IF(N133="zákl. přenesená",J133,0)</f>
        <v>0</v>
      </c>
      <c r="BH133" s="217">
        <f>IF(N133="sníž. přenesená",J133,0)</f>
        <v>0</v>
      </c>
      <c r="BI133" s="217">
        <f>IF(N133="nulová",J133,0)</f>
        <v>0</v>
      </c>
      <c r="BJ133" s="18" t="s">
        <v>83</v>
      </c>
      <c r="BK133" s="217">
        <f>ROUND(I133*H133,2)</f>
        <v>0</v>
      </c>
      <c r="BL133" s="18" t="s">
        <v>238</v>
      </c>
      <c r="BM133" s="216" t="s">
        <v>951</v>
      </c>
    </row>
    <row r="134" spans="1:51" s="14" customFormat="1" ht="12">
      <c r="A134" s="14"/>
      <c r="B134" s="234"/>
      <c r="C134" s="235"/>
      <c r="D134" s="225" t="s">
        <v>175</v>
      </c>
      <c r="E134" s="235"/>
      <c r="F134" s="237" t="s">
        <v>952</v>
      </c>
      <c r="G134" s="235"/>
      <c r="H134" s="238">
        <v>158.096</v>
      </c>
      <c r="I134" s="239"/>
      <c r="J134" s="235"/>
      <c r="K134" s="235"/>
      <c r="L134" s="240"/>
      <c r="M134" s="241"/>
      <c r="N134" s="242"/>
      <c r="O134" s="242"/>
      <c r="P134" s="242"/>
      <c r="Q134" s="242"/>
      <c r="R134" s="242"/>
      <c r="S134" s="242"/>
      <c r="T134" s="243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44" t="s">
        <v>175</v>
      </c>
      <c r="AU134" s="244" t="s">
        <v>85</v>
      </c>
      <c r="AV134" s="14" t="s">
        <v>85</v>
      </c>
      <c r="AW134" s="14" t="s">
        <v>4</v>
      </c>
      <c r="AX134" s="14" t="s">
        <v>83</v>
      </c>
      <c r="AY134" s="244" t="s">
        <v>159</v>
      </c>
    </row>
    <row r="135" spans="1:65" s="2" customFormat="1" ht="24.15" customHeight="1">
      <c r="A135" s="39"/>
      <c r="B135" s="40"/>
      <c r="C135" s="205" t="s">
        <v>234</v>
      </c>
      <c r="D135" s="205" t="s">
        <v>162</v>
      </c>
      <c r="E135" s="206" t="s">
        <v>263</v>
      </c>
      <c r="F135" s="207" t="s">
        <v>264</v>
      </c>
      <c r="G135" s="208" t="s">
        <v>165</v>
      </c>
      <c r="H135" s="209">
        <v>451.702</v>
      </c>
      <c r="I135" s="210"/>
      <c r="J135" s="211">
        <f>ROUND(I135*H135,2)</f>
        <v>0</v>
      </c>
      <c r="K135" s="207" t="s">
        <v>166</v>
      </c>
      <c r="L135" s="45"/>
      <c r="M135" s="212" t="s">
        <v>19</v>
      </c>
      <c r="N135" s="213" t="s">
        <v>46</v>
      </c>
      <c r="O135" s="85"/>
      <c r="P135" s="214">
        <f>O135*H135</f>
        <v>0</v>
      </c>
      <c r="Q135" s="214">
        <v>0.00088</v>
      </c>
      <c r="R135" s="214">
        <f>Q135*H135</f>
        <v>0.39749776000000003</v>
      </c>
      <c r="S135" s="214">
        <v>0</v>
      </c>
      <c r="T135" s="215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16" t="s">
        <v>238</v>
      </c>
      <c r="AT135" s="216" t="s">
        <v>162</v>
      </c>
      <c r="AU135" s="216" t="s">
        <v>85</v>
      </c>
      <c r="AY135" s="18" t="s">
        <v>159</v>
      </c>
      <c r="BE135" s="217">
        <f>IF(N135="základní",J135,0)</f>
        <v>0</v>
      </c>
      <c r="BF135" s="217">
        <f>IF(N135="snížená",J135,0)</f>
        <v>0</v>
      </c>
      <c r="BG135" s="217">
        <f>IF(N135="zákl. přenesená",J135,0)</f>
        <v>0</v>
      </c>
      <c r="BH135" s="217">
        <f>IF(N135="sníž. přenesená",J135,0)</f>
        <v>0</v>
      </c>
      <c r="BI135" s="217">
        <f>IF(N135="nulová",J135,0)</f>
        <v>0</v>
      </c>
      <c r="BJ135" s="18" t="s">
        <v>83</v>
      </c>
      <c r="BK135" s="217">
        <f>ROUND(I135*H135,2)</f>
        <v>0</v>
      </c>
      <c r="BL135" s="18" t="s">
        <v>238</v>
      </c>
      <c r="BM135" s="216" t="s">
        <v>953</v>
      </c>
    </row>
    <row r="136" spans="1:47" s="2" customFormat="1" ht="12">
      <c r="A136" s="39"/>
      <c r="B136" s="40"/>
      <c r="C136" s="41"/>
      <c r="D136" s="218" t="s">
        <v>169</v>
      </c>
      <c r="E136" s="41"/>
      <c r="F136" s="219" t="s">
        <v>266</v>
      </c>
      <c r="G136" s="41"/>
      <c r="H136" s="41"/>
      <c r="I136" s="220"/>
      <c r="J136" s="41"/>
      <c r="K136" s="41"/>
      <c r="L136" s="45"/>
      <c r="M136" s="221"/>
      <c r="N136" s="222"/>
      <c r="O136" s="85"/>
      <c r="P136" s="85"/>
      <c r="Q136" s="85"/>
      <c r="R136" s="85"/>
      <c r="S136" s="85"/>
      <c r="T136" s="86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169</v>
      </c>
      <c r="AU136" s="18" t="s">
        <v>85</v>
      </c>
    </row>
    <row r="137" spans="1:65" s="2" customFormat="1" ht="49.05" customHeight="1">
      <c r="A137" s="39"/>
      <c r="B137" s="40"/>
      <c r="C137" s="257" t="s">
        <v>245</v>
      </c>
      <c r="D137" s="257" t="s">
        <v>255</v>
      </c>
      <c r="E137" s="258" t="s">
        <v>267</v>
      </c>
      <c r="F137" s="259" t="s">
        <v>268</v>
      </c>
      <c r="G137" s="260" t="s">
        <v>165</v>
      </c>
      <c r="H137" s="261">
        <v>526.459</v>
      </c>
      <c r="I137" s="262"/>
      <c r="J137" s="263">
        <f>ROUND(I137*H137,2)</f>
        <v>0</v>
      </c>
      <c r="K137" s="259" t="s">
        <v>166</v>
      </c>
      <c r="L137" s="264"/>
      <c r="M137" s="265" t="s">
        <v>19</v>
      </c>
      <c r="N137" s="266" t="s">
        <v>46</v>
      </c>
      <c r="O137" s="85"/>
      <c r="P137" s="214">
        <f>O137*H137</f>
        <v>0</v>
      </c>
      <c r="Q137" s="214">
        <v>0.0054</v>
      </c>
      <c r="R137" s="214">
        <f>Q137*H137</f>
        <v>2.8428785999999997</v>
      </c>
      <c r="S137" s="214">
        <v>0</v>
      </c>
      <c r="T137" s="215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16" t="s">
        <v>259</v>
      </c>
      <c r="AT137" s="216" t="s">
        <v>255</v>
      </c>
      <c r="AU137" s="216" t="s">
        <v>85</v>
      </c>
      <c r="AY137" s="18" t="s">
        <v>159</v>
      </c>
      <c r="BE137" s="217">
        <f>IF(N137="základní",J137,0)</f>
        <v>0</v>
      </c>
      <c r="BF137" s="217">
        <f>IF(N137="snížená",J137,0)</f>
        <v>0</v>
      </c>
      <c r="BG137" s="217">
        <f>IF(N137="zákl. přenesená",J137,0)</f>
        <v>0</v>
      </c>
      <c r="BH137" s="217">
        <f>IF(N137="sníž. přenesená",J137,0)</f>
        <v>0</v>
      </c>
      <c r="BI137" s="217">
        <f>IF(N137="nulová",J137,0)</f>
        <v>0</v>
      </c>
      <c r="BJ137" s="18" t="s">
        <v>83</v>
      </c>
      <c r="BK137" s="217">
        <f>ROUND(I137*H137,2)</f>
        <v>0</v>
      </c>
      <c r="BL137" s="18" t="s">
        <v>238</v>
      </c>
      <c r="BM137" s="216" t="s">
        <v>954</v>
      </c>
    </row>
    <row r="138" spans="1:51" s="14" customFormat="1" ht="12">
      <c r="A138" s="14"/>
      <c r="B138" s="234"/>
      <c r="C138" s="235"/>
      <c r="D138" s="225" t="s">
        <v>175</v>
      </c>
      <c r="E138" s="235"/>
      <c r="F138" s="237" t="s">
        <v>955</v>
      </c>
      <c r="G138" s="235"/>
      <c r="H138" s="238">
        <v>526.459</v>
      </c>
      <c r="I138" s="239"/>
      <c r="J138" s="235"/>
      <c r="K138" s="235"/>
      <c r="L138" s="240"/>
      <c r="M138" s="241"/>
      <c r="N138" s="242"/>
      <c r="O138" s="242"/>
      <c r="P138" s="242"/>
      <c r="Q138" s="242"/>
      <c r="R138" s="242"/>
      <c r="S138" s="242"/>
      <c r="T138" s="243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44" t="s">
        <v>175</v>
      </c>
      <c r="AU138" s="244" t="s">
        <v>85</v>
      </c>
      <c r="AV138" s="14" t="s">
        <v>85</v>
      </c>
      <c r="AW138" s="14" t="s">
        <v>4</v>
      </c>
      <c r="AX138" s="14" t="s">
        <v>83</v>
      </c>
      <c r="AY138" s="244" t="s">
        <v>159</v>
      </c>
    </row>
    <row r="139" spans="1:65" s="2" customFormat="1" ht="33" customHeight="1">
      <c r="A139" s="39"/>
      <c r="B139" s="40"/>
      <c r="C139" s="205" t="s">
        <v>254</v>
      </c>
      <c r="D139" s="205" t="s">
        <v>162</v>
      </c>
      <c r="E139" s="206" t="s">
        <v>271</v>
      </c>
      <c r="F139" s="207" t="s">
        <v>272</v>
      </c>
      <c r="G139" s="208" t="s">
        <v>165</v>
      </c>
      <c r="H139" s="209">
        <v>451.702</v>
      </c>
      <c r="I139" s="210"/>
      <c r="J139" s="211">
        <f>ROUND(I139*H139,2)</f>
        <v>0</v>
      </c>
      <c r="K139" s="207" t="s">
        <v>166</v>
      </c>
      <c r="L139" s="45"/>
      <c r="M139" s="212" t="s">
        <v>19</v>
      </c>
      <c r="N139" s="213" t="s">
        <v>46</v>
      </c>
      <c r="O139" s="85"/>
      <c r="P139" s="214">
        <f>O139*H139</f>
        <v>0</v>
      </c>
      <c r="Q139" s="214">
        <v>0</v>
      </c>
      <c r="R139" s="214">
        <f>Q139*H139</f>
        <v>0</v>
      </c>
      <c r="S139" s="214">
        <v>0</v>
      </c>
      <c r="T139" s="215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16" t="s">
        <v>238</v>
      </c>
      <c r="AT139" s="216" t="s">
        <v>162</v>
      </c>
      <c r="AU139" s="216" t="s">
        <v>85</v>
      </c>
      <c r="AY139" s="18" t="s">
        <v>159</v>
      </c>
      <c r="BE139" s="217">
        <f>IF(N139="základní",J139,0)</f>
        <v>0</v>
      </c>
      <c r="BF139" s="217">
        <f>IF(N139="snížená",J139,0)</f>
        <v>0</v>
      </c>
      <c r="BG139" s="217">
        <f>IF(N139="zákl. přenesená",J139,0)</f>
        <v>0</v>
      </c>
      <c r="BH139" s="217">
        <f>IF(N139="sníž. přenesená",J139,0)</f>
        <v>0</v>
      </c>
      <c r="BI139" s="217">
        <f>IF(N139="nulová",J139,0)</f>
        <v>0</v>
      </c>
      <c r="BJ139" s="18" t="s">
        <v>83</v>
      </c>
      <c r="BK139" s="217">
        <f>ROUND(I139*H139,2)</f>
        <v>0</v>
      </c>
      <c r="BL139" s="18" t="s">
        <v>238</v>
      </c>
      <c r="BM139" s="216" t="s">
        <v>956</v>
      </c>
    </row>
    <row r="140" spans="1:47" s="2" customFormat="1" ht="12">
      <c r="A140" s="39"/>
      <c r="B140" s="40"/>
      <c r="C140" s="41"/>
      <c r="D140" s="218" t="s">
        <v>169</v>
      </c>
      <c r="E140" s="41"/>
      <c r="F140" s="219" t="s">
        <v>274</v>
      </c>
      <c r="G140" s="41"/>
      <c r="H140" s="41"/>
      <c r="I140" s="220"/>
      <c r="J140" s="41"/>
      <c r="K140" s="41"/>
      <c r="L140" s="45"/>
      <c r="M140" s="221"/>
      <c r="N140" s="222"/>
      <c r="O140" s="85"/>
      <c r="P140" s="85"/>
      <c r="Q140" s="85"/>
      <c r="R140" s="85"/>
      <c r="S140" s="85"/>
      <c r="T140" s="86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169</v>
      </c>
      <c r="AU140" s="18" t="s">
        <v>85</v>
      </c>
    </row>
    <row r="141" spans="1:65" s="2" customFormat="1" ht="49.05" customHeight="1">
      <c r="A141" s="39"/>
      <c r="B141" s="40"/>
      <c r="C141" s="257" t="s">
        <v>262</v>
      </c>
      <c r="D141" s="257" t="s">
        <v>255</v>
      </c>
      <c r="E141" s="258" t="s">
        <v>276</v>
      </c>
      <c r="F141" s="259" t="s">
        <v>277</v>
      </c>
      <c r="G141" s="260" t="s">
        <v>165</v>
      </c>
      <c r="H141" s="261">
        <v>526.459</v>
      </c>
      <c r="I141" s="262"/>
      <c r="J141" s="263">
        <f>ROUND(I141*H141,2)</f>
        <v>0</v>
      </c>
      <c r="K141" s="259" t="s">
        <v>166</v>
      </c>
      <c r="L141" s="264"/>
      <c r="M141" s="265" t="s">
        <v>19</v>
      </c>
      <c r="N141" s="266" t="s">
        <v>46</v>
      </c>
      <c r="O141" s="85"/>
      <c r="P141" s="214">
        <f>O141*H141</f>
        <v>0</v>
      </c>
      <c r="Q141" s="214">
        <v>0.004</v>
      </c>
      <c r="R141" s="214">
        <f>Q141*H141</f>
        <v>2.105836</v>
      </c>
      <c r="S141" s="214">
        <v>0</v>
      </c>
      <c r="T141" s="215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16" t="s">
        <v>259</v>
      </c>
      <c r="AT141" s="216" t="s">
        <v>255</v>
      </c>
      <c r="AU141" s="216" t="s">
        <v>85</v>
      </c>
      <c r="AY141" s="18" t="s">
        <v>159</v>
      </c>
      <c r="BE141" s="217">
        <f>IF(N141="základní",J141,0)</f>
        <v>0</v>
      </c>
      <c r="BF141" s="217">
        <f>IF(N141="snížená",J141,0)</f>
        <v>0</v>
      </c>
      <c r="BG141" s="217">
        <f>IF(N141="zákl. přenesená",J141,0)</f>
        <v>0</v>
      </c>
      <c r="BH141" s="217">
        <f>IF(N141="sníž. přenesená",J141,0)</f>
        <v>0</v>
      </c>
      <c r="BI141" s="217">
        <f>IF(N141="nulová",J141,0)</f>
        <v>0</v>
      </c>
      <c r="BJ141" s="18" t="s">
        <v>83</v>
      </c>
      <c r="BK141" s="217">
        <f>ROUND(I141*H141,2)</f>
        <v>0</v>
      </c>
      <c r="BL141" s="18" t="s">
        <v>238</v>
      </c>
      <c r="BM141" s="216" t="s">
        <v>957</v>
      </c>
    </row>
    <row r="142" spans="1:51" s="14" customFormat="1" ht="12">
      <c r="A142" s="14"/>
      <c r="B142" s="234"/>
      <c r="C142" s="235"/>
      <c r="D142" s="225" t="s">
        <v>175</v>
      </c>
      <c r="E142" s="235"/>
      <c r="F142" s="237" t="s">
        <v>955</v>
      </c>
      <c r="G142" s="235"/>
      <c r="H142" s="238">
        <v>526.459</v>
      </c>
      <c r="I142" s="239"/>
      <c r="J142" s="235"/>
      <c r="K142" s="235"/>
      <c r="L142" s="240"/>
      <c r="M142" s="241"/>
      <c r="N142" s="242"/>
      <c r="O142" s="242"/>
      <c r="P142" s="242"/>
      <c r="Q142" s="242"/>
      <c r="R142" s="242"/>
      <c r="S142" s="242"/>
      <c r="T142" s="243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44" t="s">
        <v>175</v>
      </c>
      <c r="AU142" s="244" t="s">
        <v>85</v>
      </c>
      <c r="AV142" s="14" t="s">
        <v>85</v>
      </c>
      <c r="AW142" s="14" t="s">
        <v>4</v>
      </c>
      <c r="AX142" s="14" t="s">
        <v>83</v>
      </c>
      <c r="AY142" s="244" t="s">
        <v>159</v>
      </c>
    </row>
    <row r="143" spans="1:65" s="2" customFormat="1" ht="24.15" customHeight="1">
      <c r="A143" s="39"/>
      <c r="B143" s="40"/>
      <c r="C143" s="205" t="s">
        <v>8</v>
      </c>
      <c r="D143" s="205" t="s">
        <v>162</v>
      </c>
      <c r="E143" s="206" t="s">
        <v>263</v>
      </c>
      <c r="F143" s="207" t="s">
        <v>264</v>
      </c>
      <c r="G143" s="208" t="s">
        <v>165</v>
      </c>
      <c r="H143" s="209">
        <v>451.702</v>
      </c>
      <c r="I143" s="210"/>
      <c r="J143" s="211">
        <f>ROUND(I143*H143,2)</f>
        <v>0</v>
      </c>
      <c r="K143" s="207" t="s">
        <v>166</v>
      </c>
      <c r="L143" s="45"/>
      <c r="M143" s="212" t="s">
        <v>19</v>
      </c>
      <c r="N143" s="213" t="s">
        <v>46</v>
      </c>
      <c r="O143" s="85"/>
      <c r="P143" s="214">
        <f>O143*H143</f>
        <v>0</v>
      </c>
      <c r="Q143" s="214">
        <v>0.00088</v>
      </c>
      <c r="R143" s="214">
        <f>Q143*H143</f>
        <v>0.39749776000000003</v>
      </c>
      <c r="S143" s="214">
        <v>0</v>
      </c>
      <c r="T143" s="215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16" t="s">
        <v>238</v>
      </c>
      <c r="AT143" s="216" t="s">
        <v>162</v>
      </c>
      <c r="AU143" s="216" t="s">
        <v>85</v>
      </c>
      <c r="AY143" s="18" t="s">
        <v>159</v>
      </c>
      <c r="BE143" s="217">
        <f>IF(N143="základní",J143,0)</f>
        <v>0</v>
      </c>
      <c r="BF143" s="217">
        <f>IF(N143="snížená",J143,0)</f>
        <v>0</v>
      </c>
      <c r="BG143" s="217">
        <f>IF(N143="zákl. přenesená",J143,0)</f>
        <v>0</v>
      </c>
      <c r="BH143" s="217">
        <f>IF(N143="sníž. přenesená",J143,0)</f>
        <v>0</v>
      </c>
      <c r="BI143" s="217">
        <f>IF(N143="nulová",J143,0)</f>
        <v>0</v>
      </c>
      <c r="BJ143" s="18" t="s">
        <v>83</v>
      </c>
      <c r="BK143" s="217">
        <f>ROUND(I143*H143,2)</f>
        <v>0</v>
      </c>
      <c r="BL143" s="18" t="s">
        <v>238</v>
      </c>
      <c r="BM143" s="216" t="s">
        <v>958</v>
      </c>
    </row>
    <row r="144" spans="1:47" s="2" customFormat="1" ht="12">
      <c r="A144" s="39"/>
      <c r="B144" s="40"/>
      <c r="C144" s="41"/>
      <c r="D144" s="218" t="s">
        <v>169</v>
      </c>
      <c r="E144" s="41"/>
      <c r="F144" s="219" t="s">
        <v>266</v>
      </c>
      <c r="G144" s="41"/>
      <c r="H144" s="41"/>
      <c r="I144" s="220"/>
      <c r="J144" s="41"/>
      <c r="K144" s="41"/>
      <c r="L144" s="45"/>
      <c r="M144" s="221"/>
      <c r="N144" s="222"/>
      <c r="O144" s="85"/>
      <c r="P144" s="85"/>
      <c r="Q144" s="85"/>
      <c r="R144" s="85"/>
      <c r="S144" s="85"/>
      <c r="T144" s="86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169</v>
      </c>
      <c r="AU144" s="18" t="s">
        <v>85</v>
      </c>
    </row>
    <row r="145" spans="1:65" s="2" customFormat="1" ht="55.5" customHeight="1">
      <c r="A145" s="39"/>
      <c r="B145" s="40"/>
      <c r="C145" s="257" t="s">
        <v>238</v>
      </c>
      <c r="D145" s="257" t="s">
        <v>255</v>
      </c>
      <c r="E145" s="258" t="s">
        <v>282</v>
      </c>
      <c r="F145" s="259" t="s">
        <v>283</v>
      </c>
      <c r="G145" s="260" t="s">
        <v>165</v>
      </c>
      <c r="H145" s="261">
        <v>526.459</v>
      </c>
      <c r="I145" s="262"/>
      <c r="J145" s="263">
        <f>ROUND(I145*H145,2)</f>
        <v>0</v>
      </c>
      <c r="K145" s="259" t="s">
        <v>166</v>
      </c>
      <c r="L145" s="264"/>
      <c r="M145" s="265" t="s">
        <v>19</v>
      </c>
      <c r="N145" s="266" t="s">
        <v>46</v>
      </c>
      <c r="O145" s="85"/>
      <c r="P145" s="214">
        <f>O145*H145</f>
        <v>0</v>
      </c>
      <c r="Q145" s="214">
        <v>0.00554</v>
      </c>
      <c r="R145" s="214">
        <f>Q145*H145</f>
        <v>2.9165828599999997</v>
      </c>
      <c r="S145" s="214">
        <v>0</v>
      </c>
      <c r="T145" s="215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16" t="s">
        <v>259</v>
      </c>
      <c r="AT145" s="216" t="s">
        <v>255</v>
      </c>
      <c r="AU145" s="216" t="s">
        <v>85</v>
      </c>
      <c r="AY145" s="18" t="s">
        <v>159</v>
      </c>
      <c r="BE145" s="217">
        <f>IF(N145="základní",J145,0)</f>
        <v>0</v>
      </c>
      <c r="BF145" s="217">
        <f>IF(N145="snížená",J145,0)</f>
        <v>0</v>
      </c>
      <c r="BG145" s="217">
        <f>IF(N145="zákl. přenesená",J145,0)</f>
        <v>0</v>
      </c>
      <c r="BH145" s="217">
        <f>IF(N145="sníž. přenesená",J145,0)</f>
        <v>0</v>
      </c>
      <c r="BI145" s="217">
        <f>IF(N145="nulová",J145,0)</f>
        <v>0</v>
      </c>
      <c r="BJ145" s="18" t="s">
        <v>83</v>
      </c>
      <c r="BK145" s="217">
        <f>ROUND(I145*H145,2)</f>
        <v>0</v>
      </c>
      <c r="BL145" s="18" t="s">
        <v>238</v>
      </c>
      <c r="BM145" s="216" t="s">
        <v>959</v>
      </c>
    </row>
    <row r="146" spans="1:51" s="14" customFormat="1" ht="12">
      <c r="A146" s="14"/>
      <c r="B146" s="234"/>
      <c r="C146" s="235"/>
      <c r="D146" s="225" t="s">
        <v>175</v>
      </c>
      <c r="E146" s="235"/>
      <c r="F146" s="237" t="s">
        <v>955</v>
      </c>
      <c r="G146" s="235"/>
      <c r="H146" s="238">
        <v>526.459</v>
      </c>
      <c r="I146" s="239"/>
      <c r="J146" s="235"/>
      <c r="K146" s="235"/>
      <c r="L146" s="240"/>
      <c r="M146" s="241"/>
      <c r="N146" s="242"/>
      <c r="O146" s="242"/>
      <c r="P146" s="242"/>
      <c r="Q146" s="242"/>
      <c r="R146" s="242"/>
      <c r="S146" s="242"/>
      <c r="T146" s="243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44" t="s">
        <v>175</v>
      </c>
      <c r="AU146" s="244" t="s">
        <v>85</v>
      </c>
      <c r="AV146" s="14" t="s">
        <v>85</v>
      </c>
      <c r="AW146" s="14" t="s">
        <v>4</v>
      </c>
      <c r="AX146" s="14" t="s">
        <v>83</v>
      </c>
      <c r="AY146" s="244" t="s">
        <v>159</v>
      </c>
    </row>
    <row r="147" spans="1:65" s="2" customFormat="1" ht="33" customHeight="1">
      <c r="A147" s="39"/>
      <c r="B147" s="40"/>
      <c r="C147" s="205" t="s">
        <v>275</v>
      </c>
      <c r="D147" s="205" t="s">
        <v>162</v>
      </c>
      <c r="E147" s="206" t="s">
        <v>286</v>
      </c>
      <c r="F147" s="207" t="s">
        <v>287</v>
      </c>
      <c r="G147" s="208" t="s">
        <v>237</v>
      </c>
      <c r="H147" s="209">
        <v>2340</v>
      </c>
      <c r="I147" s="210"/>
      <c r="J147" s="211">
        <f>ROUND(I147*H147,2)</f>
        <v>0</v>
      </c>
      <c r="K147" s="207" t="s">
        <v>166</v>
      </c>
      <c r="L147" s="45"/>
      <c r="M147" s="212" t="s">
        <v>19</v>
      </c>
      <c r="N147" s="213" t="s">
        <v>46</v>
      </c>
      <c r="O147" s="85"/>
      <c r="P147" s="214">
        <f>O147*H147</f>
        <v>0</v>
      </c>
      <c r="Q147" s="214">
        <v>0</v>
      </c>
      <c r="R147" s="214">
        <f>Q147*H147</f>
        <v>0</v>
      </c>
      <c r="S147" s="214">
        <v>0</v>
      </c>
      <c r="T147" s="215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16" t="s">
        <v>238</v>
      </c>
      <c r="AT147" s="216" t="s">
        <v>162</v>
      </c>
      <c r="AU147" s="216" t="s">
        <v>85</v>
      </c>
      <c r="AY147" s="18" t="s">
        <v>159</v>
      </c>
      <c r="BE147" s="217">
        <f>IF(N147="základní",J147,0)</f>
        <v>0</v>
      </c>
      <c r="BF147" s="217">
        <f>IF(N147="snížená",J147,0)</f>
        <v>0</v>
      </c>
      <c r="BG147" s="217">
        <f>IF(N147="zákl. přenesená",J147,0)</f>
        <v>0</v>
      </c>
      <c r="BH147" s="217">
        <f>IF(N147="sníž. přenesená",J147,0)</f>
        <v>0</v>
      </c>
      <c r="BI147" s="217">
        <f>IF(N147="nulová",J147,0)</f>
        <v>0</v>
      </c>
      <c r="BJ147" s="18" t="s">
        <v>83</v>
      </c>
      <c r="BK147" s="217">
        <f>ROUND(I147*H147,2)</f>
        <v>0</v>
      </c>
      <c r="BL147" s="18" t="s">
        <v>238</v>
      </c>
      <c r="BM147" s="216" t="s">
        <v>960</v>
      </c>
    </row>
    <row r="148" spans="1:47" s="2" customFormat="1" ht="12">
      <c r="A148" s="39"/>
      <c r="B148" s="40"/>
      <c r="C148" s="41"/>
      <c r="D148" s="218" t="s">
        <v>169</v>
      </c>
      <c r="E148" s="41"/>
      <c r="F148" s="219" t="s">
        <v>289</v>
      </c>
      <c r="G148" s="41"/>
      <c r="H148" s="41"/>
      <c r="I148" s="220"/>
      <c r="J148" s="41"/>
      <c r="K148" s="41"/>
      <c r="L148" s="45"/>
      <c r="M148" s="221"/>
      <c r="N148" s="222"/>
      <c r="O148" s="85"/>
      <c r="P148" s="85"/>
      <c r="Q148" s="85"/>
      <c r="R148" s="85"/>
      <c r="S148" s="85"/>
      <c r="T148" s="86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169</v>
      </c>
      <c r="AU148" s="18" t="s">
        <v>85</v>
      </c>
    </row>
    <row r="149" spans="1:51" s="13" customFormat="1" ht="12">
      <c r="A149" s="13"/>
      <c r="B149" s="223"/>
      <c r="C149" s="224"/>
      <c r="D149" s="225" t="s">
        <v>175</v>
      </c>
      <c r="E149" s="226" t="s">
        <v>19</v>
      </c>
      <c r="F149" s="227" t="s">
        <v>290</v>
      </c>
      <c r="G149" s="224"/>
      <c r="H149" s="226" t="s">
        <v>19</v>
      </c>
      <c r="I149" s="228"/>
      <c r="J149" s="224"/>
      <c r="K149" s="224"/>
      <c r="L149" s="229"/>
      <c r="M149" s="230"/>
      <c r="N149" s="231"/>
      <c r="O149" s="231"/>
      <c r="P149" s="231"/>
      <c r="Q149" s="231"/>
      <c r="R149" s="231"/>
      <c r="S149" s="231"/>
      <c r="T149" s="232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3" t="s">
        <v>175</v>
      </c>
      <c r="AU149" s="233" t="s">
        <v>85</v>
      </c>
      <c r="AV149" s="13" t="s">
        <v>83</v>
      </c>
      <c r="AW149" s="13" t="s">
        <v>37</v>
      </c>
      <c r="AX149" s="13" t="s">
        <v>75</v>
      </c>
      <c r="AY149" s="233" t="s">
        <v>159</v>
      </c>
    </row>
    <row r="150" spans="1:51" s="14" customFormat="1" ht="12">
      <c r="A150" s="14"/>
      <c r="B150" s="234"/>
      <c r="C150" s="235"/>
      <c r="D150" s="225" t="s">
        <v>175</v>
      </c>
      <c r="E150" s="236" t="s">
        <v>19</v>
      </c>
      <c r="F150" s="237" t="s">
        <v>961</v>
      </c>
      <c r="G150" s="235"/>
      <c r="H150" s="238">
        <v>165.806</v>
      </c>
      <c r="I150" s="239"/>
      <c r="J150" s="235"/>
      <c r="K150" s="235"/>
      <c r="L150" s="240"/>
      <c r="M150" s="241"/>
      <c r="N150" s="242"/>
      <c r="O150" s="242"/>
      <c r="P150" s="242"/>
      <c r="Q150" s="242"/>
      <c r="R150" s="242"/>
      <c r="S150" s="242"/>
      <c r="T150" s="243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44" t="s">
        <v>175</v>
      </c>
      <c r="AU150" s="244" t="s">
        <v>85</v>
      </c>
      <c r="AV150" s="14" t="s">
        <v>85</v>
      </c>
      <c r="AW150" s="14" t="s">
        <v>37</v>
      </c>
      <c r="AX150" s="14" t="s">
        <v>75</v>
      </c>
      <c r="AY150" s="244" t="s">
        <v>159</v>
      </c>
    </row>
    <row r="151" spans="1:51" s="13" customFormat="1" ht="12">
      <c r="A151" s="13"/>
      <c r="B151" s="223"/>
      <c r="C151" s="224"/>
      <c r="D151" s="225" t="s">
        <v>175</v>
      </c>
      <c r="E151" s="226" t="s">
        <v>19</v>
      </c>
      <c r="F151" s="227" t="s">
        <v>292</v>
      </c>
      <c r="G151" s="224"/>
      <c r="H151" s="226" t="s">
        <v>19</v>
      </c>
      <c r="I151" s="228"/>
      <c r="J151" s="224"/>
      <c r="K151" s="224"/>
      <c r="L151" s="229"/>
      <c r="M151" s="230"/>
      <c r="N151" s="231"/>
      <c r="O151" s="231"/>
      <c r="P151" s="231"/>
      <c r="Q151" s="231"/>
      <c r="R151" s="231"/>
      <c r="S151" s="231"/>
      <c r="T151" s="232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3" t="s">
        <v>175</v>
      </c>
      <c r="AU151" s="233" t="s">
        <v>85</v>
      </c>
      <c r="AV151" s="13" t="s">
        <v>83</v>
      </c>
      <c r="AW151" s="13" t="s">
        <v>37</v>
      </c>
      <c r="AX151" s="13" t="s">
        <v>75</v>
      </c>
      <c r="AY151" s="233" t="s">
        <v>159</v>
      </c>
    </row>
    <row r="152" spans="1:51" s="14" customFormat="1" ht="12">
      <c r="A152" s="14"/>
      <c r="B152" s="234"/>
      <c r="C152" s="235"/>
      <c r="D152" s="225" t="s">
        <v>175</v>
      </c>
      <c r="E152" s="236" t="s">
        <v>19</v>
      </c>
      <c r="F152" s="237" t="s">
        <v>962</v>
      </c>
      <c r="G152" s="235"/>
      <c r="H152" s="238">
        <v>159.06</v>
      </c>
      <c r="I152" s="239"/>
      <c r="J152" s="235"/>
      <c r="K152" s="235"/>
      <c r="L152" s="240"/>
      <c r="M152" s="241"/>
      <c r="N152" s="242"/>
      <c r="O152" s="242"/>
      <c r="P152" s="242"/>
      <c r="Q152" s="242"/>
      <c r="R152" s="242"/>
      <c r="S152" s="242"/>
      <c r="T152" s="243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44" t="s">
        <v>175</v>
      </c>
      <c r="AU152" s="244" t="s">
        <v>85</v>
      </c>
      <c r="AV152" s="14" t="s">
        <v>85</v>
      </c>
      <c r="AW152" s="14" t="s">
        <v>37</v>
      </c>
      <c r="AX152" s="14" t="s">
        <v>75</v>
      </c>
      <c r="AY152" s="244" t="s">
        <v>159</v>
      </c>
    </row>
    <row r="153" spans="1:51" s="14" customFormat="1" ht="12">
      <c r="A153" s="14"/>
      <c r="B153" s="234"/>
      <c r="C153" s="235"/>
      <c r="D153" s="225" t="s">
        <v>175</v>
      </c>
      <c r="E153" s="236" t="s">
        <v>19</v>
      </c>
      <c r="F153" s="237" t="s">
        <v>963</v>
      </c>
      <c r="G153" s="235"/>
      <c r="H153" s="238">
        <v>792.596</v>
      </c>
      <c r="I153" s="239"/>
      <c r="J153" s="235"/>
      <c r="K153" s="235"/>
      <c r="L153" s="240"/>
      <c r="M153" s="241"/>
      <c r="N153" s="242"/>
      <c r="O153" s="242"/>
      <c r="P153" s="242"/>
      <c r="Q153" s="242"/>
      <c r="R153" s="242"/>
      <c r="S153" s="242"/>
      <c r="T153" s="243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44" t="s">
        <v>175</v>
      </c>
      <c r="AU153" s="244" t="s">
        <v>85</v>
      </c>
      <c r="AV153" s="14" t="s">
        <v>85</v>
      </c>
      <c r="AW153" s="14" t="s">
        <v>37</v>
      </c>
      <c r="AX153" s="14" t="s">
        <v>75</v>
      </c>
      <c r="AY153" s="244" t="s">
        <v>159</v>
      </c>
    </row>
    <row r="154" spans="1:51" s="13" customFormat="1" ht="12">
      <c r="A154" s="13"/>
      <c r="B154" s="223"/>
      <c r="C154" s="224"/>
      <c r="D154" s="225" t="s">
        <v>175</v>
      </c>
      <c r="E154" s="226" t="s">
        <v>19</v>
      </c>
      <c r="F154" s="227" t="s">
        <v>294</v>
      </c>
      <c r="G154" s="224"/>
      <c r="H154" s="226" t="s">
        <v>19</v>
      </c>
      <c r="I154" s="228"/>
      <c r="J154" s="224"/>
      <c r="K154" s="224"/>
      <c r="L154" s="229"/>
      <c r="M154" s="230"/>
      <c r="N154" s="231"/>
      <c r="O154" s="231"/>
      <c r="P154" s="231"/>
      <c r="Q154" s="231"/>
      <c r="R154" s="231"/>
      <c r="S154" s="231"/>
      <c r="T154" s="232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3" t="s">
        <v>175</v>
      </c>
      <c r="AU154" s="233" t="s">
        <v>85</v>
      </c>
      <c r="AV154" s="13" t="s">
        <v>83</v>
      </c>
      <c r="AW154" s="13" t="s">
        <v>37</v>
      </c>
      <c r="AX154" s="13" t="s">
        <v>75</v>
      </c>
      <c r="AY154" s="233" t="s">
        <v>159</v>
      </c>
    </row>
    <row r="155" spans="1:51" s="14" customFormat="1" ht="12">
      <c r="A155" s="14"/>
      <c r="B155" s="234"/>
      <c r="C155" s="235"/>
      <c r="D155" s="225" t="s">
        <v>175</v>
      </c>
      <c r="E155" s="236" t="s">
        <v>19</v>
      </c>
      <c r="F155" s="237" t="s">
        <v>964</v>
      </c>
      <c r="G155" s="235"/>
      <c r="H155" s="238">
        <v>1219.433</v>
      </c>
      <c r="I155" s="239"/>
      <c r="J155" s="235"/>
      <c r="K155" s="235"/>
      <c r="L155" s="240"/>
      <c r="M155" s="241"/>
      <c r="N155" s="242"/>
      <c r="O155" s="242"/>
      <c r="P155" s="242"/>
      <c r="Q155" s="242"/>
      <c r="R155" s="242"/>
      <c r="S155" s="242"/>
      <c r="T155" s="243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44" t="s">
        <v>175</v>
      </c>
      <c r="AU155" s="244" t="s">
        <v>85</v>
      </c>
      <c r="AV155" s="14" t="s">
        <v>85</v>
      </c>
      <c r="AW155" s="14" t="s">
        <v>37</v>
      </c>
      <c r="AX155" s="14" t="s">
        <v>75</v>
      </c>
      <c r="AY155" s="244" t="s">
        <v>159</v>
      </c>
    </row>
    <row r="156" spans="1:51" s="13" customFormat="1" ht="12">
      <c r="A156" s="13"/>
      <c r="B156" s="223"/>
      <c r="C156" s="224"/>
      <c r="D156" s="225" t="s">
        <v>175</v>
      </c>
      <c r="E156" s="226" t="s">
        <v>19</v>
      </c>
      <c r="F156" s="227" t="s">
        <v>243</v>
      </c>
      <c r="G156" s="224"/>
      <c r="H156" s="226" t="s">
        <v>19</v>
      </c>
      <c r="I156" s="228"/>
      <c r="J156" s="224"/>
      <c r="K156" s="224"/>
      <c r="L156" s="229"/>
      <c r="M156" s="230"/>
      <c r="N156" s="231"/>
      <c r="O156" s="231"/>
      <c r="P156" s="231"/>
      <c r="Q156" s="231"/>
      <c r="R156" s="231"/>
      <c r="S156" s="231"/>
      <c r="T156" s="232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3" t="s">
        <v>175</v>
      </c>
      <c r="AU156" s="233" t="s">
        <v>85</v>
      </c>
      <c r="AV156" s="13" t="s">
        <v>83</v>
      </c>
      <c r="AW156" s="13" t="s">
        <v>37</v>
      </c>
      <c r="AX156" s="13" t="s">
        <v>75</v>
      </c>
      <c r="AY156" s="233" t="s">
        <v>159</v>
      </c>
    </row>
    <row r="157" spans="1:51" s="14" customFormat="1" ht="12">
      <c r="A157" s="14"/>
      <c r="B157" s="234"/>
      <c r="C157" s="235"/>
      <c r="D157" s="225" t="s">
        <v>175</v>
      </c>
      <c r="E157" s="236" t="s">
        <v>19</v>
      </c>
      <c r="F157" s="237" t="s">
        <v>965</v>
      </c>
      <c r="G157" s="235"/>
      <c r="H157" s="238">
        <v>3.105</v>
      </c>
      <c r="I157" s="239"/>
      <c r="J157" s="235"/>
      <c r="K157" s="235"/>
      <c r="L157" s="240"/>
      <c r="M157" s="241"/>
      <c r="N157" s="242"/>
      <c r="O157" s="242"/>
      <c r="P157" s="242"/>
      <c r="Q157" s="242"/>
      <c r="R157" s="242"/>
      <c r="S157" s="242"/>
      <c r="T157" s="243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44" t="s">
        <v>175</v>
      </c>
      <c r="AU157" s="244" t="s">
        <v>85</v>
      </c>
      <c r="AV157" s="14" t="s">
        <v>85</v>
      </c>
      <c r="AW157" s="14" t="s">
        <v>37</v>
      </c>
      <c r="AX157" s="14" t="s">
        <v>75</v>
      </c>
      <c r="AY157" s="244" t="s">
        <v>159</v>
      </c>
    </row>
    <row r="158" spans="1:51" s="15" customFormat="1" ht="12">
      <c r="A158" s="15"/>
      <c r="B158" s="245"/>
      <c r="C158" s="246"/>
      <c r="D158" s="225" t="s">
        <v>175</v>
      </c>
      <c r="E158" s="247" t="s">
        <v>19</v>
      </c>
      <c r="F158" s="248" t="s">
        <v>179</v>
      </c>
      <c r="G158" s="246"/>
      <c r="H158" s="249">
        <v>2340</v>
      </c>
      <c r="I158" s="250"/>
      <c r="J158" s="246"/>
      <c r="K158" s="246"/>
      <c r="L158" s="251"/>
      <c r="M158" s="252"/>
      <c r="N158" s="253"/>
      <c r="O158" s="253"/>
      <c r="P158" s="253"/>
      <c r="Q158" s="253"/>
      <c r="R158" s="253"/>
      <c r="S158" s="253"/>
      <c r="T158" s="254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255" t="s">
        <v>175</v>
      </c>
      <c r="AU158" s="255" t="s">
        <v>85</v>
      </c>
      <c r="AV158" s="15" t="s">
        <v>167</v>
      </c>
      <c r="AW158" s="15" t="s">
        <v>37</v>
      </c>
      <c r="AX158" s="15" t="s">
        <v>83</v>
      </c>
      <c r="AY158" s="255" t="s">
        <v>159</v>
      </c>
    </row>
    <row r="159" spans="1:65" s="2" customFormat="1" ht="21.75" customHeight="1">
      <c r="A159" s="39"/>
      <c r="B159" s="40"/>
      <c r="C159" s="257" t="s">
        <v>279</v>
      </c>
      <c r="D159" s="257" t="s">
        <v>255</v>
      </c>
      <c r="E159" s="258" t="s">
        <v>297</v>
      </c>
      <c r="F159" s="259" t="s">
        <v>298</v>
      </c>
      <c r="G159" s="260" t="s">
        <v>237</v>
      </c>
      <c r="H159" s="261">
        <v>2340</v>
      </c>
      <c r="I159" s="262"/>
      <c r="J159" s="263">
        <f>ROUND(I159*H159,2)</f>
        <v>0</v>
      </c>
      <c r="K159" s="259" t="s">
        <v>166</v>
      </c>
      <c r="L159" s="264"/>
      <c r="M159" s="265" t="s">
        <v>19</v>
      </c>
      <c r="N159" s="266" t="s">
        <v>46</v>
      </c>
      <c r="O159" s="85"/>
      <c r="P159" s="214">
        <f>O159*H159</f>
        <v>0</v>
      </c>
      <c r="Q159" s="214">
        <v>2E-05</v>
      </c>
      <c r="R159" s="214">
        <f>Q159*H159</f>
        <v>0.0468</v>
      </c>
      <c r="S159" s="214">
        <v>0</v>
      </c>
      <c r="T159" s="215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16" t="s">
        <v>259</v>
      </c>
      <c r="AT159" s="216" t="s">
        <v>255</v>
      </c>
      <c r="AU159" s="216" t="s">
        <v>85</v>
      </c>
      <c r="AY159" s="18" t="s">
        <v>159</v>
      </c>
      <c r="BE159" s="217">
        <f>IF(N159="základní",J159,0)</f>
        <v>0</v>
      </c>
      <c r="BF159" s="217">
        <f>IF(N159="snížená",J159,0)</f>
        <v>0</v>
      </c>
      <c r="BG159" s="217">
        <f>IF(N159="zákl. přenesená",J159,0)</f>
        <v>0</v>
      </c>
      <c r="BH159" s="217">
        <f>IF(N159="sníž. přenesená",J159,0)</f>
        <v>0</v>
      </c>
      <c r="BI159" s="217">
        <f>IF(N159="nulová",J159,0)</f>
        <v>0</v>
      </c>
      <c r="BJ159" s="18" t="s">
        <v>83</v>
      </c>
      <c r="BK159" s="217">
        <f>ROUND(I159*H159,2)</f>
        <v>0</v>
      </c>
      <c r="BL159" s="18" t="s">
        <v>238</v>
      </c>
      <c r="BM159" s="216" t="s">
        <v>966</v>
      </c>
    </row>
    <row r="160" spans="1:65" s="2" customFormat="1" ht="33" customHeight="1">
      <c r="A160" s="39"/>
      <c r="B160" s="40"/>
      <c r="C160" s="257" t="s">
        <v>281</v>
      </c>
      <c r="D160" s="257" t="s">
        <v>255</v>
      </c>
      <c r="E160" s="258" t="s">
        <v>301</v>
      </c>
      <c r="F160" s="259" t="s">
        <v>302</v>
      </c>
      <c r="G160" s="260" t="s">
        <v>303</v>
      </c>
      <c r="H160" s="261">
        <v>23.4</v>
      </c>
      <c r="I160" s="262"/>
      <c r="J160" s="263">
        <f>ROUND(I160*H160,2)</f>
        <v>0</v>
      </c>
      <c r="K160" s="259" t="s">
        <v>166</v>
      </c>
      <c r="L160" s="264"/>
      <c r="M160" s="265" t="s">
        <v>19</v>
      </c>
      <c r="N160" s="266" t="s">
        <v>46</v>
      </c>
      <c r="O160" s="85"/>
      <c r="P160" s="214">
        <f>O160*H160</f>
        <v>0</v>
      </c>
      <c r="Q160" s="214">
        <v>0.0011</v>
      </c>
      <c r="R160" s="214">
        <f>Q160*H160</f>
        <v>0.02574</v>
      </c>
      <c r="S160" s="214">
        <v>0</v>
      </c>
      <c r="T160" s="215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16" t="s">
        <v>259</v>
      </c>
      <c r="AT160" s="216" t="s">
        <v>255</v>
      </c>
      <c r="AU160" s="216" t="s">
        <v>85</v>
      </c>
      <c r="AY160" s="18" t="s">
        <v>159</v>
      </c>
      <c r="BE160" s="217">
        <f>IF(N160="základní",J160,0)</f>
        <v>0</v>
      </c>
      <c r="BF160" s="217">
        <f>IF(N160="snížená",J160,0)</f>
        <v>0</v>
      </c>
      <c r="BG160" s="217">
        <f>IF(N160="zákl. přenesená",J160,0)</f>
        <v>0</v>
      </c>
      <c r="BH160" s="217">
        <f>IF(N160="sníž. přenesená",J160,0)</f>
        <v>0</v>
      </c>
      <c r="BI160" s="217">
        <f>IF(N160="nulová",J160,0)</f>
        <v>0</v>
      </c>
      <c r="BJ160" s="18" t="s">
        <v>83</v>
      </c>
      <c r="BK160" s="217">
        <f>ROUND(I160*H160,2)</f>
        <v>0</v>
      </c>
      <c r="BL160" s="18" t="s">
        <v>238</v>
      </c>
      <c r="BM160" s="216" t="s">
        <v>967</v>
      </c>
    </row>
    <row r="161" spans="1:51" s="14" customFormat="1" ht="12">
      <c r="A161" s="14"/>
      <c r="B161" s="234"/>
      <c r="C161" s="235"/>
      <c r="D161" s="225" t="s">
        <v>175</v>
      </c>
      <c r="E161" s="235"/>
      <c r="F161" s="237" t="s">
        <v>968</v>
      </c>
      <c r="G161" s="235"/>
      <c r="H161" s="238">
        <v>23.4</v>
      </c>
      <c r="I161" s="239"/>
      <c r="J161" s="235"/>
      <c r="K161" s="235"/>
      <c r="L161" s="240"/>
      <c r="M161" s="241"/>
      <c r="N161" s="242"/>
      <c r="O161" s="242"/>
      <c r="P161" s="242"/>
      <c r="Q161" s="242"/>
      <c r="R161" s="242"/>
      <c r="S161" s="242"/>
      <c r="T161" s="243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44" t="s">
        <v>175</v>
      </c>
      <c r="AU161" s="244" t="s">
        <v>85</v>
      </c>
      <c r="AV161" s="14" t="s">
        <v>85</v>
      </c>
      <c r="AW161" s="14" t="s">
        <v>4</v>
      </c>
      <c r="AX161" s="14" t="s">
        <v>83</v>
      </c>
      <c r="AY161" s="244" t="s">
        <v>159</v>
      </c>
    </row>
    <row r="162" spans="1:65" s="2" customFormat="1" ht="55.5" customHeight="1">
      <c r="A162" s="39"/>
      <c r="B162" s="40"/>
      <c r="C162" s="205" t="s">
        <v>285</v>
      </c>
      <c r="D162" s="205" t="s">
        <v>162</v>
      </c>
      <c r="E162" s="206" t="s">
        <v>307</v>
      </c>
      <c r="F162" s="207" t="s">
        <v>308</v>
      </c>
      <c r="G162" s="208" t="s">
        <v>237</v>
      </c>
      <c r="H162" s="209">
        <v>6</v>
      </c>
      <c r="I162" s="210"/>
      <c r="J162" s="211">
        <f>ROUND(I162*H162,2)</f>
        <v>0</v>
      </c>
      <c r="K162" s="207" t="s">
        <v>166</v>
      </c>
      <c r="L162" s="45"/>
      <c r="M162" s="212" t="s">
        <v>19</v>
      </c>
      <c r="N162" s="213" t="s">
        <v>46</v>
      </c>
      <c r="O162" s="85"/>
      <c r="P162" s="214">
        <f>O162*H162</f>
        <v>0</v>
      </c>
      <c r="Q162" s="214">
        <v>0.00108</v>
      </c>
      <c r="R162" s="214">
        <f>Q162*H162</f>
        <v>0.00648</v>
      </c>
      <c r="S162" s="214">
        <v>0</v>
      </c>
      <c r="T162" s="215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16" t="s">
        <v>238</v>
      </c>
      <c r="AT162" s="216" t="s">
        <v>162</v>
      </c>
      <c r="AU162" s="216" t="s">
        <v>85</v>
      </c>
      <c r="AY162" s="18" t="s">
        <v>159</v>
      </c>
      <c r="BE162" s="217">
        <f>IF(N162="základní",J162,0)</f>
        <v>0</v>
      </c>
      <c r="BF162" s="217">
        <f>IF(N162="snížená",J162,0)</f>
        <v>0</v>
      </c>
      <c r="BG162" s="217">
        <f>IF(N162="zákl. přenesená",J162,0)</f>
        <v>0</v>
      </c>
      <c r="BH162" s="217">
        <f>IF(N162="sníž. přenesená",J162,0)</f>
        <v>0</v>
      </c>
      <c r="BI162" s="217">
        <f>IF(N162="nulová",J162,0)</f>
        <v>0</v>
      </c>
      <c r="BJ162" s="18" t="s">
        <v>83</v>
      </c>
      <c r="BK162" s="217">
        <f>ROUND(I162*H162,2)</f>
        <v>0</v>
      </c>
      <c r="BL162" s="18" t="s">
        <v>238</v>
      </c>
      <c r="BM162" s="216" t="s">
        <v>969</v>
      </c>
    </row>
    <row r="163" spans="1:47" s="2" customFormat="1" ht="12">
      <c r="A163" s="39"/>
      <c r="B163" s="40"/>
      <c r="C163" s="41"/>
      <c r="D163" s="218" t="s">
        <v>169</v>
      </c>
      <c r="E163" s="41"/>
      <c r="F163" s="219" t="s">
        <v>310</v>
      </c>
      <c r="G163" s="41"/>
      <c r="H163" s="41"/>
      <c r="I163" s="220"/>
      <c r="J163" s="41"/>
      <c r="K163" s="41"/>
      <c r="L163" s="45"/>
      <c r="M163" s="221"/>
      <c r="N163" s="222"/>
      <c r="O163" s="85"/>
      <c r="P163" s="85"/>
      <c r="Q163" s="85"/>
      <c r="R163" s="85"/>
      <c r="S163" s="85"/>
      <c r="T163" s="86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169</v>
      </c>
      <c r="AU163" s="18" t="s">
        <v>85</v>
      </c>
    </row>
    <row r="164" spans="1:51" s="13" customFormat="1" ht="12">
      <c r="A164" s="13"/>
      <c r="B164" s="223"/>
      <c r="C164" s="224"/>
      <c r="D164" s="225" t="s">
        <v>175</v>
      </c>
      <c r="E164" s="226" t="s">
        <v>19</v>
      </c>
      <c r="F164" s="227" t="s">
        <v>322</v>
      </c>
      <c r="G164" s="224"/>
      <c r="H164" s="226" t="s">
        <v>19</v>
      </c>
      <c r="I164" s="228"/>
      <c r="J164" s="224"/>
      <c r="K164" s="224"/>
      <c r="L164" s="229"/>
      <c r="M164" s="230"/>
      <c r="N164" s="231"/>
      <c r="O164" s="231"/>
      <c r="P164" s="231"/>
      <c r="Q164" s="231"/>
      <c r="R164" s="231"/>
      <c r="S164" s="231"/>
      <c r="T164" s="232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3" t="s">
        <v>175</v>
      </c>
      <c r="AU164" s="233" t="s">
        <v>85</v>
      </c>
      <c r="AV164" s="13" t="s">
        <v>83</v>
      </c>
      <c r="AW164" s="13" t="s">
        <v>37</v>
      </c>
      <c r="AX164" s="13" t="s">
        <v>75</v>
      </c>
      <c r="AY164" s="233" t="s">
        <v>159</v>
      </c>
    </row>
    <row r="165" spans="1:51" s="13" customFormat="1" ht="12">
      <c r="A165" s="13"/>
      <c r="B165" s="223"/>
      <c r="C165" s="224"/>
      <c r="D165" s="225" t="s">
        <v>175</v>
      </c>
      <c r="E165" s="226" t="s">
        <v>19</v>
      </c>
      <c r="F165" s="227" t="s">
        <v>323</v>
      </c>
      <c r="G165" s="224"/>
      <c r="H165" s="226" t="s">
        <v>19</v>
      </c>
      <c r="I165" s="228"/>
      <c r="J165" s="224"/>
      <c r="K165" s="224"/>
      <c r="L165" s="229"/>
      <c r="M165" s="230"/>
      <c r="N165" s="231"/>
      <c r="O165" s="231"/>
      <c r="P165" s="231"/>
      <c r="Q165" s="231"/>
      <c r="R165" s="231"/>
      <c r="S165" s="231"/>
      <c r="T165" s="232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3" t="s">
        <v>175</v>
      </c>
      <c r="AU165" s="233" t="s">
        <v>85</v>
      </c>
      <c r="AV165" s="13" t="s">
        <v>83</v>
      </c>
      <c r="AW165" s="13" t="s">
        <v>37</v>
      </c>
      <c r="AX165" s="13" t="s">
        <v>75</v>
      </c>
      <c r="AY165" s="233" t="s">
        <v>159</v>
      </c>
    </row>
    <row r="166" spans="1:51" s="14" customFormat="1" ht="12">
      <c r="A166" s="14"/>
      <c r="B166" s="234"/>
      <c r="C166" s="235"/>
      <c r="D166" s="225" t="s">
        <v>175</v>
      </c>
      <c r="E166" s="236" t="s">
        <v>19</v>
      </c>
      <c r="F166" s="237" t="s">
        <v>160</v>
      </c>
      <c r="G166" s="235"/>
      <c r="H166" s="238">
        <v>6</v>
      </c>
      <c r="I166" s="239"/>
      <c r="J166" s="235"/>
      <c r="K166" s="235"/>
      <c r="L166" s="240"/>
      <c r="M166" s="241"/>
      <c r="N166" s="242"/>
      <c r="O166" s="242"/>
      <c r="P166" s="242"/>
      <c r="Q166" s="242"/>
      <c r="R166" s="242"/>
      <c r="S166" s="242"/>
      <c r="T166" s="243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44" t="s">
        <v>175</v>
      </c>
      <c r="AU166" s="244" t="s">
        <v>85</v>
      </c>
      <c r="AV166" s="14" t="s">
        <v>85</v>
      </c>
      <c r="AW166" s="14" t="s">
        <v>37</v>
      </c>
      <c r="AX166" s="14" t="s">
        <v>83</v>
      </c>
      <c r="AY166" s="244" t="s">
        <v>159</v>
      </c>
    </row>
    <row r="167" spans="1:65" s="2" customFormat="1" ht="24.15" customHeight="1">
      <c r="A167" s="39"/>
      <c r="B167" s="40"/>
      <c r="C167" s="257" t="s">
        <v>7</v>
      </c>
      <c r="D167" s="257" t="s">
        <v>255</v>
      </c>
      <c r="E167" s="258" t="s">
        <v>325</v>
      </c>
      <c r="F167" s="259" t="s">
        <v>326</v>
      </c>
      <c r="G167" s="260" t="s">
        <v>237</v>
      </c>
      <c r="H167" s="261">
        <v>6</v>
      </c>
      <c r="I167" s="262"/>
      <c r="J167" s="263">
        <f>ROUND(I167*H167,2)</f>
        <v>0</v>
      </c>
      <c r="K167" s="259" t="s">
        <v>166</v>
      </c>
      <c r="L167" s="264"/>
      <c r="M167" s="265" t="s">
        <v>19</v>
      </c>
      <c r="N167" s="266" t="s">
        <v>46</v>
      </c>
      <c r="O167" s="85"/>
      <c r="P167" s="214">
        <f>O167*H167</f>
        <v>0</v>
      </c>
      <c r="Q167" s="214">
        <v>0.00202</v>
      </c>
      <c r="R167" s="214">
        <f>Q167*H167</f>
        <v>0.01212</v>
      </c>
      <c r="S167" s="214">
        <v>0</v>
      </c>
      <c r="T167" s="215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16" t="s">
        <v>259</v>
      </c>
      <c r="AT167" s="216" t="s">
        <v>255</v>
      </c>
      <c r="AU167" s="216" t="s">
        <v>85</v>
      </c>
      <c r="AY167" s="18" t="s">
        <v>159</v>
      </c>
      <c r="BE167" s="217">
        <f>IF(N167="základní",J167,0)</f>
        <v>0</v>
      </c>
      <c r="BF167" s="217">
        <f>IF(N167="snížená",J167,0)</f>
        <v>0</v>
      </c>
      <c r="BG167" s="217">
        <f>IF(N167="zákl. přenesená",J167,0)</f>
        <v>0</v>
      </c>
      <c r="BH167" s="217">
        <f>IF(N167="sníž. přenesená",J167,0)</f>
        <v>0</v>
      </c>
      <c r="BI167" s="217">
        <f>IF(N167="nulová",J167,0)</f>
        <v>0</v>
      </c>
      <c r="BJ167" s="18" t="s">
        <v>83</v>
      </c>
      <c r="BK167" s="217">
        <f>ROUND(I167*H167,2)</f>
        <v>0</v>
      </c>
      <c r="BL167" s="18" t="s">
        <v>238</v>
      </c>
      <c r="BM167" s="216" t="s">
        <v>970</v>
      </c>
    </row>
    <row r="168" spans="1:65" s="2" customFormat="1" ht="55.5" customHeight="1">
      <c r="A168" s="39"/>
      <c r="B168" s="40"/>
      <c r="C168" s="205" t="s">
        <v>300</v>
      </c>
      <c r="D168" s="205" t="s">
        <v>162</v>
      </c>
      <c r="E168" s="206" t="s">
        <v>307</v>
      </c>
      <c r="F168" s="207" t="s">
        <v>308</v>
      </c>
      <c r="G168" s="208" t="s">
        <v>237</v>
      </c>
      <c r="H168" s="209">
        <v>6</v>
      </c>
      <c r="I168" s="210"/>
      <c r="J168" s="211">
        <f>ROUND(I168*H168,2)</f>
        <v>0</v>
      </c>
      <c r="K168" s="207" t="s">
        <v>166</v>
      </c>
      <c r="L168" s="45"/>
      <c r="M168" s="212" t="s">
        <v>19</v>
      </c>
      <c r="N168" s="213" t="s">
        <v>46</v>
      </c>
      <c r="O168" s="85"/>
      <c r="P168" s="214">
        <f>O168*H168</f>
        <v>0</v>
      </c>
      <c r="Q168" s="214">
        <v>0.00108</v>
      </c>
      <c r="R168" s="214">
        <f>Q168*H168</f>
        <v>0.00648</v>
      </c>
      <c r="S168" s="214">
        <v>0</v>
      </c>
      <c r="T168" s="215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16" t="s">
        <v>238</v>
      </c>
      <c r="AT168" s="216" t="s">
        <v>162</v>
      </c>
      <c r="AU168" s="216" t="s">
        <v>85</v>
      </c>
      <c r="AY168" s="18" t="s">
        <v>159</v>
      </c>
      <c r="BE168" s="217">
        <f>IF(N168="základní",J168,0)</f>
        <v>0</v>
      </c>
      <c r="BF168" s="217">
        <f>IF(N168="snížená",J168,0)</f>
        <v>0</v>
      </c>
      <c r="BG168" s="217">
        <f>IF(N168="zákl. přenesená",J168,0)</f>
        <v>0</v>
      </c>
      <c r="BH168" s="217">
        <f>IF(N168="sníž. přenesená",J168,0)</f>
        <v>0</v>
      </c>
      <c r="BI168" s="217">
        <f>IF(N168="nulová",J168,0)</f>
        <v>0</v>
      </c>
      <c r="BJ168" s="18" t="s">
        <v>83</v>
      </c>
      <c r="BK168" s="217">
        <f>ROUND(I168*H168,2)</f>
        <v>0</v>
      </c>
      <c r="BL168" s="18" t="s">
        <v>238</v>
      </c>
      <c r="BM168" s="216" t="s">
        <v>971</v>
      </c>
    </row>
    <row r="169" spans="1:47" s="2" customFormat="1" ht="12">
      <c r="A169" s="39"/>
      <c r="B169" s="40"/>
      <c r="C169" s="41"/>
      <c r="D169" s="218" t="s">
        <v>169</v>
      </c>
      <c r="E169" s="41"/>
      <c r="F169" s="219" t="s">
        <v>310</v>
      </c>
      <c r="G169" s="41"/>
      <c r="H169" s="41"/>
      <c r="I169" s="220"/>
      <c r="J169" s="41"/>
      <c r="K169" s="41"/>
      <c r="L169" s="45"/>
      <c r="M169" s="221"/>
      <c r="N169" s="222"/>
      <c r="O169" s="85"/>
      <c r="P169" s="85"/>
      <c r="Q169" s="85"/>
      <c r="R169" s="85"/>
      <c r="S169" s="85"/>
      <c r="T169" s="86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169</v>
      </c>
      <c r="AU169" s="18" t="s">
        <v>85</v>
      </c>
    </row>
    <row r="170" spans="1:65" s="2" customFormat="1" ht="33" customHeight="1">
      <c r="A170" s="39"/>
      <c r="B170" s="40"/>
      <c r="C170" s="257" t="s">
        <v>306</v>
      </c>
      <c r="D170" s="257" t="s">
        <v>255</v>
      </c>
      <c r="E170" s="258" t="s">
        <v>331</v>
      </c>
      <c r="F170" s="259" t="s">
        <v>332</v>
      </c>
      <c r="G170" s="260" t="s">
        <v>237</v>
      </c>
      <c r="H170" s="261">
        <v>6</v>
      </c>
      <c r="I170" s="262"/>
      <c r="J170" s="263">
        <f>ROUND(I170*H170,2)</f>
        <v>0</v>
      </c>
      <c r="K170" s="259" t="s">
        <v>166</v>
      </c>
      <c r="L170" s="264"/>
      <c r="M170" s="265" t="s">
        <v>19</v>
      </c>
      <c r="N170" s="266" t="s">
        <v>46</v>
      </c>
      <c r="O170" s="85"/>
      <c r="P170" s="214">
        <f>O170*H170</f>
        <v>0</v>
      </c>
      <c r="Q170" s="214">
        <v>0.00233</v>
      </c>
      <c r="R170" s="214">
        <f>Q170*H170</f>
        <v>0.01398</v>
      </c>
      <c r="S170" s="214">
        <v>0</v>
      </c>
      <c r="T170" s="215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16" t="s">
        <v>259</v>
      </c>
      <c r="AT170" s="216" t="s">
        <v>255</v>
      </c>
      <c r="AU170" s="216" t="s">
        <v>85</v>
      </c>
      <c r="AY170" s="18" t="s">
        <v>159</v>
      </c>
      <c r="BE170" s="217">
        <f>IF(N170="základní",J170,0)</f>
        <v>0</v>
      </c>
      <c r="BF170" s="217">
        <f>IF(N170="snížená",J170,0)</f>
        <v>0</v>
      </c>
      <c r="BG170" s="217">
        <f>IF(N170="zákl. přenesená",J170,0)</f>
        <v>0</v>
      </c>
      <c r="BH170" s="217">
        <f>IF(N170="sníž. přenesená",J170,0)</f>
        <v>0</v>
      </c>
      <c r="BI170" s="217">
        <f>IF(N170="nulová",J170,0)</f>
        <v>0</v>
      </c>
      <c r="BJ170" s="18" t="s">
        <v>83</v>
      </c>
      <c r="BK170" s="217">
        <f>ROUND(I170*H170,2)</f>
        <v>0</v>
      </c>
      <c r="BL170" s="18" t="s">
        <v>238</v>
      </c>
      <c r="BM170" s="216" t="s">
        <v>972</v>
      </c>
    </row>
    <row r="171" spans="1:65" s="2" customFormat="1" ht="33" customHeight="1">
      <c r="A171" s="39"/>
      <c r="B171" s="40"/>
      <c r="C171" s="205" t="s">
        <v>315</v>
      </c>
      <c r="D171" s="205" t="s">
        <v>162</v>
      </c>
      <c r="E171" s="206" t="s">
        <v>335</v>
      </c>
      <c r="F171" s="207" t="s">
        <v>336</v>
      </c>
      <c r="G171" s="208" t="s">
        <v>165</v>
      </c>
      <c r="H171" s="209">
        <v>45.39</v>
      </c>
      <c r="I171" s="210"/>
      <c r="J171" s="211">
        <f>ROUND(I171*H171,2)</f>
        <v>0</v>
      </c>
      <c r="K171" s="207" t="s">
        <v>166</v>
      </c>
      <c r="L171" s="45"/>
      <c r="M171" s="212" t="s">
        <v>19</v>
      </c>
      <c r="N171" s="213" t="s">
        <v>46</v>
      </c>
      <c r="O171" s="85"/>
      <c r="P171" s="214">
        <f>O171*H171</f>
        <v>0</v>
      </c>
      <c r="Q171" s="214">
        <v>0</v>
      </c>
      <c r="R171" s="214">
        <f>Q171*H171</f>
        <v>0</v>
      </c>
      <c r="S171" s="214">
        <v>0.011</v>
      </c>
      <c r="T171" s="215">
        <f>S171*H171</f>
        <v>0.49928999999999996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16" t="s">
        <v>238</v>
      </c>
      <c r="AT171" s="216" t="s">
        <v>162</v>
      </c>
      <c r="AU171" s="216" t="s">
        <v>85</v>
      </c>
      <c r="AY171" s="18" t="s">
        <v>159</v>
      </c>
      <c r="BE171" s="217">
        <f>IF(N171="základní",J171,0)</f>
        <v>0</v>
      </c>
      <c r="BF171" s="217">
        <f>IF(N171="snížená",J171,0)</f>
        <v>0</v>
      </c>
      <c r="BG171" s="217">
        <f>IF(N171="zákl. přenesená",J171,0)</f>
        <v>0</v>
      </c>
      <c r="BH171" s="217">
        <f>IF(N171="sníž. přenesená",J171,0)</f>
        <v>0</v>
      </c>
      <c r="BI171" s="217">
        <f>IF(N171="nulová",J171,0)</f>
        <v>0</v>
      </c>
      <c r="BJ171" s="18" t="s">
        <v>83</v>
      </c>
      <c r="BK171" s="217">
        <f>ROUND(I171*H171,2)</f>
        <v>0</v>
      </c>
      <c r="BL171" s="18" t="s">
        <v>238</v>
      </c>
      <c r="BM171" s="216" t="s">
        <v>973</v>
      </c>
    </row>
    <row r="172" spans="1:47" s="2" customFormat="1" ht="12">
      <c r="A172" s="39"/>
      <c r="B172" s="40"/>
      <c r="C172" s="41"/>
      <c r="D172" s="218" t="s">
        <v>169</v>
      </c>
      <c r="E172" s="41"/>
      <c r="F172" s="219" t="s">
        <v>338</v>
      </c>
      <c r="G172" s="41"/>
      <c r="H172" s="41"/>
      <c r="I172" s="220"/>
      <c r="J172" s="41"/>
      <c r="K172" s="41"/>
      <c r="L172" s="45"/>
      <c r="M172" s="221"/>
      <c r="N172" s="222"/>
      <c r="O172" s="85"/>
      <c r="P172" s="85"/>
      <c r="Q172" s="85"/>
      <c r="R172" s="85"/>
      <c r="S172" s="85"/>
      <c r="T172" s="86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T172" s="18" t="s">
        <v>169</v>
      </c>
      <c r="AU172" s="18" t="s">
        <v>85</v>
      </c>
    </row>
    <row r="173" spans="1:51" s="13" customFormat="1" ht="12">
      <c r="A173" s="13"/>
      <c r="B173" s="223"/>
      <c r="C173" s="224"/>
      <c r="D173" s="225" t="s">
        <v>175</v>
      </c>
      <c r="E173" s="226" t="s">
        <v>19</v>
      </c>
      <c r="F173" s="227" t="s">
        <v>339</v>
      </c>
      <c r="G173" s="224"/>
      <c r="H173" s="226" t="s">
        <v>19</v>
      </c>
      <c r="I173" s="228"/>
      <c r="J173" s="224"/>
      <c r="K173" s="224"/>
      <c r="L173" s="229"/>
      <c r="M173" s="230"/>
      <c r="N173" s="231"/>
      <c r="O173" s="231"/>
      <c r="P173" s="231"/>
      <c r="Q173" s="231"/>
      <c r="R173" s="231"/>
      <c r="S173" s="231"/>
      <c r="T173" s="232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3" t="s">
        <v>175</v>
      </c>
      <c r="AU173" s="233" t="s">
        <v>85</v>
      </c>
      <c r="AV173" s="13" t="s">
        <v>83</v>
      </c>
      <c r="AW173" s="13" t="s">
        <v>37</v>
      </c>
      <c r="AX173" s="13" t="s">
        <v>75</v>
      </c>
      <c r="AY173" s="233" t="s">
        <v>159</v>
      </c>
    </row>
    <row r="174" spans="1:51" s="13" customFormat="1" ht="12">
      <c r="A174" s="13"/>
      <c r="B174" s="223"/>
      <c r="C174" s="224"/>
      <c r="D174" s="225" t="s">
        <v>175</v>
      </c>
      <c r="E174" s="226" t="s">
        <v>19</v>
      </c>
      <c r="F174" s="227" t="s">
        <v>340</v>
      </c>
      <c r="G174" s="224"/>
      <c r="H174" s="226" t="s">
        <v>19</v>
      </c>
      <c r="I174" s="228"/>
      <c r="J174" s="224"/>
      <c r="K174" s="224"/>
      <c r="L174" s="229"/>
      <c r="M174" s="230"/>
      <c r="N174" s="231"/>
      <c r="O174" s="231"/>
      <c r="P174" s="231"/>
      <c r="Q174" s="231"/>
      <c r="R174" s="231"/>
      <c r="S174" s="231"/>
      <c r="T174" s="232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3" t="s">
        <v>175</v>
      </c>
      <c r="AU174" s="233" t="s">
        <v>85</v>
      </c>
      <c r="AV174" s="13" t="s">
        <v>83</v>
      </c>
      <c r="AW174" s="13" t="s">
        <v>37</v>
      </c>
      <c r="AX174" s="13" t="s">
        <v>75</v>
      </c>
      <c r="AY174" s="233" t="s">
        <v>159</v>
      </c>
    </row>
    <row r="175" spans="1:51" s="13" customFormat="1" ht="12">
      <c r="A175" s="13"/>
      <c r="B175" s="223"/>
      <c r="C175" s="224"/>
      <c r="D175" s="225" t="s">
        <v>175</v>
      </c>
      <c r="E175" s="226" t="s">
        <v>19</v>
      </c>
      <c r="F175" s="227" t="s">
        <v>974</v>
      </c>
      <c r="G175" s="224"/>
      <c r="H175" s="226" t="s">
        <v>19</v>
      </c>
      <c r="I175" s="228"/>
      <c r="J175" s="224"/>
      <c r="K175" s="224"/>
      <c r="L175" s="229"/>
      <c r="M175" s="230"/>
      <c r="N175" s="231"/>
      <c r="O175" s="231"/>
      <c r="P175" s="231"/>
      <c r="Q175" s="231"/>
      <c r="R175" s="231"/>
      <c r="S175" s="231"/>
      <c r="T175" s="232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3" t="s">
        <v>175</v>
      </c>
      <c r="AU175" s="233" t="s">
        <v>85</v>
      </c>
      <c r="AV175" s="13" t="s">
        <v>83</v>
      </c>
      <c r="AW175" s="13" t="s">
        <v>37</v>
      </c>
      <c r="AX175" s="13" t="s">
        <v>75</v>
      </c>
      <c r="AY175" s="233" t="s">
        <v>159</v>
      </c>
    </row>
    <row r="176" spans="1:51" s="14" customFormat="1" ht="12">
      <c r="A176" s="14"/>
      <c r="B176" s="234"/>
      <c r="C176" s="235"/>
      <c r="D176" s="225" t="s">
        <v>175</v>
      </c>
      <c r="E176" s="236" t="s">
        <v>19</v>
      </c>
      <c r="F176" s="237" t="s">
        <v>975</v>
      </c>
      <c r="G176" s="235"/>
      <c r="H176" s="238">
        <v>15.626</v>
      </c>
      <c r="I176" s="239"/>
      <c r="J176" s="235"/>
      <c r="K176" s="235"/>
      <c r="L176" s="240"/>
      <c r="M176" s="241"/>
      <c r="N176" s="242"/>
      <c r="O176" s="242"/>
      <c r="P176" s="242"/>
      <c r="Q176" s="242"/>
      <c r="R176" s="242"/>
      <c r="S176" s="242"/>
      <c r="T176" s="243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44" t="s">
        <v>175</v>
      </c>
      <c r="AU176" s="244" t="s">
        <v>85</v>
      </c>
      <c r="AV176" s="14" t="s">
        <v>85</v>
      </c>
      <c r="AW176" s="14" t="s">
        <v>37</v>
      </c>
      <c r="AX176" s="14" t="s">
        <v>75</v>
      </c>
      <c r="AY176" s="244" t="s">
        <v>159</v>
      </c>
    </row>
    <row r="177" spans="1:51" s="14" customFormat="1" ht="12">
      <c r="A177" s="14"/>
      <c r="B177" s="234"/>
      <c r="C177" s="235"/>
      <c r="D177" s="225" t="s">
        <v>175</v>
      </c>
      <c r="E177" s="236" t="s">
        <v>19</v>
      </c>
      <c r="F177" s="237" t="s">
        <v>976</v>
      </c>
      <c r="G177" s="235"/>
      <c r="H177" s="238">
        <v>29.764</v>
      </c>
      <c r="I177" s="239"/>
      <c r="J177" s="235"/>
      <c r="K177" s="235"/>
      <c r="L177" s="240"/>
      <c r="M177" s="241"/>
      <c r="N177" s="242"/>
      <c r="O177" s="242"/>
      <c r="P177" s="242"/>
      <c r="Q177" s="242"/>
      <c r="R177" s="242"/>
      <c r="S177" s="242"/>
      <c r="T177" s="243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44" t="s">
        <v>175</v>
      </c>
      <c r="AU177" s="244" t="s">
        <v>85</v>
      </c>
      <c r="AV177" s="14" t="s">
        <v>85</v>
      </c>
      <c r="AW177" s="14" t="s">
        <v>37</v>
      </c>
      <c r="AX177" s="14" t="s">
        <v>75</v>
      </c>
      <c r="AY177" s="244" t="s">
        <v>159</v>
      </c>
    </row>
    <row r="178" spans="1:51" s="15" customFormat="1" ht="12">
      <c r="A178" s="15"/>
      <c r="B178" s="245"/>
      <c r="C178" s="246"/>
      <c r="D178" s="225" t="s">
        <v>175</v>
      </c>
      <c r="E178" s="247" t="s">
        <v>19</v>
      </c>
      <c r="F178" s="248" t="s">
        <v>179</v>
      </c>
      <c r="G178" s="246"/>
      <c r="H178" s="249">
        <v>45.39</v>
      </c>
      <c r="I178" s="250"/>
      <c r="J178" s="246"/>
      <c r="K178" s="246"/>
      <c r="L178" s="251"/>
      <c r="M178" s="252"/>
      <c r="N178" s="253"/>
      <c r="O178" s="253"/>
      <c r="P178" s="253"/>
      <c r="Q178" s="253"/>
      <c r="R178" s="253"/>
      <c r="S178" s="253"/>
      <c r="T178" s="254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T178" s="255" t="s">
        <v>175</v>
      </c>
      <c r="AU178" s="255" t="s">
        <v>85</v>
      </c>
      <c r="AV178" s="15" t="s">
        <v>167</v>
      </c>
      <c r="AW178" s="15" t="s">
        <v>37</v>
      </c>
      <c r="AX178" s="15" t="s">
        <v>83</v>
      </c>
      <c r="AY178" s="255" t="s">
        <v>159</v>
      </c>
    </row>
    <row r="179" spans="1:65" s="2" customFormat="1" ht="37.8" customHeight="1">
      <c r="A179" s="39"/>
      <c r="B179" s="40"/>
      <c r="C179" s="205" t="s">
        <v>318</v>
      </c>
      <c r="D179" s="205" t="s">
        <v>162</v>
      </c>
      <c r="E179" s="206" t="s">
        <v>246</v>
      </c>
      <c r="F179" s="207" t="s">
        <v>247</v>
      </c>
      <c r="G179" s="208" t="s">
        <v>165</v>
      </c>
      <c r="H179" s="209">
        <v>64.649</v>
      </c>
      <c r="I179" s="210"/>
      <c r="J179" s="211">
        <f>ROUND(I179*H179,2)</f>
        <v>0</v>
      </c>
      <c r="K179" s="207" t="s">
        <v>166</v>
      </c>
      <c r="L179" s="45"/>
      <c r="M179" s="212" t="s">
        <v>19</v>
      </c>
      <c r="N179" s="213" t="s">
        <v>46</v>
      </c>
      <c r="O179" s="85"/>
      <c r="P179" s="214">
        <f>O179*H179</f>
        <v>0</v>
      </c>
      <c r="Q179" s="214">
        <v>0</v>
      </c>
      <c r="R179" s="214">
        <f>Q179*H179</f>
        <v>0</v>
      </c>
      <c r="S179" s="214">
        <v>0</v>
      </c>
      <c r="T179" s="215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16" t="s">
        <v>238</v>
      </c>
      <c r="AT179" s="216" t="s">
        <v>162</v>
      </c>
      <c r="AU179" s="216" t="s">
        <v>85</v>
      </c>
      <c r="AY179" s="18" t="s">
        <v>159</v>
      </c>
      <c r="BE179" s="217">
        <f>IF(N179="základní",J179,0)</f>
        <v>0</v>
      </c>
      <c r="BF179" s="217">
        <f>IF(N179="snížená",J179,0)</f>
        <v>0</v>
      </c>
      <c r="BG179" s="217">
        <f>IF(N179="zákl. přenesená",J179,0)</f>
        <v>0</v>
      </c>
      <c r="BH179" s="217">
        <f>IF(N179="sníž. přenesená",J179,0)</f>
        <v>0</v>
      </c>
      <c r="BI179" s="217">
        <f>IF(N179="nulová",J179,0)</f>
        <v>0</v>
      </c>
      <c r="BJ179" s="18" t="s">
        <v>83</v>
      </c>
      <c r="BK179" s="217">
        <f>ROUND(I179*H179,2)</f>
        <v>0</v>
      </c>
      <c r="BL179" s="18" t="s">
        <v>238</v>
      </c>
      <c r="BM179" s="216" t="s">
        <v>977</v>
      </c>
    </row>
    <row r="180" spans="1:47" s="2" customFormat="1" ht="12">
      <c r="A180" s="39"/>
      <c r="B180" s="40"/>
      <c r="C180" s="41"/>
      <c r="D180" s="218" t="s">
        <v>169</v>
      </c>
      <c r="E180" s="41"/>
      <c r="F180" s="219" t="s">
        <v>249</v>
      </c>
      <c r="G180" s="41"/>
      <c r="H180" s="41"/>
      <c r="I180" s="220"/>
      <c r="J180" s="41"/>
      <c r="K180" s="41"/>
      <c r="L180" s="45"/>
      <c r="M180" s="221"/>
      <c r="N180" s="222"/>
      <c r="O180" s="85"/>
      <c r="P180" s="85"/>
      <c r="Q180" s="85"/>
      <c r="R180" s="85"/>
      <c r="S180" s="85"/>
      <c r="T180" s="86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T180" s="18" t="s">
        <v>169</v>
      </c>
      <c r="AU180" s="18" t="s">
        <v>85</v>
      </c>
    </row>
    <row r="181" spans="1:51" s="13" customFormat="1" ht="12">
      <c r="A181" s="13"/>
      <c r="B181" s="223"/>
      <c r="C181" s="224"/>
      <c r="D181" s="225" t="s">
        <v>175</v>
      </c>
      <c r="E181" s="226" t="s">
        <v>19</v>
      </c>
      <c r="F181" s="227" t="s">
        <v>339</v>
      </c>
      <c r="G181" s="224"/>
      <c r="H181" s="226" t="s">
        <v>19</v>
      </c>
      <c r="I181" s="228"/>
      <c r="J181" s="224"/>
      <c r="K181" s="224"/>
      <c r="L181" s="229"/>
      <c r="M181" s="230"/>
      <c r="N181" s="231"/>
      <c r="O181" s="231"/>
      <c r="P181" s="231"/>
      <c r="Q181" s="231"/>
      <c r="R181" s="231"/>
      <c r="S181" s="231"/>
      <c r="T181" s="232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3" t="s">
        <v>175</v>
      </c>
      <c r="AU181" s="233" t="s">
        <v>85</v>
      </c>
      <c r="AV181" s="13" t="s">
        <v>83</v>
      </c>
      <c r="AW181" s="13" t="s">
        <v>37</v>
      </c>
      <c r="AX181" s="13" t="s">
        <v>75</v>
      </c>
      <c r="AY181" s="233" t="s">
        <v>159</v>
      </c>
    </row>
    <row r="182" spans="1:51" s="13" customFormat="1" ht="12">
      <c r="A182" s="13"/>
      <c r="B182" s="223"/>
      <c r="C182" s="224"/>
      <c r="D182" s="225" t="s">
        <v>175</v>
      </c>
      <c r="E182" s="226" t="s">
        <v>19</v>
      </c>
      <c r="F182" s="227" t="s">
        <v>974</v>
      </c>
      <c r="G182" s="224"/>
      <c r="H182" s="226" t="s">
        <v>19</v>
      </c>
      <c r="I182" s="228"/>
      <c r="J182" s="224"/>
      <c r="K182" s="224"/>
      <c r="L182" s="229"/>
      <c r="M182" s="230"/>
      <c r="N182" s="231"/>
      <c r="O182" s="231"/>
      <c r="P182" s="231"/>
      <c r="Q182" s="231"/>
      <c r="R182" s="231"/>
      <c r="S182" s="231"/>
      <c r="T182" s="232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3" t="s">
        <v>175</v>
      </c>
      <c r="AU182" s="233" t="s">
        <v>85</v>
      </c>
      <c r="AV182" s="13" t="s">
        <v>83</v>
      </c>
      <c r="AW182" s="13" t="s">
        <v>37</v>
      </c>
      <c r="AX182" s="13" t="s">
        <v>75</v>
      </c>
      <c r="AY182" s="233" t="s">
        <v>159</v>
      </c>
    </row>
    <row r="183" spans="1:51" s="14" customFormat="1" ht="12">
      <c r="A183" s="14"/>
      <c r="B183" s="234"/>
      <c r="C183" s="235"/>
      <c r="D183" s="225" t="s">
        <v>175</v>
      </c>
      <c r="E183" s="236" t="s">
        <v>19</v>
      </c>
      <c r="F183" s="237" t="s">
        <v>978</v>
      </c>
      <c r="G183" s="235"/>
      <c r="H183" s="238">
        <v>22.979</v>
      </c>
      <c r="I183" s="239"/>
      <c r="J183" s="235"/>
      <c r="K183" s="235"/>
      <c r="L183" s="240"/>
      <c r="M183" s="241"/>
      <c r="N183" s="242"/>
      <c r="O183" s="242"/>
      <c r="P183" s="242"/>
      <c r="Q183" s="242"/>
      <c r="R183" s="242"/>
      <c r="S183" s="242"/>
      <c r="T183" s="243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44" t="s">
        <v>175</v>
      </c>
      <c r="AU183" s="244" t="s">
        <v>85</v>
      </c>
      <c r="AV183" s="14" t="s">
        <v>85</v>
      </c>
      <c r="AW183" s="14" t="s">
        <v>37</v>
      </c>
      <c r="AX183" s="14" t="s">
        <v>75</v>
      </c>
      <c r="AY183" s="244" t="s">
        <v>159</v>
      </c>
    </row>
    <row r="184" spans="1:51" s="14" customFormat="1" ht="12">
      <c r="A184" s="14"/>
      <c r="B184" s="234"/>
      <c r="C184" s="235"/>
      <c r="D184" s="225" t="s">
        <v>175</v>
      </c>
      <c r="E184" s="236" t="s">
        <v>19</v>
      </c>
      <c r="F184" s="237" t="s">
        <v>979</v>
      </c>
      <c r="G184" s="235"/>
      <c r="H184" s="238">
        <v>41.67</v>
      </c>
      <c r="I184" s="239"/>
      <c r="J184" s="235"/>
      <c r="K184" s="235"/>
      <c r="L184" s="240"/>
      <c r="M184" s="241"/>
      <c r="N184" s="242"/>
      <c r="O184" s="242"/>
      <c r="P184" s="242"/>
      <c r="Q184" s="242"/>
      <c r="R184" s="242"/>
      <c r="S184" s="242"/>
      <c r="T184" s="243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44" t="s">
        <v>175</v>
      </c>
      <c r="AU184" s="244" t="s">
        <v>85</v>
      </c>
      <c r="AV184" s="14" t="s">
        <v>85</v>
      </c>
      <c r="AW184" s="14" t="s">
        <v>37</v>
      </c>
      <c r="AX184" s="14" t="s">
        <v>75</v>
      </c>
      <c r="AY184" s="244" t="s">
        <v>159</v>
      </c>
    </row>
    <row r="185" spans="1:51" s="15" customFormat="1" ht="12">
      <c r="A185" s="15"/>
      <c r="B185" s="245"/>
      <c r="C185" s="246"/>
      <c r="D185" s="225" t="s">
        <v>175</v>
      </c>
      <c r="E185" s="247" t="s">
        <v>19</v>
      </c>
      <c r="F185" s="248" t="s">
        <v>179</v>
      </c>
      <c r="G185" s="246"/>
      <c r="H185" s="249">
        <v>64.649</v>
      </c>
      <c r="I185" s="250"/>
      <c r="J185" s="246"/>
      <c r="K185" s="246"/>
      <c r="L185" s="251"/>
      <c r="M185" s="252"/>
      <c r="N185" s="253"/>
      <c r="O185" s="253"/>
      <c r="P185" s="253"/>
      <c r="Q185" s="253"/>
      <c r="R185" s="253"/>
      <c r="S185" s="253"/>
      <c r="T185" s="254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T185" s="255" t="s">
        <v>175</v>
      </c>
      <c r="AU185" s="255" t="s">
        <v>85</v>
      </c>
      <c r="AV185" s="15" t="s">
        <v>167</v>
      </c>
      <c r="AW185" s="15" t="s">
        <v>37</v>
      </c>
      <c r="AX185" s="15" t="s">
        <v>83</v>
      </c>
      <c r="AY185" s="255" t="s">
        <v>159</v>
      </c>
    </row>
    <row r="186" spans="1:65" s="2" customFormat="1" ht="16.5" customHeight="1">
      <c r="A186" s="39"/>
      <c r="B186" s="40"/>
      <c r="C186" s="257" t="s">
        <v>320</v>
      </c>
      <c r="D186" s="257" t="s">
        <v>255</v>
      </c>
      <c r="E186" s="258" t="s">
        <v>256</v>
      </c>
      <c r="F186" s="259" t="s">
        <v>257</v>
      </c>
      <c r="G186" s="260" t="s">
        <v>258</v>
      </c>
      <c r="H186" s="261">
        <v>20.688</v>
      </c>
      <c r="I186" s="262"/>
      <c r="J186" s="263">
        <f>ROUND(I186*H186,2)</f>
        <v>0</v>
      </c>
      <c r="K186" s="259" t="s">
        <v>166</v>
      </c>
      <c r="L186" s="264"/>
      <c r="M186" s="265" t="s">
        <v>19</v>
      </c>
      <c r="N186" s="266" t="s">
        <v>46</v>
      </c>
      <c r="O186" s="85"/>
      <c r="P186" s="214">
        <f>O186*H186</f>
        <v>0</v>
      </c>
      <c r="Q186" s="214">
        <v>0.001</v>
      </c>
      <c r="R186" s="214">
        <f>Q186*H186</f>
        <v>0.020687999999999998</v>
      </c>
      <c r="S186" s="214">
        <v>0</v>
      </c>
      <c r="T186" s="215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16" t="s">
        <v>259</v>
      </c>
      <c r="AT186" s="216" t="s">
        <v>255</v>
      </c>
      <c r="AU186" s="216" t="s">
        <v>85</v>
      </c>
      <c r="AY186" s="18" t="s">
        <v>159</v>
      </c>
      <c r="BE186" s="217">
        <f>IF(N186="základní",J186,0)</f>
        <v>0</v>
      </c>
      <c r="BF186" s="217">
        <f>IF(N186="snížená",J186,0)</f>
        <v>0</v>
      </c>
      <c r="BG186" s="217">
        <f>IF(N186="zákl. přenesená",J186,0)</f>
        <v>0</v>
      </c>
      <c r="BH186" s="217">
        <f>IF(N186="sníž. přenesená",J186,0)</f>
        <v>0</v>
      </c>
      <c r="BI186" s="217">
        <f>IF(N186="nulová",J186,0)</f>
        <v>0</v>
      </c>
      <c r="BJ186" s="18" t="s">
        <v>83</v>
      </c>
      <c r="BK186" s="217">
        <f>ROUND(I186*H186,2)</f>
        <v>0</v>
      </c>
      <c r="BL186" s="18" t="s">
        <v>238</v>
      </c>
      <c r="BM186" s="216" t="s">
        <v>980</v>
      </c>
    </row>
    <row r="187" spans="1:51" s="14" customFormat="1" ht="12">
      <c r="A187" s="14"/>
      <c r="B187" s="234"/>
      <c r="C187" s="235"/>
      <c r="D187" s="225" t="s">
        <v>175</v>
      </c>
      <c r="E187" s="235"/>
      <c r="F187" s="237" t="s">
        <v>981</v>
      </c>
      <c r="G187" s="235"/>
      <c r="H187" s="238">
        <v>20.688</v>
      </c>
      <c r="I187" s="239"/>
      <c r="J187" s="235"/>
      <c r="K187" s="235"/>
      <c r="L187" s="240"/>
      <c r="M187" s="241"/>
      <c r="N187" s="242"/>
      <c r="O187" s="242"/>
      <c r="P187" s="242"/>
      <c r="Q187" s="242"/>
      <c r="R187" s="242"/>
      <c r="S187" s="242"/>
      <c r="T187" s="243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44" t="s">
        <v>175</v>
      </c>
      <c r="AU187" s="244" t="s">
        <v>85</v>
      </c>
      <c r="AV187" s="14" t="s">
        <v>85</v>
      </c>
      <c r="AW187" s="14" t="s">
        <v>4</v>
      </c>
      <c r="AX187" s="14" t="s">
        <v>83</v>
      </c>
      <c r="AY187" s="244" t="s">
        <v>159</v>
      </c>
    </row>
    <row r="188" spans="1:65" s="2" customFormat="1" ht="24.15" customHeight="1">
      <c r="A188" s="39"/>
      <c r="B188" s="40"/>
      <c r="C188" s="205" t="s">
        <v>324</v>
      </c>
      <c r="D188" s="205" t="s">
        <v>162</v>
      </c>
      <c r="E188" s="206" t="s">
        <v>263</v>
      </c>
      <c r="F188" s="207" t="s">
        <v>264</v>
      </c>
      <c r="G188" s="208" t="s">
        <v>165</v>
      </c>
      <c r="H188" s="209">
        <v>64.649</v>
      </c>
      <c r="I188" s="210"/>
      <c r="J188" s="211">
        <f>ROUND(I188*H188,2)</f>
        <v>0</v>
      </c>
      <c r="K188" s="207" t="s">
        <v>166</v>
      </c>
      <c r="L188" s="45"/>
      <c r="M188" s="212" t="s">
        <v>19</v>
      </c>
      <c r="N188" s="213" t="s">
        <v>46</v>
      </c>
      <c r="O188" s="85"/>
      <c r="P188" s="214">
        <f>O188*H188</f>
        <v>0</v>
      </c>
      <c r="Q188" s="214">
        <v>0.00088</v>
      </c>
      <c r="R188" s="214">
        <f>Q188*H188</f>
        <v>0.05689112</v>
      </c>
      <c r="S188" s="214">
        <v>0</v>
      </c>
      <c r="T188" s="215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16" t="s">
        <v>238</v>
      </c>
      <c r="AT188" s="216" t="s">
        <v>162</v>
      </c>
      <c r="AU188" s="216" t="s">
        <v>85</v>
      </c>
      <c r="AY188" s="18" t="s">
        <v>159</v>
      </c>
      <c r="BE188" s="217">
        <f>IF(N188="základní",J188,0)</f>
        <v>0</v>
      </c>
      <c r="BF188" s="217">
        <f>IF(N188="snížená",J188,0)</f>
        <v>0</v>
      </c>
      <c r="BG188" s="217">
        <f>IF(N188="zákl. přenesená",J188,0)</f>
        <v>0</v>
      </c>
      <c r="BH188" s="217">
        <f>IF(N188="sníž. přenesená",J188,0)</f>
        <v>0</v>
      </c>
      <c r="BI188" s="217">
        <f>IF(N188="nulová",J188,0)</f>
        <v>0</v>
      </c>
      <c r="BJ188" s="18" t="s">
        <v>83</v>
      </c>
      <c r="BK188" s="217">
        <f>ROUND(I188*H188,2)</f>
        <v>0</v>
      </c>
      <c r="BL188" s="18" t="s">
        <v>238</v>
      </c>
      <c r="BM188" s="216" t="s">
        <v>982</v>
      </c>
    </row>
    <row r="189" spans="1:47" s="2" customFormat="1" ht="12">
      <c r="A189" s="39"/>
      <c r="B189" s="40"/>
      <c r="C189" s="41"/>
      <c r="D189" s="218" t="s">
        <v>169</v>
      </c>
      <c r="E189" s="41"/>
      <c r="F189" s="219" t="s">
        <v>266</v>
      </c>
      <c r="G189" s="41"/>
      <c r="H189" s="41"/>
      <c r="I189" s="220"/>
      <c r="J189" s="41"/>
      <c r="K189" s="41"/>
      <c r="L189" s="45"/>
      <c r="M189" s="221"/>
      <c r="N189" s="222"/>
      <c r="O189" s="85"/>
      <c r="P189" s="85"/>
      <c r="Q189" s="85"/>
      <c r="R189" s="85"/>
      <c r="S189" s="85"/>
      <c r="T189" s="86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T189" s="18" t="s">
        <v>169</v>
      </c>
      <c r="AU189" s="18" t="s">
        <v>85</v>
      </c>
    </row>
    <row r="190" spans="1:51" s="13" customFormat="1" ht="12">
      <c r="A190" s="13"/>
      <c r="B190" s="223"/>
      <c r="C190" s="224"/>
      <c r="D190" s="225" t="s">
        <v>175</v>
      </c>
      <c r="E190" s="226" t="s">
        <v>19</v>
      </c>
      <c r="F190" s="227" t="s">
        <v>339</v>
      </c>
      <c r="G190" s="224"/>
      <c r="H190" s="226" t="s">
        <v>19</v>
      </c>
      <c r="I190" s="228"/>
      <c r="J190" s="224"/>
      <c r="K190" s="224"/>
      <c r="L190" s="229"/>
      <c r="M190" s="230"/>
      <c r="N190" s="231"/>
      <c r="O190" s="231"/>
      <c r="P190" s="231"/>
      <c r="Q190" s="231"/>
      <c r="R190" s="231"/>
      <c r="S190" s="231"/>
      <c r="T190" s="232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3" t="s">
        <v>175</v>
      </c>
      <c r="AU190" s="233" t="s">
        <v>85</v>
      </c>
      <c r="AV190" s="13" t="s">
        <v>83</v>
      </c>
      <c r="AW190" s="13" t="s">
        <v>37</v>
      </c>
      <c r="AX190" s="13" t="s">
        <v>75</v>
      </c>
      <c r="AY190" s="233" t="s">
        <v>159</v>
      </c>
    </row>
    <row r="191" spans="1:51" s="13" customFormat="1" ht="12">
      <c r="A191" s="13"/>
      <c r="B191" s="223"/>
      <c r="C191" s="224"/>
      <c r="D191" s="225" t="s">
        <v>175</v>
      </c>
      <c r="E191" s="226" t="s">
        <v>19</v>
      </c>
      <c r="F191" s="227" t="s">
        <v>974</v>
      </c>
      <c r="G191" s="224"/>
      <c r="H191" s="226" t="s">
        <v>19</v>
      </c>
      <c r="I191" s="228"/>
      <c r="J191" s="224"/>
      <c r="K191" s="224"/>
      <c r="L191" s="229"/>
      <c r="M191" s="230"/>
      <c r="N191" s="231"/>
      <c r="O191" s="231"/>
      <c r="P191" s="231"/>
      <c r="Q191" s="231"/>
      <c r="R191" s="231"/>
      <c r="S191" s="231"/>
      <c r="T191" s="232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3" t="s">
        <v>175</v>
      </c>
      <c r="AU191" s="233" t="s">
        <v>85</v>
      </c>
      <c r="AV191" s="13" t="s">
        <v>83</v>
      </c>
      <c r="AW191" s="13" t="s">
        <v>37</v>
      </c>
      <c r="AX191" s="13" t="s">
        <v>75</v>
      </c>
      <c r="AY191" s="233" t="s">
        <v>159</v>
      </c>
    </row>
    <row r="192" spans="1:51" s="14" customFormat="1" ht="12">
      <c r="A192" s="14"/>
      <c r="B192" s="234"/>
      <c r="C192" s="235"/>
      <c r="D192" s="225" t="s">
        <v>175</v>
      </c>
      <c r="E192" s="236" t="s">
        <v>19</v>
      </c>
      <c r="F192" s="237" t="s">
        <v>978</v>
      </c>
      <c r="G192" s="235"/>
      <c r="H192" s="238">
        <v>22.979</v>
      </c>
      <c r="I192" s="239"/>
      <c r="J192" s="235"/>
      <c r="K192" s="235"/>
      <c r="L192" s="240"/>
      <c r="M192" s="241"/>
      <c r="N192" s="242"/>
      <c r="O192" s="242"/>
      <c r="P192" s="242"/>
      <c r="Q192" s="242"/>
      <c r="R192" s="242"/>
      <c r="S192" s="242"/>
      <c r="T192" s="243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44" t="s">
        <v>175</v>
      </c>
      <c r="AU192" s="244" t="s">
        <v>85</v>
      </c>
      <c r="AV192" s="14" t="s">
        <v>85</v>
      </c>
      <c r="AW192" s="14" t="s">
        <v>37</v>
      </c>
      <c r="AX192" s="14" t="s">
        <v>75</v>
      </c>
      <c r="AY192" s="244" t="s">
        <v>159</v>
      </c>
    </row>
    <row r="193" spans="1:51" s="14" customFormat="1" ht="12">
      <c r="A193" s="14"/>
      <c r="B193" s="234"/>
      <c r="C193" s="235"/>
      <c r="D193" s="225" t="s">
        <v>175</v>
      </c>
      <c r="E193" s="236" t="s">
        <v>19</v>
      </c>
      <c r="F193" s="237" t="s">
        <v>979</v>
      </c>
      <c r="G193" s="235"/>
      <c r="H193" s="238">
        <v>41.67</v>
      </c>
      <c r="I193" s="239"/>
      <c r="J193" s="235"/>
      <c r="K193" s="235"/>
      <c r="L193" s="240"/>
      <c r="M193" s="241"/>
      <c r="N193" s="242"/>
      <c r="O193" s="242"/>
      <c r="P193" s="242"/>
      <c r="Q193" s="242"/>
      <c r="R193" s="242"/>
      <c r="S193" s="242"/>
      <c r="T193" s="243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44" t="s">
        <v>175</v>
      </c>
      <c r="AU193" s="244" t="s">
        <v>85</v>
      </c>
      <c r="AV193" s="14" t="s">
        <v>85</v>
      </c>
      <c r="AW193" s="14" t="s">
        <v>37</v>
      </c>
      <c r="AX193" s="14" t="s">
        <v>75</v>
      </c>
      <c r="AY193" s="244" t="s">
        <v>159</v>
      </c>
    </row>
    <row r="194" spans="1:51" s="15" customFormat="1" ht="12">
      <c r="A194" s="15"/>
      <c r="B194" s="245"/>
      <c r="C194" s="246"/>
      <c r="D194" s="225" t="s">
        <v>175</v>
      </c>
      <c r="E194" s="247" t="s">
        <v>19</v>
      </c>
      <c r="F194" s="248" t="s">
        <v>179</v>
      </c>
      <c r="G194" s="246"/>
      <c r="H194" s="249">
        <v>64.649</v>
      </c>
      <c r="I194" s="250"/>
      <c r="J194" s="246"/>
      <c r="K194" s="246"/>
      <c r="L194" s="251"/>
      <c r="M194" s="252"/>
      <c r="N194" s="253"/>
      <c r="O194" s="253"/>
      <c r="P194" s="253"/>
      <c r="Q194" s="253"/>
      <c r="R194" s="253"/>
      <c r="S194" s="253"/>
      <c r="T194" s="254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55" t="s">
        <v>175</v>
      </c>
      <c r="AU194" s="255" t="s">
        <v>85</v>
      </c>
      <c r="AV194" s="15" t="s">
        <v>167</v>
      </c>
      <c r="AW194" s="15" t="s">
        <v>37</v>
      </c>
      <c r="AX194" s="15" t="s">
        <v>83</v>
      </c>
      <c r="AY194" s="255" t="s">
        <v>159</v>
      </c>
    </row>
    <row r="195" spans="1:65" s="2" customFormat="1" ht="49.05" customHeight="1">
      <c r="A195" s="39"/>
      <c r="B195" s="40"/>
      <c r="C195" s="257" t="s">
        <v>328</v>
      </c>
      <c r="D195" s="257" t="s">
        <v>255</v>
      </c>
      <c r="E195" s="258" t="s">
        <v>267</v>
      </c>
      <c r="F195" s="259" t="s">
        <v>268</v>
      </c>
      <c r="G195" s="260" t="s">
        <v>165</v>
      </c>
      <c r="H195" s="261">
        <v>75.348</v>
      </c>
      <c r="I195" s="262"/>
      <c r="J195" s="263">
        <f>ROUND(I195*H195,2)</f>
        <v>0</v>
      </c>
      <c r="K195" s="259" t="s">
        <v>166</v>
      </c>
      <c r="L195" s="264"/>
      <c r="M195" s="265" t="s">
        <v>19</v>
      </c>
      <c r="N195" s="266" t="s">
        <v>46</v>
      </c>
      <c r="O195" s="85"/>
      <c r="P195" s="214">
        <f>O195*H195</f>
        <v>0</v>
      </c>
      <c r="Q195" s="214">
        <v>0.0054</v>
      </c>
      <c r="R195" s="214">
        <f>Q195*H195</f>
        <v>0.4068792</v>
      </c>
      <c r="S195" s="214">
        <v>0</v>
      </c>
      <c r="T195" s="215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16" t="s">
        <v>259</v>
      </c>
      <c r="AT195" s="216" t="s">
        <v>255</v>
      </c>
      <c r="AU195" s="216" t="s">
        <v>85</v>
      </c>
      <c r="AY195" s="18" t="s">
        <v>159</v>
      </c>
      <c r="BE195" s="217">
        <f>IF(N195="základní",J195,0)</f>
        <v>0</v>
      </c>
      <c r="BF195" s="217">
        <f>IF(N195="snížená",J195,0)</f>
        <v>0</v>
      </c>
      <c r="BG195" s="217">
        <f>IF(N195="zákl. přenesená",J195,0)</f>
        <v>0</v>
      </c>
      <c r="BH195" s="217">
        <f>IF(N195="sníž. přenesená",J195,0)</f>
        <v>0</v>
      </c>
      <c r="BI195" s="217">
        <f>IF(N195="nulová",J195,0)</f>
        <v>0</v>
      </c>
      <c r="BJ195" s="18" t="s">
        <v>83</v>
      </c>
      <c r="BK195" s="217">
        <f>ROUND(I195*H195,2)</f>
        <v>0</v>
      </c>
      <c r="BL195" s="18" t="s">
        <v>238</v>
      </c>
      <c r="BM195" s="216" t="s">
        <v>983</v>
      </c>
    </row>
    <row r="196" spans="1:51" s="14" customFormat="1" ht="12">
      <c r="A196" s="14"/>
      <c r="B196" s="234"/>
      <c r="C196" s="235"/>
      <c r="D196" s="225" t="s">
        <v>175</v>
      </c>
      <c r="E196" s="235"/>
      <c r="F196" s="237" t="s">
        <v>984</v>
      </c>
      <c r="G196" s="235"/>
      <c r="H196" s="238">
        <v>75.348</v>
      </c>
      <c r="I196" s="239"/>
      <c r="J196" s="235"/>
      <c r="K196" s="235"/>
      <c r="L196" s="240"/>
      <c r="M196" s="241"/>
      <c r="N196" s="242"/>
      <c r="O196" s="242"/>
      <c r="P196" s="242"/>
      <c r="Q196" s="242"/>
      <c r="R196" s="242"/>
      <c r="S196" s="242"/>
      <c r="T196" s="243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44" t="s">
        <v>175</v>
      </c>
      <c r="AU196" s="244" t="s">
        <v>85</v>
      </c>
      <c r="AV196" s="14" t="s">
        <v>85</v>
      </c>
      <c r="AW196" s="14" t="s">
        <v>4</v>
      </c>
      <c r="AX196" s="14" t="s">
        <v>83</v>
      </c>
      <c r="AY196" s="244" t="s">
        <v>159</v>
      </c>
    </row>
    <row r="197" spans="1:65" s="2" customFormat="1" ht="44.25" customHeight="1">
      <c r="A197" s="39"/>
      <c r="B197" s="40"/>
      <c r="C197" s="205" t="s">
        <v>330</v>
      </c>
      <c r="D197" s="205" t="s">
        <v>162</v>
      </c>
      <c r="E197" s="206" t="s">
        <v>354</v>
      </c>
      <c r="F197" s="207" t="s">
        <v>355</v>
      </c>
      <c r="G197" s="208" t="s">
        <v>165</v>
      </c>
      <c r="H197" s="209">
        <v>100.337</v>
      </c>
      <c r="I197" s="210"/>
      <c r="J197" s="211">
        <f>ROUND(I197*H197,2)</f>
        <v>0</v>
      </c>
      <c r="K197" s="207" t="s">
        <v>166</v>
      </c>
      <c r="L197" s="45"/>
      <c r="M197" s="212" t="s">
        <v>19</v>
      </c>
      <c r="N197" s="213" t="s">
        <v>46</v>
      </c>
      <c r="O197" s="85"/>
      <c r="P197" s="214">
        <f>O197*H197</f>
        <v>0</v>
      </c>
      <c r="Q197" s="214">
        <v>0</v>
      </c>
      <c r="R197" s="214">
        <f>Q197*H197</f>
        <v>0</v>
      </c>
      <c r="S197" s="214">
        <v>0</v>
      </c>
      <c r="T197" s="215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16" t="s">
        <v>238</v>
      </c>
      <c r="AT197" s="216" t="s">
        <v>162</v>
      </c>
      <c r="AU197" s="216" t="s">
        <v>85</v>
      </c>
      <c r="AY197" s="18" t="s">
        <v>159</v>
      </c>
      <c r="BE197" s="217">
        <f>IF(N197="základní",J197,0)</f>
        <v>0</v>
      </c>
      <c r="BF197" s="217">
        <f>IF(N197="snížená",J197,0)</f>
        <v>0</v>
      </c>
      <c r="BG197" s="217">
        <f>IF(N197="zákl. přenesená",J197,0)</f>
        <v>0</v>
      </c>
      <c r="BH197" s="217">
        <f>IF(N197="sníž. přenesená",J197,0)</f>
        <v>0</v>
      </c>
      <c r="BI197" s="217">
        <f>IF(N197="nulová",J197,0)</f>
        <v>0</v>
      </c>
      <c r="BJ197" s="18" t="s">
        <v>83</v>
      </c>
      <c r="BK197" s="217">
        <f>ROUND(I197*H197,2)</f>
        <v>0</v>
      </c>
      <c r="BL197" s="18" t="s">
        <v>238</v>
      </c>
      <c r="BM197" s="216" t="s">
        <v>985</v>
      </c>
    </row>
    <row r="198" spans="1:47" s="2" customFormat="1" ht="12">
      <c r="A198" s="39"/>
      <c r="B198" s="40"/>
      <c r="C198" s="41"/>
      <c r="D198" s="218" t="s">
        <v>169</v>
      </c>
      <c r="E198" s="41"/>
      <c r="F198" s="219" t="s">
        <v>357</v>
      </c>
      <c r="G198" s="41"/>
      <c r="H198" s="41"/>
      <c r="I198" s="220"/>
      <c r="J198" s="41"/>
      <c r="K198" s="41"/>
      <c r="L198" s="45"/>
      <c r="M198" s="221"/>
      <c r="N198" s="222"/>
      <c r="O198" s="85"/>
      <c r="P198" s="85"/>
      <c r="Q198" s="85"/>
      <c r="R198" s="85"/>
      <c r="S198" s="85"/>
      <c r="T198" s="86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T198" s="18" t="s">
        <v>169</v>
      </c>
      <c r="AU198" s="18" t="s">
        <v>85</v>
      </c>
    </row>
    <row r="199" spans="1:51" s="13" customFormat="1" ht="12">
      <c r="A199" s="13"/>
      <c r="B199" s="223"/>
      <c r="C199" s="224"/>
      <c r="D199" s="225" t="s">
        <v>175</v>
      </c>
      <c r="E199" s="226" t="s">
        <v>19</v>
      </c>
      <c r="F199" s="227" t="s">
        <v>358</v>
      </c>
      <c r="G199" s="224"/>
      <c r="H199" s="226" t="s">
        <v>19</v>
      </c>
      <c r="I199" s="228"/>
      <c r="J199" s="224"/>
      <c r="K199" s="224"/>
      <c r="L199" s="229"/>
      <c r="M199" s="230"/>
      <c r="N199" s="231"/>
      <c r="O199" s="231"/>
      <c r="P199" s="231"/>
      <c r="Q199" s="231"/>
      <c r="R199" s="231"/>
      <c r="S199" s="231"/>
      <c r="T199" s="232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3" t="s">
        <v>175</v>
      </c>
      <c r="AU199" s="233" t="s">
        <v>85</v>
      </c>
      <c r="AV199" s="13" t="s">
        <v>83</v>
      </c>
      <c r="AW199" s="13" t="s">
        <v>37</v>
      </c>
      <c r="AX199" s="13" t="s">
        <v>75</v>
      </c>
      <c r="AY199" s="233" t="s">
        <v>159</v>
      </c>
    </row>
    <row r="200" spans="1:51" s="13" customFormat="1" ht="12">
      <c r="A200" s="13"/>
      <c r="B200" s="223"/>
      <c r="C200" s="224"/>
      <c r="D200" s="225" t="s">
        <v>175</v>
      </c>
      <c r="E200" s="226" t="s">
        <v>19</v>
      </c>
      <c r="F200" s="227" t="s">
        <v>359</v>
      </c>
      <c r="G200" s="224"/>
      <c r="H200" s="226" t="s">
        <v>19</v>
      </c>
      <c r="I200" s="228"/>
      <c r="J200" s="224"/>
      <c r="K200" s="224"/>
      <c r="L200" s="229"/>
      <c r="M200" s="230"/>
      <c r="N200" s="231"/>
      <c r="O200" s="231"/>
      <c r="P200" s="231"/>
      <c r="Q200" s="231"/>
      <c r="R200" s="231"/>
      <c r="S200" s="231"/>
      <c r="T200" s="232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3" t="s">
        <v>175</v>
      </c>
      <c r="AU200" s="233" t="s">
        <v>85</v>
      </c>
      <c r="AV200" s="13" t="s">
        <v>83</v>
      </c>
      <c r="AW200" s="13" t="s">
        <v>37</v>
      </c>
      <c r="AX200" s="13" t="s">
        <v>75</v>
      </c>
      <c r="AY200" s="233" t="s">
        <v>159</v>
      </c>
    </row>
    <row r="201" spans="1:51" s="13" customFormat="1" ht="12">
      <c r="A201" s="13"/>
      <c r="B201" s="223"/>
      <c r="C201" s="224"/>
      <c r="D201" s="225" t="s">
        <v>175</v>
      </c>
      <c r="E201" s="226" t="s">
        <v>19</v>
      </c>
      <c r="F201" s="227" t="s">
        <v>360</v>
      </c>
      <c r="G201" s="224"/>
      <c r="H201" s="226" t="s">
        <v>19</v>
      </c>
      <c r="I201" s="228"/>
      <c r="J201" s="224"/>
      <c r="K201" s="224"/>
      <c r="L201" s="229"/>
      <c r="M201" s="230"/>
      <c r="N201" s="231"/>
      <c r="O201" s="231"/>
      <c r="P201" s="231"/>
      <c r="Q201" s="231"/>
      <c r="R201" s="231"/>
      <c r="S201" s="231"/>
      <c r="T201" s="232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3" t="s">
        <v>175</v>
      </c>
      <c r="AU201" s="233" t="s">
        <v>85</v>
      </c>
      <c r="AV201" s="13" t="s">
        <v>83</v>
      </c>
      <c r="AW201" s="13" t="s">
        <v>37</v>
      </c>
      <c r="AX201" s="13" t="s">
        <v>75</v>
      </c>
      <c r="AY201" s="233" t="s">
        <v>159</v>
      </c>
    </row>
    <row r="202" spans="1:51" s="13" customFormat="1" ht="12">
      <c r="A202" s="13"/>
      <c r="B202" s="223"/>
      <c r="C202" s="224"/>
      <c r="D202" s="225" t="s">
        <v>175</v>
      </c>
      <c r="E202" s="226" t="s">
        <v>19</v>
      </c>
      <c r="F202" s="227" t="s">
        <v>974</v>
      </c>
      <c r="G202" s="224"/>
      <c r="H202" s="226" t="s">
        <v>19</v>
      </c>
      <c r="I202" s="228"/>
      <c r="J202" s="224"/>
      <c r="K202" s="224"/>
      <c r="L202" s="229"/>
      <c r="M202" s="230"/>
      <c r="N202" s="231"/>
      <c r="O202" s="231"/>
      <c r="P202" s="231"/>
      <c r="Q202" s="231"/>
      <c r="R202" s="231"/>
      <c r="S202" s="231"/>
      <c r="T202" s="232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3" t="s">
        <v>175</v>
      </c>
      <c r="AU202" s="233" t="s">
        <v>85</v>
      </c>
      <c r="AV202" s="13" t="s">
        <v>83</v>
      </c>
      <c r="AW202" s="13" t="s">
        <v>37</v>
      </c>
      <c r="AX202" s="13" t="s">
        <v>75</v>
      </c>
      <c r="AY202" s="233" t="s">
        <v>159</v>
      </c>
    </row>
    <row r="203" spans="1:51" s="14" customFormat="1" ht="12">
      <c r="A203" s="14"/>
      <c r="B203" s="234"/>
      <c r="C203" s="235"/>
      <c r="D203" s="225" t="s">
        <v>175</v>
      </c>
      <c r="E203" s="236" t="s">
        <v>19</v>
      </c>
      <c r="F203" s="237" t="s">
        <v>986</v>
      </c>
      <c r="G203" s="235"/>
      <c r="H203" s="238">
        <v>72.314</v>
      </c>
      <c r="I203" s="239"/>
      <c r="J203" s="235"/>
      <c r="K203" s="235"/>
      <c r="L203" s="240"/>
      <c r="M203" s="241"/>
      <c r="N203" s="242"/>
      <c r="O203" s="242"/>
      <c r="P203" s="242"/>
      <c r="Q203" s="242"/>
      <c r="R203" s="242"/>
      <c r="S203" s="242"/>
      <c r="T203" s="243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44" t="s">
        <v>175</v>
      </c>
      <c r="AU203" s="244" t="s">
        <v>85</v>
      </c>
      <c r="AV203" s="14" t="s">
        <v>85</v>
      </c>
      <c r="AW203" s="14" t="s">
        <v>37</v>
      </c>
      <c r="AX203" s="14" t="s">
        <v>75</v>
      </c>
      <c r="AY203" s="244" t="s">
        <v>159</v>
      </c>
    </row>
    <row r="204" spans="1:51" s="13" customFormat="1" ht="12">
      <c r="A204" s="13"/>
      <c r="B204" s="223"/>
      <c r="C204" s="224"/>
      <c r="D204" s="225" t="s">
        <v>175</v>
      </c>
      <c r="E204" s="226" t="s">
        <v>19</v>
      </c>
      <c r="F204" s="227" t="s">
        <v>362</v>
      </c>
      <c r="G204" s="224"/>
      <c r="H204" s="226" t="s">
        <v>19</v>
      </c>
      <c r="I204" s="228"/>
      <c r="J204" s="224"/>
      <c r="K204" s="224"/>
      <c r="L204" s="229"/>
      <c r="M204" s="230"/>
      <c r="N204" s="231"/>
      <c r="O204" s="231"/>
      <c r="P204" s="231"/>
      <c r="Q204" s="231"/>
      <c r="R204" s="231"/>
      <c r="S204" s="231"/>
      <c r="T204" s="232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3" t="s">
        <v>175</v>
      </c>
      <c r="AU204" s="233" t="s">
        <v>85</v>
      </c>
      <c r="AV204" s="13" t="s">
        <v>83</v>
      </c>
      <c r="AW204" s="13" t="s">
        <v>37</v>
      </c>
      <c r="AX204" s="13" t="s">
        <v>75</v>
      </c>
      <c r="AY204" s="233" t="s">
        <v>159</v>
      </c>
    </row>
    <row r="205" spans="1:51" s="13" customFormat="1" ht="12">
      <c r="A205" s="13"/>
      <c r="B205" s="223"/>
      <c r="C205" s="224"/>
      <c r="D205" s="225" t="s">
        <v>175</v>
      </c>
      <c r="E205" s="226" t="s">
        <v>19</v>
      </c>
      <c r="F205" s="227" t="s">
        <v>360</v>
      </c>
      <c r="G205" s="224"/>
      <c r="H205" s="226" t="s">
        <v>19</v>
      </c>
      <c r="I205" s="228"/>
      <c r="J205" s="224"/>
      <c r="K205" s="224"/>
      <c r="L205" s="229"/>
      <c r="M205" s="230"/>
      <c r="N205" s="231"/>
      <c r="O205" s="231"/>
      <c r="P205" s="231"/>
      <c r="Q205" s="231"/>
      <c r="R205" s="231"/>
      <c r="S205" s="231"/>
      <c r="T205" s="232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33" t="s">
        <v>175</v>
      </c>
      <c r="AU205" s="233" t="s">
        <v>85</v>
      </c>
      <c r="AV205" s="13" t="s">
        <v>83</v>
      </c>
      <c r="AW205" s="13" t="s">
        <v>37</v>
      </c>
      <c r="AX205" s="13" t="s">
        <v>75</v>
      </c>
      <c r="AY205" s="233" t="s">
        <v>159</v>
      </c>
    </row>
    <row r="206" spans="1:51" s="13" customFormat="1" ht="12">
      <c r="A206" s="13"/>
      <c r="B206" s="223"/>
      <c r="C206" s="224"/>
      <c r="D206" s="225" t="s">
        <v>175</v>
      </c>
      <c r="E206" s="226" t="s">
        <v>19</v>
      </c>
      <c r="F206" s="227" t="s">
        <v>974</v>
      </c>
      <c r="G206" s="224"/>
      <c r="H206" s="226" t="s">
        <v>19</v>
      </c>
      <c r="I206" s="228"/>
      <c r="J206" s="224"/>
      <c r="K206" s="224"/>
      <c r="L206" s="229"/>
      <c r="M206" s="230"/>
      <c r="N206" s="231"/>
      <c r="O206" s="231"/>
      <c r="P206" s="231"/>
      <c r="Q206" s="231"/>
      <c r="R206" s="231"/>
      <c r="S206" s="231"/>
      <c r="T206" s="232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3" t="s">
        <v>175</v>
      </c>
      <c r="AU206" s="233" t="s">
        <v>85</v>
      </c>
      <c r="AV206" s="13" t="s">
        <v>83</v>
      </c>
      <c r="AW206" s="13" t="s">
        <v>37</v>
      </c>
      <c r="AX206" s="13" t="s">
        <v>75</v>
      </c>
      <c r="AY206" s="233" t="s">
        <v>159</v>
      </c>
    </row>
    <row r="207" spans="1:51" s="14" customFormat="1" ht="12">
      <c r="A207" s="14"/>
      <c r="B207" s="234"/>
      <c r="C207" s="235"/>
      <c r="D207" s="225" t="s">
        <v>175</v>
      </c>
      <c r="E207" s="236" t="s">
        <v>19</v>
      </c>
      <c r="F207" s="237" t="s">
        <v>987</v>
      </c>
      <c r="G207" s="235"/>
      <c r="H207" s="238">
        <v>28.023</v>
      </c>
      <c r="I207" s="239"/>
      <c r="J207" s="235"/>
      <c r="K207" s="235"/>
      <c r="L207" s="240"/>
      <c r="M207" s="241"/>
      <c r="N207" s="242"/>
      <c r="O207" s="242"/>
      <c r="P207" s="242"/>
      <c r="Q207" s="242"/>
      <c r="R207" s="242"/>
      <c r="S207" s="242"/>
      <c r="T207" s="243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44" t="s">
        <v>175</v>
      </c>
      <c r="AU207" s="244" t="s">
        <v>85</v>
      </c>
      <c r="AV207" s="14" t="s">
        <v>85</v>
      </c>
      <c r="AW207" s="14" t="s">
        <v>37</v>
      </c>
      <c r="AX207" s="14" t="s">
        <v>75</v>
      </c>
      <c r="AY207" s="244" t="s">
        <v>159</v>
      </c>
    </row>
    <row r="208" spans="1:51" s="15" customFormat="1" ht="12">
      <c r="A208" s="15"/>
      <c r="B208" s="245"/>
      <c r="C208" s="246"/>
      <c r="D208" s="225" t="s">
        <v>175</v>
      </c>
      <c r="E208" s="247" t="s">
        <v>19</v>
      </c>
      <c r="F208" s="248" t="s">
        <v>179</v>
      </c>
      <c r="G208" s="246"/>
      <c r="H208" s="249">
        <v>100.33699999999999</v>
      </c>
      <c r="I208" s="250"/>
      <c r="J208" s="246"/>
      <c r="K208" s="246"/>
      <c r="L208" s="251"/>
      <c r="M208" s="252"/>
      <c r="N208" s="253"/>
      <c r="O208" s="253"/>
      <c r="P208" s="253"/>
      <c r="Q208" s="253"/>
      <c r="R208" s="253"/>
      <c r="S208" s="253"/>
      <c r="T208" s="254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T208" s="255" t="s">
        <v>175</v>
      </c>
      <c r="AU208" s="255" t="s">
        <v>85</v>
      </c>
      <c r="AV208" s="15" t="s">
        <v>167</v>
      </c>
      <c r="AW208" s="15" t="s">
        <v>37</v>
      </c>
      <c r="AX208" s="15" t="s">
        <v>83</v>
      </c>
      <c r="AY208" s="255" t="s">
        <v>159</v>
      </c>
    </row>
    <row r="209" spans="1:65" s="2" customFormat="1" ht="16.5" customHeight="1">
      <c r="A209" s="39"/>
      <c r="B209" s="40"/>
      <c r="C209" s="257" t="s">
        <v>334</v>
      </c>
      <c r="D209" s="257" t="s">
        <v>255</v>
      </c>
      <c r="E209" s="258" t="s">
        <v>256</v>
      </c>
      <c r="F209" s="259" t="s">
        <v>257</v>
      </c>
      <c r="G209" s="260" t="s">
        <v>258</v>
      </c>
      <c r="H209" s="261">
        <v>35.118</v>
      </c>
      <c r="I209" s="262"/>
      <c r="J209" s="263">
        <f>ROUND(I209*H209,2)</f>
        <v>0</v>
      </c>
      <c r="K209" s="259" t="s">
        <v>166</v>
      </c>
      <c r="L209" s="264"/>
      <c r="M209" s="265" t="s">
        <v>19</v>
      </c>
      <c r="N209" s="266" t="s">
        <v>46</v>
      </c>
      <c r="O209" s="85"/>
      <c r="P209" s="214">
        <f>O209*H209</f>
        <v>0</v>
      </c>
      <c r="Q209" s="214">
        <v>0.001</v>
      </c>
      <c r="R209" s="214">
        <f>Q209*H209</f>
        <v>0.035118</v>
      </c>
      <c r="S209" s="214">
        <v>0</v>
      </c>
      <c r="T209" s="215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16" t="s">
        <v>259</v>
      </c>
      <c r="AT209" s="216" t="s">
        <v>255</v>
      </c>
      <c r="AU209" s="216" t="s">
        <v>85</v>
      </c>
      <c r="AY209" s="18" t="s">
        <v>159</v>
      </c>
      <c r="BE209" s="217">
        <f>IF(N209="základní",J209,0)</f>
        <v>0</v>
      </c>
      <c r="BF209" s="217">
        <f>IF(N209="snížená",J209,0)</f>
        <v>0</v>
      </c>
      <c r="BG209" s="217">
        <f>IF(N209="zákl. přenesená",J209,0)</f>
        <v>0</v>
      </c>
      <c r="BH209" s="217">
        <f>IF(N209="sníž. přenesená",J209,0)</f>
        <v>0</v>
      </c>
      <c r="BI209" s="217">
        <f>IF(N209="nulová",J209,0)</f>
        <v>0</v>
      </c>
      <c r="BJ209" s="18" t="s">
        <v>83</v>
      </c>
      <c r="BK209" s="217">
        <f>ROUND(I209*H209,2)</f>
        <v>0</v>
      </c>
      <c r="BL209" s="18" t="s">
        <v>238</v>
      </c>
      <c r="BM209" s="216" t="s">
        <v>988</v>
      </c>
    </row>
    <row r="210" spans="1:51" s="14" customFormat="1" ht="12">
      <c r="A210" s="14"/>
      <c r="B210" s="234"/>
      <c r="C210" s="235"/>
      <c r="D210" s="225" t="s">
        <v>175</v>
      </c>
      <c r="E210" s="235"/>
      <c r="F210" s="237" t="s">
        <v>989</v>
      </c>
      <c r="G210" s="235"/>
      <c r="H210" s="238">
        <v>35.118</v>
      </c>
      <c r="I210" s="239"/>
      <c r="J210" s="235"/>
      <c r="K210" s="235"/>
      <c r="L210" s="240"/>
      <c r="M210" s="241"/>
      <c r="N210" s="242"/>
      <c r="O210" s="242"/>
      <c r="P210" s="242"/>
      <c r="Q210" s="242"/>
      <c r="R210" s="242"/>
      <c r="S210" s="242"/>
      <c r="T210" s="243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44" t="s">
        <v>175</v>
      </c>
      <c r="AU210" s="244" t="s">
        <v>85</v>
      </c>
      <c r="AV210" s="14" t="s">
        <v>85</v>
      </c>
      <c r="AW210" s="14" t="s">
        <v>4</v>
      </c>
      <c r="AX210" s="14" t="s">
        <v>83</v>
      </c>
      <c r="AY210" s="244" t="s">
        <v>159</v>
      </c>
    </row>
    <row r="211" spans="1:65" s="2" customFormat="1" ht="37.8" customHeight="1">
      <c r="A211" s="39"/>
      <c r="B211" s="40"/>
      <c r="C211" s="205" t="s">
        <v>343</v>
      </c>
      <c r="D211" s="205" t="s">
        <v>162</v>
      </c>
      <c r="E211" s="206" t="s">
        <v>372</v>
      </c>
      <c r="F211" s="207" t="s">
        <v>373</v>
      </c>
      <c r="G211" s="208" t="s">
        <v>165</v>
      </c>
      <c r="H211" s="209">
        <v>100.337</v>
      </c>
      <c r="I211" s="210"/>
      <c r="J211" s="211">
        <f>ROUND(I211*H211,2)</f>
        <v>0</v>
      </c>
      <c r="K211" s="207" t="s">
        <v>166</v>
      </c>
      <c r="L211" s="45"/>
      <c r="M211" s="212" t="s">
        <v>19</v>
      </c>
      <c r="N211" s="213" t="s">
        <v>46</v>
      </c>
      <c r="O211" s="85"/>
      <c r="P211" s="214">
        <f>O211*H211</f>
        <v>0</v>
      </c>
      <c r="Q211" s="214">
        <v>0.00094</v>
      </c>
      <c r="R211" s="214">
        <f>Q211*H211</f>
        <v>0.09431678</v>
      </c>
      <c r="S211" s="214">
        <v>0</v>
      </c>
      <c r="T211" s="215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16" t="s">
        <v>238</v>
      </c>
      <c r="AT211" s="216" t="s">
        <v>162</v>
      </c>
      <c r="AU211" s="216" t="s">
        <v>85</v>
      </c>
      <c r="AY211" s="18" t="s">
        <v>159</v>
      </c>
      <c r="BE211" s="217">
        <f>IF(N211="základní",J211,0)</f>
        <v>0</v>
      </c>
      <c r="BF211" s="217">
        <f>IF(N211="snížená",J211,0)</f>
        <v>0</v>
      </c>
      <c r="BG211" s="217">
        <f>IF(N211="zákl. přenesená",J211,0)</f>
        <v>0</v>
      </c>
      <c r="BH211" s="217">
        <f>IF(N211="sníž. přenesená",J211,0)</f>
        <v>0</v>
      </c>
      <c r="BI211" s="217">
        <f>IF(N211="nulová",J211,0)</f>
        <v>0</v>
      </c>
      <c r="BJ211" s="18" t="s">
        <v>83</v>
      </c>
      <c r="BK211" s="217">
        <f>ROUND(I211*H211,2)</f>
        <v>0</v>
      </c>
      <c r="BL211" s="18" t="s">
        <v>238</v>
      </c>
      <c r="BM211" s="216" t="s">
        <v>990</v>
      </c>
    </row>
    <row r="212" spans="1:47" s="2" customFormat="1" ht="12">
      <c r="A212" s="39"/>
      <c r="B212" s="40"/>
      <c r="C212" s="41"/>
      <c r="D212" s="218" t="s">
        <v>169</v>
      </c>
      <c r="E212" s="41"/>
      <c r="F212" s="219" t="s">
        <v>375</v>
      </c>
      <c r="G212" s="41"/>
      <c r="H212" s="41"/>
      <c r="I212" s="220"/>
      <c r="J212" s="41"/>
      <c r="K212" s="41"/>
      <c r="L212" s="45"/>
      <c r="M212" s="221"/>
      <c r="N212" s="222"/>
      <c r="O212" s="85"/>
      <c r="P212" s="85"/>
      <c r="Q212" s="85"/>
      <c r="R212" s="85"/>
      <c r="S212" s="85"/>
      <c r="T212" s="86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T212" s="18" t="s">
        <v>169</v>
      </c>
      <c r="AU212" s="18" t="s">
        <v>85</v>
      </c>
    </row>
    <row r="213" spans="1:51" s="13" customFormat="1" ht="12">
      <c r="A213" s="13"/>
      <c r="B213" s="223"/>
      <c r="C213" s="224"/>
      <c r="D213" s="225" t="s">
        <v>175</v>
      </c>
      <c r="E213" s="226" t="s">
        <v>19</v>
      </c>
      <c r="F213" s="227" t="s">
        <v>358</v>
      </c>
      <c r="G213" s="224"/>
      <c r="H213" s="226" t="s">
        <v>19</v>
      </c>
      <c r="I213" s="228"/>
      <c r="J213" s="224"/>
      <c r="K213" s="224"/>
      <c r="L213" s="229"/>
      <c r="M213" s="230"/>
      <c r="N213" s="231"/>
      <c r="O213" s="231"/>
      <c r="P213" s="231"/>
      <c r="Q213" s="231"/>
      <c r="R213" s="231"/>
      <c r="S213" s="231"/>
      <c r="T213" s="232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3" t="s">
        <v>175</v>
      </c>
      <c r="AU213" s="233" t="s">
        <v>85</v>
      </c>
      <c r="AV213" s="13" t="s">
        <v>83</v>
      </c>
      <c r="AW213" s="13" t="s">
        <v>37</v>
      </c>
      <c r="AX213" s="13" t="s">
        <v>75</v>
      </c>
      <c r="AY213" s="233" t="s">
        <v>159</v>
      </c>
    </row>
    <row r="214" spans="1:51" s="13" customFormat="1" ht="12">
      <c r="A214" s="13"/>
      <c r="B214" s="223"/>
      <c r="C214" s="224"/>
      <c r="D214" s="225" t="s">
        <v>175</v>
      </c>
      <c r="E214" s="226" t="s">
        <v>19</v>
      </c>
      <c r="F214" s="227" t="s">
        <v>359</v>
      </c>
      <c r="G214" s="224"/>
      <c r="H214" s="226" t="s">
        <v>19</v>
      </c>
      <c r="I214" s="228"/>
      <c r="J214" s="224"/>
      <c r="K214" s="224"/>
      <c r="L214" s="229"/>
      <c r="M214" s="230"/>
      <c r="N214" s="231"/>
      <c r="O214" s="231"/>
      <c r="P214" s="231"/>
      <c r="Q214" s="231"/>
      <c r="R214" s="231"/>
      <c r="S214" s="231"/>
      <c r="T214" s="232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33" t="s">
        <v>175</v>
      </c>
      <c r="AU214" s="233" t="s">
        <v>85</v>
      </c>
      <c r="AV214" s="13" t="s">
        <v>83</v>
      </c>
      <c r="AW214" s="13" t="s">
        <v>37</v>
      </c>
      <c r="AX214" s="13" t="s">
        <v>75</v>
      </c>
      <c r="AY214" s="233" t="s">
        <v>159</v>
      </c>
    </row>
    <row r="215" spans="1:51" s="13" customFormat="1" ht="12">
      <c r="A215" s="13"/>
      <c r="B215" s="223"/>
      <c r="C215" s="224"/>
      <c r="D215" s="225" t="s">
        <v>175</v>
      </c>
      <c r="E215" s="226" t="s">
        <v>19</v>
      </c>
      <c r="F215" s="227" t="s">
        <v>360</v>
      </c>
      <c r="G215" s="224"/>
      <c r="H215" s="226" t="s">
        <v>19</v>
      </c>
      <c r="I215" s="228"/>
      <c r="J215" s="224"/>
      <c r="K215" s="224"/>
      <c r="L215" s="229"/>
      <c r="M215" s="230"/>
      <c r="N215" s="231"/>
      <c r="O215" s="231"/>
      <c r="P215" s="231"/>
      <c r="Q215" s="231"/>
      <c r="R215" s="231"/>
      <c r="S215" s="231"/>
      <c r="T215" s="232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33" t="s">
        <v>175</v>
      </c>
      <c r="AU215" s="233" t="s">
        <v>85</v>
      </c>
      <c r="AV215" s="13" t="s">
        <v>83</v>
      </c>
      <c r="AW215" s="13" t="s">
        <v>37</v>
      </c>
      <c r="AX215" s="13" t="s">
        <v>75</v>
      </c>
      <c r="AY215" s="233" t="s">
        <v>159</v>
      </c>
    </row>
    <row r="216" spans="1:51" s="13" customFormat="1" ht="12">
      <c r="A216" s="13"/>
      <c r="B216" s="223"/>
      <c r="C216" s="224"/>
      <c r="D216" s="225" t="s">
        <v>175</v>
      </c>
      <c r="E216" s="226" t="s">
        <v>19</v>
      </c>
      <c r="F216" s="227" t="s">
        <v>974</v>
      </c>
      <c r="G216" s="224"/>
      <c r="H216" s="226" t="s">
        <v>19</v>
      </c>
      <c r="I216" s="228"/>
      <c r="J216" s="224"/>
      <c r="K216" s="224"/>
      <c r="L216" s="229"/>
      <c r="M216" s="230"/>
      <c r="N216" s="231"/>
      <c r="O216" s="231"/>
      <c r="P216" s="231"/>
      <c r="Q216" s="231"/>
      <c r="R216" s="231"/>
      <c r="S216" s="231"/>
      <c r="T216" s="232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3" t="s">
        <v>175</v>
      </c>
      <c r="AU216" s="233" t="s">
        <v>85</v>
      </c>
      <c r="AV216" s="13" t="s">
        <v>83</v>
      </c>
      <c r="AW216" s="13" t="s">
        <v>37</v>
      </c>
      <c r="AX216" s="13" t="s">
        <v>75</v>
      </c>
      <c r="AY216" s="233" t="s">
        <v>159</v>
      </c>
    </row>
    <row r="217" spans="1:51" s="14" customFormat="1" ht="12">
      <c r="A217" s="14"/>
      <c r="B217" s="234"/>
      <c r="C217" s="235"/>
      <c r="D217" s="225" t="s">
        <v>175</v>
      </c>
      <c r="E217" s="236" t="s">
        <v>19</v>
      </c>
      <c r="F217" s="237" t="s">
        <v>986</v>
      </c>
      <c r="G217" s="235"/>
      <c r="H217" s="238">
        <v>72.314</v>
      </c>
      <c r="I217" s="239"/>
      <c r="J217" s="235"/>
      <c r="K217" s="235"/>
      <c r="L217" s="240"/>
      <c r="M217" s="241"/>
      <c r="N217" s="242"/>
      <c r="O217" s="242"/>
      <c r="P217" s="242"/>
      <c r="Q217" s="242"/>
      <c r="R217" s="242"/>
      <c r="S217" s="242"/>
      <c r="T217" s="243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44" t="s">
        <v>175</v>
      </c>
      <c r="AU217" s="244" t="s">
        <v>85</v>
      </c>
      <c r="AV217" s="14" t="s">
        <v>85</v>
      </c>
      <c r="AW217" s="14" t="s">
        <v>37</v>
      </c>
      <c r="AX217" s="14" t="s">
        <v>75</v>
      </c>
      <c r="AY217" s="244" t="s">
        <v>159</v>
      </c>
    </row>
    <row r="218" spans="1:51" s="13" customFormat="1" ht="12">
      <c r="A218" s="13"/>
      <c r="B218" s="223"/>
      <c r="C218" s="224"/>
      <c r="D218" s="225" t="s">
        <v>175</v>
      </c>
      <c r="E218" s="226" t="s">
        <v>19</v>
      </c>
      <c r="F218" s="227" t="s">
        <v>362</v>
      </c>
      <c r="G218" s="224"/>
      <c r="H218" s="226" t="s">
        <v>19</v>
      </c>
      <c r="I218" s="228"/>
      <c r="J218" s="224"/>
      <c r="K218" s="224"/>
      <c r="L218" s="229"/>
      <c r="M218" s="230"/>
      <c r="N218" s="231"/>
      <c r="O218" s="231"/>
      <c r="P218" s="231"/>
      <c r="Q218" s="231"/>
      <c r="R218" s="231"/>
      <c r="S218" s="231"/>
      <c r="T218" s="232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33" t="s">
        <v>175</v>
      </c>
      <c r="AU218" s="233" t="s">
        <v>85</v>
      </c>
      <c r="AV218" s="13" t="s">
        <v>83</v>
      </c>
      <c r="AW218" s="13" t="s">
        <v>37</v>
      </c>
      <c r="AX218" s="13" t="s">
        <v>75</v>
      </c>
      <c r="AY218" s="233" t="s">
        <v>159</v>
      </c>
    </row>
    <row r="219" spans="1:51" s="13" customFormat="1" ht="12">
      <c r="A219" s="13"/>
      <c r="B219" s="223"/>
      <c r="C219" s="224"/>
      <c r="D219" s="225" t="s">
        <v>175</v>
      </c>
      <c r="E219" s="226" t="s">
        <v>19</v>
      </c>
      <c r="F219" s="227" t="s">
        <v>360</v>
      </c>
      <c r="G219" s="224"/>
      <c r="H219" s="226" t="s">
        <v>19</v>
      </c>
      <c r="I219" s="228"/>
      <c r="J219" s="224"/>
      <c r="K219" s="224"/>
      <c r="L219" s="229"/>
      <c r="M219" s="230"/>
      <c r="N219" s="231"/>
      <c r="O219" s="231"/>
      <c r="P219" s="231"/>
      <c r="Q219" s="231"/>
      <c r="R219" s="231"/>
      <c r="S219" s="231"/>
      <c r="T219" s="232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33" t="s">
        <v>175</v>
      </c>
      <c r="AU219" s="233" t="s">
        <v>85</v>
      </c>
      <c r="AV219" s="13" t="s">
        <v>83</v>
      </c>
      <c r="AW219" s="13" t="s">
        <v>37</v>
      </c>
      <c r="AX219" s="13" t="s">
        <v>75</v>
      </c>
      <c r="AY219" s="233" t="s">
        <v>159</v>
      </c>
    </row>
    <row r="220" spans="1:51" s="13" customFormat="1" ht="12">
      <c r="A220" s="13"/>
      <c r="B220" s="223"/>
      <c r="C220" s="224"/>
      <c r="D220" s="225" t="s">
        <v>175</v>
      </c>
      <c r="E220" s="226" t="s">
        <v>19</v>
      </c>
      <c r="F220" s="227" t="s">
        <v>974</v>
      </c>
      <c r="G220" s="224"/>
      <c r="H220" s="226" t="s">
        <v>19</v>
      </c>
      <c r="I220" s="228"/>
      <c r="J220" s="224"/>
      <c r="K220" s="224"/>
      <c r="L220" s="229"/>
      <c r="M220" s="230"/>
      <c r="N220" s="231"/>
      <c r="O220" s="231"/>
      <c r="P220" s="231"/>
      <c r="Q220" s="231"/>
      <c r="R220" s="231"/>
      <c r="S220" s="231"/>
      <c r="T220" s="232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33" t="s">
        <v>175</v>
      </c>
      <c r="AU220" s="233" t="s">
        <v>85</v>
      </c>
      <c r="AV220" s="13" t="s">
        <v>83</v>
      </c>
      <c r="AW220" s="13" t="s">
        <v>37</v>
      </c>
      <c r="AX220" s="13" t="s">
        <v>75</v>
      </c>
      <c r="AY220" s="233" t="s">
        <v>159</v>
      </c>
    </row>
    <row r="221" spans="1:51" s="14" customFormat="1" ht="12">
      <c r="A221" s="14"/>
      <c r="B221" s="234"/>
      <c r="C221" s="235"/>
      <c r="D221" s="225" t="s">
        <v>175</v>
      </c>
      <c r="E221" s="236" t="s">
        <v>19</v>
      </c>
      <c r="F221" s="237" t="s">
        <v>987</v>
      </c>
      <c r="G221" s="235"/>
      <c r="H221" s="238">
        <v>28.023</v>
      </c>
      <c r="I221" s="239"/>
      <c r="J221" s="235"/>
      <c r="K221" s="235"/>
      <c r="L221" s="240"/>
      <c r="M221" s="241"/>
      <c r="N221" s="242"/>
      <c r="O221" s="242"/>
      <c r="P221" s="242"/>
      <c r="Q221" s="242"/>
      <c r="R221" s="242"/>
      <c r="S221" s="242"/>
      <c r="T221" s="243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44" t="s">
        <v>175</v>
      </c>
      <c r="AU221" s="244" t="s">
        <v>85</v>
      </c>
      <c r="AV221" s="14" t="s">
        <v>85</v>
      </c>
      <c r="AW221" s="14" t="s">
        <v>37</v>
      </c>
      <c r="AX221" s="14" t="s">
        <v>75</v>
      </c>
      <c r="AY221" s="244" t="s">
        <v>159</v>
      </c>
    </row>
    <row r="222" spans="1:51" s="15" customFormat="1" ht="12">
      <c r="A222" s="15"/>
      <c r="B222" s="245"/>
      <c r="C222" s="246"/>
      <c r="D222" s="225" t="s">
        <v>175</v>
      </c>
      <c r="E222" s="247" t="s">
        <v>19</v>
      </c>
      <c r="F222" s="248" t="s">
        <v>179</v>
      </c>
      <c r="G222" s="246"/>
      <c r="H222" s="249">
        <v>100.33699999999999</v>
      </c>
      <c r="I222" s="250"/>
      <c r="J222" s="246"/>
      <c r="K222" s="246"/>
      <c r="L222" s="251"/>
      <c r="M222" s="252"/>
      <c r="N222" s="253"/>
      <c r="O222" s="253"/>
      <c r="P222" s="253"/>
      <c r="Q222" s="253"/>
      <c r="R222" s="253"/>
      <c r="S222" s="253"/>
      <c r="T222" s="254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T222" s="255" t="s">
        <v>175</v>
      </c>
      <c r="AU222" s="255" t="s">
        <v>85</v>
      </c>
      <c r="AV222" s="15" t="s">
        <v>167</v>
      </c>
      <c r="AW222" s="15" t="s">
        <v>37</v>
      </c>
      <c r="AX222" s="15" t="s">
        <v>83</v>
      </c>
      <c r="AY222" s="255" t="s">
        <v>159</v>
      </c>
    </row>
    <row r="223" spans="1:65" s="2" customFormat="1" ht="49.05" customHeight="1">
      <c r="A223" s="39"/>
      <c r="B223" s="40"/>
      <c r="C223" s="257" t="s">
        <v>259</v>
      </c>
      <c r="D223" s="257" t="s">
        <v>255</v>
      </c>
      <c r="E223" s="258" t="s">
        <v>267</v>
      </c>
      <c r="F223" s="259" t="s">
        <v>268</v>
      </c>
      <c r="G223" s="260" t="s">
        <v>165</v>
      </c>
      <c r="H223" s="261">
        <v>120.404</v>
      </c>
      <c r="I223" s="262"/>
      <c r="J223" s="263">
        <f>ROUND(I223*H223,2)</f>
        <v>0</v>
      </c>
      <c r="K223" s="259" t="s">
        <v>166</v>
      </c>
      <c r="L223" s="264"/>
      <c r="M223" s="265" t="s">
        <v>19</v>
      </c>
      <c r="N223" s="266" t="s">
        <v>46</v>
      </c>
      <c r="O223" s="85"/>
      <c r="P223" s="214">
        <f>O223*H223</f>
        <v>0</v>
      </c>
      <c r="Q223" s="214">
        <v>0.0054</v>
      </c>
      <c r="R223" s="214">
        <f>Q223*H223</f>
        <v>0.6501816</v>
      </c>
      <c r="S223" s="214">
        <v>0</v>
      </c>
      <c r="T223" s="215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16" t="s">
        <v>259</v>
      </c>
      <c r="AT223" s="216" t="s">
        <v>255</v>
      </c>
      <c r="AU223" s="216" t="s">
        <v>85</v>
      </c>
      <c r="AY223" s="18" t="s">
        <v>159</v>
      </c>
      <c r="BE223" s="217">
        <f>IF(N223="základní",J223,0)</f>
        <v>0</v>
      </c>
      <c r="BF223" s="217">
        <f>IF(N223="snížená",J223,0)</f>
        <v>0</v>
      </c>
      <c r="BG223" s="217">
        <f>IF(N223="zákl. přenesená",J223,0)</f>
        <v>0</v>
      </c>
      <c r="BH223" s="217">
        <f>IF(N223="sníž. přenesená",J223,0)</f>
        <v>0</v>
      </c>
      <c r="BI223" s="217">
        <f>IF(N223="nulová",J223,0)</f>
        <v>0</v>
      </c>
      <c r="BJ223" s="18" t="s">
        <v>83</v>
      </c>
      <c r="BK223" s="217">
        <f>ROUND(I223*H223,2)</f>
        <v>0</v>
      </c>
      <c r="BL223" s="18" t="s">
        <v>238</v>
      </c>
      <c r="BM223" s="216" t="s">
        <v>991</v>
      </c>
    </row>
    <row r="224" spans="1:51" s="14" customFormat="1" ht="12">
      <c r="A224" s="14"/>
      <c r="B224" s="234"/>
      <c r="C224" s="235"/>
      <c r="D224" s="225" t="s">
        <v>175</v>
      </c>
      <c r="E224" s="235"/>
      <c r="F224" s="237" t="s">
        <v>992</v>
      </c>
      <c r="G224" s="235"/>
      <c r="H224" s="238">
        <v>120.404</v>
      </c>
      <c r="I224" s="239"/>
      <c r="J224" s="235"/>
      <c r="K224" s="235"/>
      <c r="L224" s="240"/>
      <c r="M224" s="241"/>
      <c r="N224" s="242"/>
      <c r="O224" s="242"/>
      <c r="P224" s="242"/>
      <c r="Q224" s="242"/>
      <c r="R224" s="242"/>
      <c r="S224" s="242"/>
      <c r="T224" s="243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44" t="s">
        <v>175</v>
      </c>
      <c r="AU224" s="244" t="s">
        <v>85</v>
      </c>
      <c r="AV224" s="14" t="s">
        <v>85</v>
      </c>
      <c r="AW224" s="14" t="s">
        <v>4</v>
      </c>
      <c r="AX224" s="14" t="s">
        <v>83</v>
      </c>
      <c r="AY224" s="244" t="s">
        <v>159</v>
      </c>
    </row>
    <row r="225" spans="1:65" s="2" customFormat="1" ht="49.05" customHeight="1">
      <c r="A225" s="39"/>
      <c r="B225" s="40"/>
      <c r="C225" s="205" t="s">
        <v>348</v>
      </c>
      <c r="D225" s="205" t="s">
        <v>162</v>
      </c>
      <c r="E225" s="206" t="s">
        <v>380</v>
      </c>
      <c r="F225" s="207" t="s">
        <v>381</v>
      </c>
      <c r="G225" s="208" t="s">
        <v>165</v>
      </c>
      <c r="H225" s="209">
        <v>113.098</v>
      </c>
      <c r="I225" s="210"/>
      <c r="J225" s="211">
        <f>ROUND(I225*H225,2)</f>
        <v>0</v>
      </c>
      <c r="K225" s="207" t="s">
        <v>166</v>
      </c>
      <c r="L225" s="45"/>
      <c r="M225" s="212" t="s">
        <v>19</v>
      </c>
      <c r="N225" s="213" t="s">
        <v>46</v>
      </c>
      <c r="O225" s="85"/>
      <c r="P225" s="214">
        <f>O225*H225</f>
        <v>0</v>
      </c>
      <c r="Q225" s="214">
        <v>0</v>
      </c>
      <c r="R225" s="214">
        <f>Q225*H225</f>
        <v>0</v>
      </c>
      <c r="S225" s="214">
        <v>0</v>
      </c>
      <c r="T225" s="215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16" t="s">
        <v>238</v>
      </c>
      <c r="AT225" s="216" t="s">
        <v>162</v>
      </c>
      <c r="AU225" s="216" t="s">
        <v>85</v>
      </c>
      <c r="AY225" s="18" t="s">
        <v>159</v>
      </c>
      <c r="BE225" s="217">
        <f>IF(N225="základní",J225,0)</f>
        <v>0</v>
      </c>
      <c r="BF225" s="217">
        <f>IF(N225="snížená",J225,0)</f>
        <v>0</v>
      </c>
      <c r="BG225" s="217">
        <f>IF(N225="zákl. přenesená",J225,0)</f>
        <v>0</v>
      </c>
      <c r="BH225" s="217">
        <f>IF(N225="sníž. přenesená",J225,0)</f>
        <v>0</v>
      </c>
      <c r="BI225" s="217">
        <f>IF(N225="nulová",J225,0)</f>
        <v>0</v>
      </c>
      <c r="BJ225" s="18" t="s">
        <v>83</v>
      </c>
      <c r="BK225" s="217">
        <f>ROUND(I225*H225,2)</f>
        <v>0</v>
      </c>
      <c r="BL225" s="18" t="s">
        <v>238</v>
      </c>
      <c r="BM225" s="216" t="s">
        <v>993</v>
      </c>
    </row>
    <row r="226" spans="1:47" s="2" customFormat="1" ht="12">
      <c r="A226" s="39"/>
      <c r="B226" s="40"/>
      <c r="C226" s="41"/>
      <c r="D226" s="218" t="s">
        <v>169</v>
      </c>
      <c r="E226" s="41"/>
      <c r="F226" s="219" t="s">
        <v>383</v>
      </c>
      <c r="G226" s="41"/>
      <c r="H226" s="41"/>
      <c r="I226" s="220"/>
      <c r="J226" s="41"/>
      <c r="K226" s="41"/>
      <c r="L226" s="45"/>
      <c r="M226" s="221"/>
      <c r="N226" s="222"/>
      <c r="O226" s="85"/>
      <c r="P226" s="85"/>
      <c r="Q226" s="85"/>
      <c r="R226" s="85"/>
      <c r="S226" s="85"/>
      <c r="T226" s="86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T226" s="18" t="s">
        <v>169</v>
      </c>
      <c r="AU226" s="18" t="s">
        <v>85</v>
      </c>
    </row>
    <row r="227" spans="1:51" s="13" customFormat="1" ht="12">
      <c r="A227" s="13"/>
      <c r="B227" s="223"/>
      <c r="C227" s="224"/>
      <c r="D227" s="225" t="s">
        <v>175</v>
      </c>
      <c r="E227" s="226" t="s">
        <v>19</v>
      </c>
      <c r="F227" s="227" t="s">
        <v>358</v>
      </c>
      <c r="G227" s="224"/>
      <c r="H227" s="226" t="s">
        <v>19</v>
      </c>
      <c r="I227" s="228"/>
      <c r="J227" s="224"/>
      <c r="K227" s="224"/>
      <c r="L227" s="229"/>
      <c r="M227" s="230"/>
      <c r="N227" s="231"/>
      <c r="O227" s="231"/>
      <c r="P227" s="231"/>
      <c r="Q227" s="231"/>
      <c r="R227" s="231"/>
      <c r="S227" s="231"/>
      <c r="T227" s="232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33" t="s">
        <v>175</v>
      </c>
      <c r="AU227" s="233" t="s">
        <v>85</v>
      </c>
      <c r="AV227" s="13" t="s">
        <v>83</v>
      </c>
      <c r="AW227" s="13" t="s">
        <v>37</v>
      </c>
      <c r="AX227" s="13" t="s">
        <v>75</v>
      </c>
      <c r="AY227" s="233" t="s">
        <v>159</v>
      </c>
    </row>
    <row r="228" spans="1:51" s="13" customFormat="1" ht="12">
      <c r="A228" s="13"/>
      <c r="B228" s="223"/>
      <c r="C228" s="224"/>
      <c r="D228" s="225" t="s">
        <v>175</v>
      </c>
      <c r="E228" s="226" t="s">
        <v>19</v>
      </c>
      <c r="F228" s="227" t="s">
        <v>359</v>
      </c>
      <c r="G228" s="224"/>
      <c r="H228" s="226" t="s">
        <v>19</v>
      </c>
      <c r="I228" s="228"/>
      <c r="J228" s="224"/>
      <c r="K228" s="224"/>
      <c r="L228" s="229"/>
      <c r="M228" s="230"/>
      <c r="N228" s="231"/>
      <c r="O228" s="231"/>
      <c r="P228" s="231"/>
      <c r="Q228" s="231"/>
      <c r="R228" s="231"/>
      <c r="S228" s="231"/>
      <c r="T228" s="232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33" t="s">
        <v>175</v>
      </c>
      <c r="AU228" s="233" t="s">
        <v>85</v>
      </c>
      <c r="AV228" s="13" t="s">
        <v>83</v>
      </c>
      <c r="AW228" s="13" t="s">
        <v>37</v>
      </c>
      <c r="AX228" s="13" t="s">
        <v>75</v>
      </c>
      <c r="AY228" s="233" t="s">
        <v>159</v>
      </c>
    </row>
    <row r="229" spans="1:51" s="13" customFormat="1" ht="12">
      <c r="A229" s="13"/>
      <c r="B229" s="223"/>
      <c r="C229" s="224"/>
      <c r="D229" s="225" t="s">
        <v>175</v>
      </c>
      <c r="E229" s="226" t="s">
        <v>19</v>
      </c>
      <c r="F229" s="227" t="s">
        <v>384</v>
      </c>
      <c r="G229" s="224"/>
      <c r="H229" s="226" t="s">
        <v>19</v>
      </c>
      <c r="I229" s="228"/>
      <c r="J229" s="224"/>
      <c r="K229" s="224"/>
      <c r="L229" s="229"/>
      <c r="M229" s="230"/>
      <c r="N229" s="231"/>
      <c r="O229" s="231"/>
      <c r="P229" s="231"/>
      <c r="Q229" s="231"/>
      <c r="R229" s="231"/>
      <c r="S229" s="231"/>
      <c r="T229" s="232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33" t="s">
        <v>175</v>
      </c>
      <c r="AU229" s="233" t="s">
        <v>85</v>
      </c>
      <c r="AV229" s="13" t="s">
        <v>83</v>
      </c>
      <c r="AW229" s="13" t="s">
        <v>37</v>
      </c>
      <c r="AX229" s="13" t="s">
        <v>75</v>
      </c>
      <c r="AY229" s="233" t="s">
        <v>159</v>
      </c>
    </row>
    <row r="230" spans="1:51" s="13" customFormat="1" ht="12">
      <c r="A230" s="13"/>
      <c r="B230" s="223"/>
      <c r="C230" s="224"/>
      <c r="D230" s="225" t="s">
        <v>175</v>
      </c>
      <c r="E230" s="226" t="s">
        <v>19</v>
      </c>
      <c r="F230" s="227" t="s">
        <v>974</v>
      </c>
      <c r="G230" s="224"/>
      <c r="H230" s="226" t="s">
        <v>19</v>
      </c>
      <c r="I230" s="228"/>
      <c r="J230" s="224"/>
      <c r="K230" s="224"/>
      <c r="L230" s="229"/>
      <c r="M230" s="230"/>
      <c r="N230" s="231"/>
      <c r="O230" s="231"/>
      <c r="P230" s="231"/>
      <c r="Q230" s="231"/>
      <c r="R230" s="231"/>
      <c r="S230" s="231"/>
      <c r="T230" s="232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33" t="s">
        <v>175</v>
      </c>
      <c r="AU230" s="233" t="s">
        <v>85</v>
      </c>
      <c r="AV230" s="13" t="s">
        <v>83</v>
      </c>
      <c r="AW230" s="13" t="s">
        <v>37</v>
      </c>
      <c r="AX230" s="13" t="s">
        <v>75</v>
      </c>
      <c r="AY230" s="233" t="s">
        <v>159</v>
      </c>
    </row>
    <row r="231" spans="1:51" s="14" customFormat="1" ht="12">
      <c r="A231" s="14"/>
      <c r="B231" s="234"/>
      <c r="C231" s="235"/>
      <c r="D231" s="225" t="s">
        <v>175</v>
      </c>
      <c r="E231" s="236" t="s">
        <v>19</v>
      </c>
      <c r="F231" s="237" t="s">
        <v>994</v>
      </c>
      <c r="G231" s="235"/>
      <c r="H231" s="238">
        <v>85.075</v>
      </c>
      <c r="I231" s="239"/>
      <c r="J231" s="235"/>
      <c r="K231" s="235"/>
      <c r="L231" s="240"/>
      <c r="M231" s="241"/>
      <c r="N231" s="242"/>
      <c r="O231" s="242"/>
      <c r="P231" s="242"/>
      <c r="Q231" s="242"/>
      <c r="R231" s="242"/>
      <c r="S231" s="242"/>
      <c r="T231" s="243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44" t="s">
        <v>175</v>
      </c>
      <c r="AU231" s="244" t="s">
        <v>85</v>
      </c>
      <c r="AV231" s="14" t="s">
        <v>85</v>
      </c>
      <c r="AW231" s="14" t="s">
        <v>37</v>
      </c>
      <c r="AX231" s="14" t="s">
        <v>75</v>
      </c>
      <c r="AY231" s="244" t="s">
        <v>159</v>
      </c>
    </row>
    <row r="232" spans="1:51" s="13" customFormat="1" ht="12">
      <c r="A232" s="13"/>
      <c r="B232" s="223"/>
      <c r="C232" s="224"/>
      <c r="D232" s="225" t="s">
        <v>175</v>
      </c>
      <c r="E232" s="226" t="s">
        <v>19</v>
      </c>
      <c r="F232" s="227" t="s">
        <v>362</v>
      </c>
      <c r="G232" s="224"/>
      <c r="H232" s="226" t="s">
        <v>19</v>
      </c>
      <c r="I232" s="228"/>
      <c r="J232" s="224"/>
      <c r="K232" s="224"/>
      <c r="L232" s="229"/>
      <c r="M232" s="230"/>
      <c r="N232" s="231"/>
      <c r="O232" s="231"/>
      <c r="P232" s="231"/>
      <c r="Q232" s="231"/>
      <c r="R232" s="231"/>
      <c r="S232" s="231"/>
      <c r="T232" s="232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33" t="s">
        <v>175</v>
      </c>
      <c r="AU232" s="233" t="s">
        <v>85</v>
      </c>
      <c r="AV232" s="13" t="s">
        <v>83</v>
      </c>
      <c r="AW232" s="13" t="s">
        <v>37</v>
      </c>
      <c r="AX232" s="13" t="s">
        <v>75</v>
      </c>
      <c r="AY232" s="233" t="s">
        <v>159</v>
      </c>
    </row>
    <row r="233" spans="1:51" s="13" customFormat="1" ht="12">
      <c r="A233" s="13"/>
      <c r="B233" s="223"/>
      <c r="C233" s="224"/>
      <c r="D233" s="225" t="s">
        <v>175</v>
      </c>
      <c r="E233" s="226" t="s">
        <v>19</v>
      </c>
      <c r="F233" s="227" t="s">
        <v>386</v>
      </c>
      <c r="G233" s="224"/>
      <c r="H233" s="226" t="s">
        <v>19</v>
      </c>
      <c r="I233" s="228"/>
      <c r="J233" s="224"/>
      <c r="K233" s="224"/>
      <c r="L233" s="229"/>
      <c r="M233" s="230"/>
      <c r="N233" s="231"/>
      <c r="O233" s="231"/>
      <c r="P233" s="231"/>
      <c r="Q233" s="231"/>
      <c r="R233" s="231"/>
      <c r="S233" s="231"/>
      <c r="T233" s="232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33" t="s">
        <v>175</v>
      </c>
      <c r="AU233" s="233" t="s">
        <v>85</v>
      </c>
      <c r="AV233" s="13" t="s">
        <v>83</v>
      </c>
      <c r="AW233" s="13" t="s">
        <v>37</v>
      </c>
      <c r="AX233" s="13" t="s">
        <v>75</v>
      </c>
      <c r="AY233" s="233" t="s">
        <v>159</v>
      </c>
    </row>
    <row r="234" spans="1:51" s="13" customFormat="1" ht="12">
      <c r="A234" s="13"/>
      <c r="B234" s="223"/>
      <c r="C234" s="224"/>
      <c r="D234" s="225" t="s">
        <v>175</v>
      </c>
      <c r="E234" s="226" t="s">
        <v>19</v>
      </c>
      <c r="F234" s="227" t="s">
        <v>974</v>
      </c>
      <c r="G234" s="224"/>
      <c r="H234" s="226" t="s">
        <v>19</v>
      </c>
      <c r="I234" s="228"/>
      <c r="J234" s="224"/>
      <c r="K234" s="224"/>
      <c r="L234" s="229"/>
      <c r="M234" s="230"/>
      <c r="N234" s="231"/>
      <c r="O234" s="231"/>
      <c r="P234" s="231"/>
      <c r="Q234" s="231"/>
      <c r="R234" s="231"/>
      <c r="S234" s="231"/>
      <c r="T234" s="232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33" t="s">
        <v>175</v>
      </c>
      <c r="AU234" s="233" t="s">
        <v>85</v>
      </c>
      <c r="AV234" s="13" t="s">
        <v>83</v>
      </c>
      <c r="AW234" s="13" t="s">
        <v>37</v>
      </c>
      <c r="AX234" s="13" t="s">
        <v>75</v>
      </c>
      <c r="AY234" s="233" t="s">
        <v>159</v>
      </c>
    </row>
    <row r="235" spans="1:51" s="14" customFormat="1" ht="12">
      <c r="A235" s="14"/>
      <c r="B235" s="234"/>
      <c r="C235" s="235"/>
      <c r="D235" s="225" t="s">
        <v>175</v>
      </c>
      <c r="E235" s="236" t="s">
        <v>19</v>
      </c>
      <c r="F235" s="237" t="s">
        <v>987</v>
      </c>
      <c r="G235" s="235"/>
      <c r="H235" s="238">
        <v>28.023</v>
      </c>
      <c r="I235" s="239"/>
      <c r="J235" s="235"/>
      <c r="K235" s="235"/>
      <c r="L235" s="240"/>
      <c r="M235" s="241"/>
      <c r="N235" s="242"/>
      <c r="O235" s="242"/>
      <c r="P235" s="242"/>
      <c r="Q235" s="242"/>
      <c r="R235" s="242"/>
      <c r="S235" s="242"/>
      <c r="T235" s="243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44" t="s">
        <v>175</v>
      </c>
      <c r="AU235" s="244" t="s">
        <v>85</v>
      </c>
      <c r="AV235" s="14" t="s">
        <v>85</v>
      </c>
      <c r="AW235" s="14" t="s">
        <v>37</v>
      </c>
      <c r="AX235" s="14" t="s">
        <v>75</v>
      </c>
      <c r="AY235" s="244" t="s">
        <v>159</v>
      </c>
    </row>
    <row r="236" spans="1:51" s="15" customFormat="1" ht="12">
      <c r="A236" s="15"/>
      <c r="B236" s="245"/>
      <c r="C236" s="246"/>
      <c r="D236" s="225" t="s">
        <v>175</v>
      </c>
      <c r="E236" s="247" t="s">
        <v>19</v>
      </c>
      <c r="F236" s="248" t="s">
        <v>179</v>
      </c>
      <c r="G236" s="246"/>
      <c r="H236" s="249">
        <v>113.098</v>
      </c>
      <c r="I236" s="250"/>
      <c r="J236" s="246"/>
      <c r="K236" s="246"/>
      <c r="L236" s="251"/>
      <c r="M236" s="252"/>
      <c r="N236" s="253"/>
      <c r="O236" s="253"/>
      <c r="P236" s="253"/>
      <c r="Q236" s="253"/>
      <c r="R236" s="253"/>
      <c r="S236" s="253"/>
      <c r="T236" s="254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T236" s="255" t="s">
        <v>175</v>
      </c>
      <c r="AU236" s="255" t="s">
        <v>85</v>
      </c>
      <c r="AV236" s="15" t="s">
        <v>167</v>
      </c>
      <c r="AW236" s="15" t="s">
        <v>37</v>
      </c>
      <c r="AX236" s="15" t="s">
        <v>83</v>
      </c>
      <c r="AY236" s="255" t="s">
        <v>159</v>
      </c>
    </row>
    <row r="237" spans="1:65" s="2" customFormat="1" ht="49.05" customHeight="1">
      <c r="A237" s="39"/>
      <c r="B237" s="40"/>
      <c r="C237" s="257" t="s">
        <v>350</v>
      </c>
      <c r="D237" s="257" t="s">
        <v>255</v>
      </c>
      <c r="E237" s="258" t="s">
        <v>276</v>
      </c>
      <c r="F237" s="259" t="s">
        <v>277</v>
      </c>
      <c r="G237" s="260" t="s">
        <v>165</v>
      </c>
      <c r="H237" s="261">
        <v>135.718</v>
      </c>
      <c r="I237" s="262"/>
      <c r="J237" s="263">
        <f>ROUND(I237*H237,2)</f>
        <v>0</v>
      </c>
      <c r="K237" s="259" t="s">
        <v>166</v>
      </c>
      <c r="L237" s="264"/>
      <c r="M237" s="265" t="s">
        <v>19</v>
      </c>
      <c r="N237" s="266" t="s">
        <v>46</v>
      </c>
      <c r="O237" s="85"/>
      <c r="P237" s="214">
        <f>O237*H237</f>
        <v>0</v>
      </c>
      <c r="Q237" s="214">
        <v>0.004</v>
      </c>
      <c r="R237" s="214">
        <f>Q237*H237</f>
        <v>0.542872</v>
      </c>
      <c r="S237" s="214">
        <v>0</v>
      </c>
      <c r="T237" s="215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16" t="s">
        <v>259</v>
      </c>
      <c r="AT237" s="216" t="s">
        <v>255</v>
      </c>
      <c r="AU237" s="216" t="s">
        <v>85</v>
      </c>
      <c r="AY237" s="18" t="s">
        <v>159</v>
      </c>
      <c r="BE237" s="217">
        <f>IF(N237="základní",J237,0)</f>
        <v>0</v>
      </c>
      <c r="BF237" s="217">
        <f>IF(N237="snížená",J237,0)</f>
        <v>0</v>
      </c>
      <c r="BG237" s="217">
        <f>IF(N237="zákl. přenesená",J237,0)</f>
        <v>0</v>
      </c>
      <c r="BH237" s="217">
        <f>IF(N237="sníž. přenesená",J237,0)</f>
        <v>0</v>
      </c>
      <c r="BI237" s="217">
        <f>IF(N237="nulová",J237,0)</f>
        <v>0</v>
      </c>
      <c r="BJ237" s="18" t="s">
        <v>83</v>
      </c>
      <c r="BK237" s="217">
        <f>ROUND(I237*H237,2)</f>
        <v>0</v>
      </c>
      <c r="BL237" s="18" t="s">
        <v>238</v>
      </c>
      <c r="BM237" s="216" t="s">
        <v>995</v>
      </c>
    </row>
    <row r="238" spans="1:51" s="14" customFormat="1" ht="12">
      <c r="A238" s="14"/>
      <c r="B238" s="234"/>
      <c r="C238" s="235"/>
      <c r="D238" s="225" t="s">
        <v>175</v>
      </c>
      <c r="E238" s="235"/>
      <c r="F238" s="237" t="s">
        <v>996</v>
      </c>
      <c r="G238" s="235"/>
      <c r="H238" s="238">
        <v>135.718</v>
      </c>
      <c r="I238" s="239"/>
      <c r="J238" s="235"/>
      <c r="K238" s="235"/>
      <c r="L238" s="240"/>
      <c r="M238" s="241"/>
      <c r="N238" s="242"/>
      <c r="O238" s="242"/>
      <c r="P238" s="242"/>
      <c r="Q238" s="242"/>
      <c r="R238" s="242"/>
      <c r="S238" s="242"/>
      <c r="T238" s="243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44" t="s">
        <v>175</v>
      </c>
      <c r="AU238" s="244" t="s">
        <v>85</v>
      </c>
      <c r="AV238" s="14" t="s">
        <v>85</v>
      </c>
      <c r="AW238" s="14" t="s">
        <v>4</v>
      </c>
      <c r="AX238" s="14" t="s">
        <v>83</v>
      </c>
      <c r="AY238" s="244" t="s">
        <v>159</v>
      </c>
    </row>
    <row r="239" spans="1:65" s="2" customFormat="1" ht="37.8" customHeight="1">
      <c r="A239" s="39"/>
      <c r="B239" s="40"/>
      <c r="C239" s="205" t="s">
        <v>353</v>
      </c>
      <c r="D239" s="205" t="s">
        <v>162</v>
      </c>
      <c r="E239" s="206" t="s">
        <v>372</v>
      </c>
      <c r="F239" s="207" t="s">
        <v>373</v>
      </c>
      <c r="G239" s="208" t="s">
        <v>165</v>
      </c>
      <c r="H239" s="209">
        <v>113.098</v>
      </c>
      <c r="I239" s="210"/>
      <c r="J239" s="211">
        <f>ROUND(I239*H239,2)</f>
        <v>0</v>
      </c>
      <c r="K239" s="207" t="s">
        <v>166</v>
      </c>
      <c r="L239" s="45"/>
      <c r="M239" s="212" t="s">
        <v>19</v>
      </c>
      <c r="N239" s="213" t="s">
        <v>46</v>
      </c>
      <c r="O239" s="85"/>
      <c r="P239" s="214">
        <f>O239*H239</f>
        <v>0</v>
      </c>
      <c r="Q239" s="214">
        <v>0.00094</v>
      </c>
      <c r="R239" s="214">
        <f>Q239*H239</f>
        <v>0.10631212</v>
      </c>
      <c r="S239" s="214">
        <v>0</v>
      </c>
      <c r="T239" s="215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16" t="s">
        <v>238</v>
      </c>
      <c r="AT239" s="216" t="s">
        <v>162</v>
      </c>
      <c r="AU239" s="216" t="s">
        <v>85</v>
      </c>
      <c r="AY239" s="18" t="s">
        <v>159</v>
      </c>
      <c r="BE239" s="217">
        <f>IF(N239="základní",J239,0)</f>
        <v>0</v>
      </c>
      <c r="BF239" s="217">
        <f>IF(N239="snížená",J239,0)</f>
        <v>0</v>
      </c>
      <c r="BG239" s="217">
        <f>IF(N239="zákl. přenesená",J239,0)</f>
        <v>0</v>
      </c>
      <c r="BH239" s="217">
        <f>IF(N239="sníž. přenesená",J239,0)</f>
        <v>0</v>
      </c>
      <c r="BI239" s="217">
        <f>IF(N239="nulová",J239,0)</f>
        <v>0</v>
      </c>
      <c r="BJ239" s="18" t="s">
        <v>83</v>
      </c>
      <c r="BK239" s="217">
        <f>ROUND(I239*H239,2)</f>
        <v>0</v>
      </c>
      <c r="BL239" s="18" t="s">
        <v>238</v>
      </c>
      <c r="BM239" s="216" t="s">
        <v>997</v>
      </c>
    </row>
    <row r="240" spans="1:47" s="2" customFormat="1" ht="12">
      <c r="A240" s="39"/>
      <c r="B240" s="40"/>
      <c r="C240" s="41"/>
      <c r="D240" s="218" t="s">
        <v>169</v>
      </c>
      <c r="E240" s="41"/>
      <c r="F240" s="219" t="s">
        <v>375</v>
      </c>
      <c r="G240" s="41"/>
      <c r="H240" s="41"/>
      <c r="I240" s="220"/>
      <c r="J240" s="41"/>
      <c r="K240" s="41"/>
      <c r="L240" s="45"/>
      <c r="M240" s="221"/>
      <c r="N240" s="222"/>
      <c r="O240" s="85"/>
      <c r="P240" s="85"/>
      <c r="Q240" s="85"/>
      <c r="R240" s="85"/>
      <c r="S240" s="85"/>
      <c r="T240" s="86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T240" s="18" t="s">
        <v>169</v>
      </c>
      <c r="AU240" s="18" t="s">
        <v>85</v>
      </c>
    </row>
    <row r="241" spans="1:51" s="13" customFormat="1" ht="12">
      <c r="A241" s="13"/>
      <c r="B241" s="223"/>
      <c r="C241" s="224"/>
      <c r="D241" s="225" t="s">
        <v>175</v>
      </c>
      <c r="E241" s="226" t="s">
        <v>19</v>
      </c>
      <c r="F241" s="227" t="s">
        <v>358</v>
      </c>
      <c r="G241" s="224"/>
      <c r="H241" s="226" t="s">
        <v>19</v>
      </c>
      <c r="I241" s="228"/>
      <c r="J241" s="224"/>
      <c r="K241" s="224"/>
      <c r="L241" s="229"/>
      <c r="M241" s="230"/>
      <c r="N241" s="231"/>
      <c r="O241" s="231"/>
      <c r="P241" s="231"/>
      <c r="Q241" s="231"/>
      <c r="R241" s="231"/>
      <c r="S241" s="231"/>
      <c r="T241" s="232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33" t="s">
        <v>175</v>
      </c>
      <c r="AU241" s="233" t="s">
        <v>85</v>
      </c>
      <c r="AV241" s="13" t="s">
        <v>83</v>
      </c>
      <c r="AW241" s="13" t="s">
        <v>37</v>
      </c>
      <c r="AX241" s="13" t="s">
        <v>75</v>
      </c>
      <c r="AY241" s="233" t="s">
        <v>159</v>
      </c>
    </row>
    <row r="242" spans="1:51" s="13" customFormat="1" ht="12">
      <c r="A242" s="13"/>
      <c r="B242" s="223"/>
      <c r="C242" s="224"/>
      <c r="D242" s="225" t="s">
        <v>175</v>
      </c>
      <c r="E242" s="226" t="s">
        <v>19</v>
      </c>
      <c r="F242" s="227" t="s">
        <v>359</v>
      </c>
      <c r="G242" s="224"/>
      <c r="H242" s="226" t="s">
        <v>19</v>
      </c>
      <c r="I242" s="228"/>
      <c r="J242" s="224"/>
      <c r="K242" s="224"/>
      <c r="L242" s="229"/>
      <c r="M242" s="230"/>
      <c r="N242" s="231"/>
      <c r="O242" s="231"/>
      <c r="P242" s="231"/>
      <c r="Q242" s="231"/>
      <c r="R242" s="231"/>
      <c r="S242" s="231"/>
      <c r="T242" s="232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33" t="s">
        <v>175</v>
      </c>
      <c r="AU242" s="233" t="s">
        <v>85</v>
      </c>
      <c r="AV242" s="13" t="s">
        <v>83</v>
      </c>
      <c r="AW242" s="13" t="s">
        <v>37</v>
      </c>
      <c r="AX242" s="13" t="s">
        <v>75</v>
      </c>
      <c r="AY242" s="233" t="s">
        <v>159</v>
      </c>
    </row>
    <row r="243" spans="1:51" s="13" customFormat="1" ht="12">
      <c r="A243" s="13"/>
      <c r="B243" s="223"/>
      <c r="C243" s="224"/>
      <c r="D243" s="225" t="s">
        <v>175</v>
      </c>
      <c r="E243" s="226" t="s">
        <v>19</v>
      </c>
      <c r="F243" s="227" t="s">
        <v>384</v>
      </c>
      <c r="G243" s="224"/>
      <c r="H243" s="226" t="s">
        <v>19</v>
      </c>
      <c r="I243" s="228"/>
      <c r="J243" s="224"/>
      <c r="K243" s="224"/>
      <c r="L243" s="229"/>
      <c r="M243" s="230"/>
      <c r="N243" s="231"/>
      <c r="O243" s="231"/>
      <c r="P243" s="231"/>
      <c r="Q243" s="231"/>
      <c r="R243" s="231"/>
      <c r="S243" s="231"/>
      <c r="T243" s="232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33" t="s">
        <v>175</v>
      </c>
      <c r="AU243" s="233" t="s">
        <v>85</v>
      </c>
      <c r="AV243" s="13" t="s">
        <v>83</v>
      </c>
      <c r="AW243" s="13" t="s">
        <v>37</v>
      </c>
      <c r="AX243" s="13" t="s">
        <v>75</v>
      </c>
      <c r="AY243" s="233" t="s">
        <v>159</v>
      </c>
    </row>
    <row r="244" spans="1:51" s="13" customFormat="1" ht="12">
      <c r="A244" s="13"/>
      <c r="B244" s="223"/>
      <c r="C244" s="224"/>
      <c r="D244" s="225" t="s">
        <v>175</v>
      </c>
      <c r="E244" s="226" t="s">
        <v>19</v>
      </c>
      <c r="F244" s="227" t="s">
        <v>974</v>
      </c>
      <c r="G244" s="224"/>
      <c r="H244" s="226" t="s">
        <v>19</v>
      </c>
      <c r="I244" s="228"/>
      <c r="J244" s="224"/>
      <c r="K244" s="224"/>
      <c r="L244" s="229"/>
      <c r="M244" s="230"/>
      <c r="N244" s="231"/>
      <c r="O244" s="231"/>
      <c r="P244" s="231"/>
      <c r="Q244" s="231"/>
      <c r="R244" s="231"/>
      <c r="S244" s="231"/>
      <c r="T244" s="232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33" t="s">
        <v>175</v>
      </c>
      <c r="AU244" s="233" t="s">
        <v>85</v>
      </c>
      <c r="AV244" s="13" t="s">
        <v>83</v>
      </c>
      <c r="AW244" s="13" t="s">
        <v>37</v>
      </c>
      <c r="AX244" s="13" t="s">
        <v>75</v>
      </c>
      <c r="AY244" s="233" t="s">
        <v>159</v>
      </c>
    </row>
    <row r="245" spans="1:51" s="14" customFormat="1" ht="12">
      <c r="A245" s="14"/>
      <c r="B245" s="234"/>
      <c r="C245" s="235"/>
      <c r="D245" s="225" t="s">
        <v>175</v>
      </c>
      <c r="E245" s="236" t="s">
        <v>19</v>
      </c>
      <c r="F245" s="237" t="s">
        <v>994</v>
      </c>
      <c r="G245" s="235"/>
      <c r="H245" s="238">
        <v>85.075</v>
      </c>
      <c r="I245" s="239"/>
      <c r="J245" s="235"/>
      <c r="K245" s="235"/>
      <c r="L245" s="240"/>
      <c r="M245" s="241"/>
      <c r="N245" s="242"/>
      <c r="O245" s="242"/>
      <c r="P245" s="242"/>
      <c r="Q245" s="242"/>
      <c r="R245" s="242"/>
      <c r="S245" s="242"/>
      <c r="T245" s="243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44" t="s">
        <v>175</v>
      </c>
      <c r="AU245" s="244" t="s">
        <v>85</v>
      </c>
      <c r="AV245" s="14" t="s">
        <v>85</v>
      </c>
      <c r="AW245" s="14" t="s">
        <v>37</v>
      </c>
      <c r="AX245" s="14" t="s">
        <v>75</v>
      </c>
      <c r="AY245" s="244" t="s">
        <v>159</v>
      </c>
    </row>
    <row r="246" spans="1:51" s="13" customFormat="1" ht="12">
      <c r="A246" s="13"/>
      <c r="B246" s="223"/>
      <c r="C246" s="224"/>
      <c r="D246" s="225" t="s">
        <v>175</v>
      </c>
      <c r="E246" s="226" t="s">
        <v>19</v>
      </c>
      <c r="F246" s="227" t="s">
        <v>362</v>
      </c>
      <c r="G246" s="224"/>
      <c r="H246" s="226" t="s">
        <v>19</v>
      </c>
      <c r="I246" s="228"/>
      <c r="J246" s="224"/>
      <c r="K246" s="224"/>
      <c r="L246" s="229"/>
      <c r="M246" s="230"/>
      <c r="N246" s="231"/>
      <c r="O246" s="231"/>
      <c r="P246" s="231"/>
      <c r="Q246" s="231"/>
      <c r="R246" s="231"/>
      <c r="S246" s="231"/>
      <c r="T246" s="232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33" t="s">
        <v>175</v>
      </c>
      <c r="AU246" s="233" t="s">
        <v>85</v>
      </c>
      <c r="AV246" s="13" t="s">
        <v>83</v>
      </c>
      <c r="AW246" s="13" t="s">
        <v>37</v>
      </c>
      <c r="AX246" s="13" t="s">
        <v>75</v>
      </c>
      <c r="AY246" s="233" t="s">
        <v>159</v>
      </c>
    </row>
    <row r="247" spans="1:51" s="13" customFormat="1" ht="12">
      <c r="A247" s="13"/>
      <c r="B247" s="223"/>
      <c r="C247" s="224"/>
      <c r="D247" s="225" t="s">
        <v>175</v>
      </c>
      <c r="E247" s="226" t="s">
        <v>19</v>
      </c>
      <c r="F247" s="227" t="s">
        <v>386</v>
      </c>
      <c r="G247" s="224"/>
      <c r="H247" s="226" t="s">
        <v>19</v>
      </c>
      <c r="I247" s="228"/>
      <c r="J247" s="224"/>
      <c r="K247" s="224"/>
      <c r="L247" s="229"/>
      <c r="M247" s="230"/>
      <c r="N247" s="231"/>
      <c r="O247" s="231"/>
      <c r="P247" s="231"/>
      <c r="Q247" s="231"/>
      <c r="R247" s="231"/>
      <c r="S247" s="231"/>
      <c r="T247" s="232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33" t="s">
        <v>175</v>
      </c>
      <c r="AU247" s="233" t="s">
        <v>85</v>
      </c>
      <c r="AV247" s="13" t="s">
        <v>83</v>
      </c>
      <c r="AW247" s="13" t="s">
        <v>37</v>
      </c>
      <c r="AX247" s="13" t="s">
        <v>75</v>
      </c>
      <c r="AY247" s="233" t="s">
        <v>159</v>
      </c>
    </row>
    <row r="248" spans="1:51" s="13" customFormat="1" ht="12">
      <c r="A248" s="13"/>
      <c r="B248" s="223"/>
      <c r="C248" s="224"/>
      <c r="D248" s="225" t="s">
        <v>175</v>
      </c>
      <c r="E248" s="226" t="s">
        <v>19</v>
      </c>
      <c r="F248" s="227" t="s">
        <v>974</v>
      </c>
      <c r="G248" s="224"/>
      <c r="H248" s="226" t="s">
        <v>19</v>
      </c>
      <c r="I248" s="228"/>
      <c r="J248" s="224"/>
      <c r="K248" s="224"/>
      <c r="L248" s="229"/>
      <c r="M248" s="230"/>
      <c r="N248" s="231"/>
      <c r="O248" s="231"/>
      <c r="P248" s="231"/>
      <c r="Q248" s="231"/>
      <c r="R248" s="231"/>
      <c r="S248" s="231"/>
      <c r="T248" s="232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33" t="s">
        <v>175</v>
      </c>
      <c r="AU248" s="233" t="s">
        <v>85</v>
      </c>
      <c r="AV248" s="13" t="s">
        <v>83</v>
      </c>
      <c r="AW248" s="13" t="s">
        <v>37</v>
      </c>
      <c r="AX248" s="13" t="s">
        <v>75</v>
      </c>
      <c r="AY248" s="233" t="s">
        <v>159</v>
      </c>
    </row>
    <row r="249" spans="1:51" s="14" customFormat="1" ht="12">
      <c r="A249" s="14"/>
      <c r="B249" s="234"/>
      <c r="C249" s="235"/>
      <c r="D249" s="225" t="s">
        <v>175</v>
      </c>
      <c r="E249" s="236" t="s">
        <v>19</v>
      </c>
      <c r="F249" s="237" t="s">
        <v>987</v>
      </c>
      <c r="G249" s="235"/>
      <c r="H249" s="238">
        <v>28.023</v>
      </c>
      <c r="I249" s="239"/>
      <c r="J249" s="235"/>
      <c r="K249" s="235"/>
      <c r="L249" s="240"/>
      <c r="M249" s="241"/>
      <c r="N249" s="242"/>
      <c r="O249" s="242"/>
      <c r="P249" s="242"/>
      <c r="Q249" s="242"/>
      <c r="R249" s="242"/>
      <c r="S249" s="242"/>
      <c r="T249" s="243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44" t="s">
        <v>175</v>
      </c>
      <c r="AU249" s="244" t="s">
        <v>85</v>
      </c>
      <c r="AV249" s="14" t="s">
        <v>85</v>
      </c>
      <c r="AW249" s="14" t="s">
        <v>37</v>
      </c>
      <c r="AX249" s="14" t="s">
        <v>75</v>
      </c>
      <c r="AY249" s="244" t="s">
        <v>159</v>
      </c>
    </row>
    <row r="250" spans="1:51" s="15" customFormat="1" ht="12">
      <c r="A250" s="15"/>
      <c r="B250" s="245"/>
      <c r="C250" s="246"/>
      <c r="D250" s="225" t="s">
        <v>175</v>
      </c>
      <c r="E250" s="247" t="s">
        <v>19</v>
      </c>
      <c r="F250" s="248" t="s">
        <v>179</v>
      </c>
      <c r="G250" s="246"/>
      <c r="H250" s="249">
        <v>113.098</v>
      </c>
      <c r="I250" s="250"/>
      <c r="J250" s="246"/>
      <c r="K250" s="246"/>
      <c r="L250" s="251"/>
      <c r="M250" s="252"/>
      <c r="N250" s="253"/>
      <c r="O250" s="253"/>
      <c r="P250" s="253"/>
      <c r="Q250" s="253"/>
      <c r="R250" s="253"/>
      <c r="S250" s="253"/>
      <c r="T250" s="254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T250" s="255" t="s">
        <v>175</v>
      </c>
      <c r="AU250" s="255" t="s">
        <v>85</v>
      </c>
      <c r="AV250" s="15" t="s">
        <v>167</v>
      </c>
      <c r="AW250" s="15" t="s">
        <v>37</v>
      </c>
      <c r="AX250" s="15" t="s">
        <v>83</v>
      </c>
      <c r="AY250" s="255" t="s">
        <v>159</v>
      </c>
    </row>
    <row r="251" spans="1:65" s="2" customFormat="1" ht="55.5" customHeight="1">
      <c r="A251" s="39"/>
      <c r="B251" s="40"/>
      <c r="C251" s="257" t="s">
        <v>368</v>
      </c>
      <c r="D251" s="257" t="s">
        <v>255</v>
      </c>
      <c r="E251" s="258" t="s">
        <v>282</v>
      </c>
      <c r="F251" s="259" t="s">
        <v>283</v>
      </c>
      <c r="G251" s="260" t="s">
        <v>165</v>
      </c>
      <c r="H251" s="261">
        <v>135.718</v>
      </c>
      <c r="I251" s="262"/>
      <c r="J251" s="263">
        <f>ROUND(I251*H251,2)</f>
        <v>0</v>
      </c>
      <c r="K251" s="259" t="s">
        <v>166</v>
      </c>
      <c r="L251" s="264"/>
      <c r="M251" s="265" t="s">
        <v>19</v>
      </c>
      <c r="N251" s="266" t="s">
        <v>46</v>
      </c>
      <c r="O251" s="85"/>
      <c r="P251" s="214">
        <f>O251*H251</f>
        <v>0</v>
      </c>
      <c r="Q251" s="214">
        <v>0.00554</v>
      </c>
      <c r="R251" s="214">
        <f>Q251*H251</f>
        <v>0.7518777199999999</v>
      </c>
      <c r="S251" s="214">
        <v>0</v>
      </c>
      <c r="T251" s="215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16" t="s">
        <v>259</v>
      </c>
      <c r="AT251" s="216" t="s">
        <v>255</v>
      </c>
      <c r="AU251" s="216" t="s">
        <v>85</v>
      </c>
      <c r="AY251" s="18" t="s">
        <v>159</v>
      </c>
      <c r="BE251" s="217">
        <f>IF(N251="základní",J251,0)</f>
        <v>0</v>
      </c>
      <c r="BF251" s="217">
        <f>IF(N251="snížená",J251,0)</f>
        <v>0</v>
      </c>
      <c r="BG251" s="217">
        <f>IF(N251="zákl. přenesená",J251,0)</f>
        <v>0</v>
      </c>
      <c r="BH251" s="217">
        <f>IF(N251="sníž. přenesená",J251,0)</f>
        <v>0</v>
      </c>
      <c r="BI251" s="217">
        <f>IF(N251="nulová",J251,0)</f>
        <v>0</v>
      </c>
      <c r="BJ251" s="18" t="s">
        <v>83</v>
      </c>
      <c r="BK251" s="217">
        <f>ROUND(I251*H251,2)</f>
        <v>0</v>
      </c>
      <c r="BL251" s="18" t="s">
        <v>238</v>
      </c>
      <c r="BM251" s="216" t="s">
        <v>998</v>
      </c>
    </row>
    <row r="252" spans="1:51" s="14" customFormat="1" ht="12">
      <c r="A252" s="14"/>
      <c r="B252" s="234"/>
      <c r="C252" s="235"/>
      <c r="D252" s="225" t="s">
        <v>175</v>
      </c>
      <c r="E252" s="235"/>
      <c r="F252" s="237" t="s">
        <v>996</v>
      </c>
      <c r="G252" s="235"/>
      <c r="H252" s="238">
        <v>135.718</v>
      </c>
      <c r="I252" s="239"/>
      <c r="J252" s="235"/>
      <c r="K252" s="235"/>
      <c r="L252" s="240"/>
      <c r="M252" s="241"/>
      <c r="N252" s="242"/>
      <c r="O252" s="242"/>
      <c r="P252" s="242"/>
      <c r="Q252" s="242"/>
      <c r="R252" s="242"/>
      <c r="S252" s="242"/>
      <c r="T252" s="243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44" t="s">
        <v>175</v>
      </c>
      <c r="AU252" s="244" t="s">
        <v>85</v>
      </c>
      <c r="AV252" s="14" t="s">
        <v>85</v>
      </c>
      <c r="AW252" s="14" t="s">
        <v>4</v>
      </c>
      <c r="AX252" s="14" t="s">
        <v>83</v>
      </c>
      <c r="AY252" s="244" t="s">
        <v>159</v>
      </c>
    </row>
    <row r="253" spans="1:65" s="2" customFormat="1" ht="49.05" customHeight="1">
      <c r="A253" s="39"/>
      <c r="B253" s="40"/>
      <c r="C253" s="205" t="s">
        <v>371</v>
      </c>
      <c r="D253" s="205" t="s">
        <v>162</v>
      </c>
      <c r="E253" s="206" t="s">
        <v>395</v>
      </c>
      <c r="F253" s="207" t="s">
        <v>396</v>
      </c>
      <c r="G253" s="208" t="s">
        <v>191</v>
      </c>
      <c r="H253" s="209">
        <v>11.799</v>
      </c>
      <c r="I253" s="210"/>
      <c r="J253" s="211">
        <f>ROUND(I253*H253,2)</f>
        <v>0</v>
      </c>
      <c r="K253" s="207" t="s">
        <v>166</v>
      </c>
      <c r="L253" s="45"/>
      <c r="M253" s="212" t="s">
        <v>19</v>
      </c>
      <c r="N253" s="213" t="s">
        <v>46</v>
      </c>
      <c r="O253" s="85"/>
      <c r="P253" s="214">
        <f>O253*H253</f>
        <v>0</v>
      </c>
      <c r="Q253" s="214">
        <v>0</v>
      </c>
      <c r="R253" s="214">
        <f>Q253*H253</f>
        <v>0</v>
      </c>
      <c r="S253" s="214">
        <v>0</v>
      </c>
      <c r="T253" s="215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16" t="s">
        <v>238</v>
      </c>
      <c r="AT253" s="216" t="s">
        <v>162</v>
      </c>
      <c r="AU253" s="216" t="s">
        <v>85</v>
      </c>
      <c r="AY253" s="18" t="s">
        <v>159</v>
      </c>
      <c r="BE253" s="217">
        <f>IF(N253="základní",J253,0)</f>
        <v>0</v>
      </c>
      <c r="BF253" s="217">
        <f>IF(N253="snížená",J253,0)</f>
        <v>0</v>
      </c>
      <c r="BG253" s="217">
        <f>IF(N253="zákl. přenesená",J253,0)</f>
        <v>0</v>
      </c>
      <c r="BH253" s="217">
        <f>IF(N253="sníž. přenesená",J253,0)</f>
        <v>0</v>
      </c>
      <c r="BI253" s="217">
        <f>IF(N253="nulová",J253,0)</f>
        <v>0</v>
      </c>
      <c r="BJ253" s="18" t="s">
        <v>83</v>
      </c>
      <c r="BK253" s="217">
        <f>ROUND(I253*H253,2)</f>
        <v>0</v>
      </c>
      <c r="BL253" s="18" t="s">
        <v>238</v>
      </c>
      <c r="BM253" s="216" t="s">
        <v>999</v>
      </c>
    </row>
    <row r="254" spans="1:47" s="2" customFormat="1" ht="12">
      <c r="A254" s="39"/>
      <c r="B254" s="40"/>
      <c r="C254" s="41"/>
      <c r="D254" s="218" t="s">
        <v>169</v>
      </c>
      <c r="E254" s="41"/>
      <c r="F254" s="219" t="s">
        <v>398</v>
      </c>
      <c r="G254" s="41"/>
      <c r="H254" s="41"/>
      <c r="I254" s="220"/>
      <c r="J254" s="41"/>
      <c r="K254" s="41"/>
      <c r="L254" s="45"/>
      <c r="M254" s="221"/>
      <c r="N254" s="222"/>
      <c r="O254" s="85"/>
      <c r="P254" s="85"/>
      <c r="Q254" s="85"/>
      <c r="R254" s="85"/>
      <c r="S254" s="85"/>
      <c r="T254" s="86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T254" s="18" t="s">
        <v>169</v>
      </c>
      <c r="AU254" s="18" t="s">
        <v>85</v>
      </c>
    </row>
    <row r="255" spans="1:63" s="12" customFormat="1" ht="22.8" customHeight="1">
      <c r="A255" s="12"/>
      <c r="B255" s="189"/>
      <c r="C255" s="190"/>
      <c r="D255" s="191" t="s">
        <v>74</v>
      </c>
      <c r="E255" s="203" t="s">
        <v>399</v>
      </c>
      <c r="F255" s="203" t="s">
        <v>400</v>
      </c>
      <c r="G255" s="190"/>
      <c r="H255" s="190"/>
      <c r="I255" s="193"/>
      <c r="J255" s="204">
        <f>BK255</f>
        <v>0</v>
      </c>
      <c r="K255" s="190"/>
      <c r="L255" s="195"/>
      <c r="M255" s="196"/>
      <c r="N255" s="197"/>
      <c r="O255" s="197"/>
      <c r="P255" s="198">
        <f>SUM(P256:P344)</f>
        <v>0</v>
      </c>
      <c r="Q255" s="197"/>
      <c r="R255" s="198">
        <f>SUM(R256:R344)</f>
        <v>2.4451955599999997</v>
      </c>
      <c r="S255" s="197"/>
      <c r="T255" s="199">
        <f>SUM(T256:T344)</f>
        <v>0.0974325</v>
      </c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R255" s="200" t="s">
        <v>85</v>
      </c>
      <c r="AT255" s="201" t="s">
        <v>74</v>
      </c>
      <c r="AU255" s="201" t="s">
        <v>83</v>
      </c>
      <c r="AY255" s="200" t="s">
        <v>159</v>
      </c>
      <c r="BK255" s="202">
        <f>SUM(BK256:BK344)</f>
        <v>0</v>
      </c>
    </row>
    <row r="256" spans="1:65" s="2" customFormat="1" ht="44.25" customHeight="1">
      <c r="A256" s="39"/>
      <c r="B256" s="40"/>
      <c r="C256" s="205" t="s">
        <v>376</v>
      </c>
      <c r="D256" s="205" t="s">
        <v>162</v>
      </c>
      <c r="E256" s="206" t="s">
        <v>402</v>
      </c>
      <c r="F256" s="207" t="s">
        <v>403</v>
      </c>
      <c r="G256" s="208" t="s">
        <v>165</v>
      </c>
      <c r="H256" s="209">
        <v>406.312</v>
      </c>
      <c r="I256" s="210"/>
      <c r="J256" s="211">
        <f>ROUND(I256*H256,2)</f>
        <v>0</v>
      </c>
      <c r="K256" s="207" t="s">
        <v>166</v>
      </c>
      <c r="L256" s="45"/>
      <c r="M256" s="212" t="s">
        <v>19</v>
      </c>
      <c r="N256" s="213" t="s">
        <v>46</v>
      </c>
      <c r="O256" s="85"/>
      <c r="P256" s="214">
        <f>O256*H256</f>
        <v>0</v>
      </c>
      <c r="Q256" s="214">
        <v>0.00012</v>
      </c>
      <c r="R256" s="214">
        <f>Q256*H256</f>
        <v>0.048757440000000006</v>
      </c>
      <c r="S256" s="214">
        <v>0</v>
      </c>
      <c r="T256" s="215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16" t="s">
        <v>238</v>
      </c>
      <c r="AT256" s="216" t="s">
        <v>162</v>
      </c>
      <c r="AU256" s="216" t="s">
        <v>85</v>
      </c>
      <c r="AY256" s="18" t="s">
        <v>159</v>
      </c>
      <c r="BE256" s="217">
        <f>IF(N256="základní",J256,0)</f>
        <v>0</v>
      </c>
      <c r="BF256" s="217">
        <f>IF(N256="snížená",J256,0)</f>
        <v>0</v>
      </c>
      <c r="BG256" s="217">
        <f>IF(N256="zákl. přenesená",J256,0)</f>
        <v>0</v>
      </c>
      <c r="BH256" s="217">
        <f>IF(N256="sníž. přenesená",J256,0)</f>
        <v>0</v>
      </c>
      <c r="BI256" s="217">
        <f>IF(N256="nulová",J256,0)</f>
        <v>0</v>
      </c>
      <c r="BJ256" s="18" t="s">
        <v>83</v>
      </c>
      <c r="BK256" s="217">
        <f>ROUND(I256*H256,2)</f>
        <v>0</v>
      </c>
      <c r="BL256" s="18" t="s">
        <v>238</v>
      </c>
      <c r="BM256" s="216" t="s">
        <v>1000</v>
      </c>
    </row>
    <row r="257" spans="1:47" s="2" customFormat="1" ht="12">
      <c r="A257" s="39"/>
      <c r="B257" s="40"/>
      <c r="C257" s="41"/>
      <c r="D257" s="218" t="s">
        <v>169</v>
      </c>
      <c r="E257" s="41"/>
      <c r="F257" s="219" t="s">
        <v>405</v>
      </c>
      <c r="G257" s="41"/>
      <c r="H257" s="41"/>
      <c r="I257" s="220"/>
      <c r="J257" s="41"/>
      <c r="K257" s="41"/>
      <c r="L257" s="45"/>
      <c r="M257" s="221"/>
      <c r="N257" s="222"/>
      <c r="O257" s="85"/>
      <c r="P257" s="85"/>
      <c r="Q257" s="85"/>
      <c r="R257" s="85"/>
      <c r="S257" s="85"/>
      <c r="T257" s="86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T257" s="18" t="s">
        <v>169</v>
      </c>
      <c r="AU257" s="18" t="s">
        <v>85</v>
      </c>
    </row>
    <row r="258" spans="1:51" s="13" customFormat="1" ht="12">
      <c r="A258" s="13"/>
      <c r="B258" s="223"/>
      <c r="C258" s="224"/>
      <c r="D258" s="225" t="s">
        <v>175</v>
      </c>
      <c r="E258" s="226" t="s">
        <v>19</v>
      </c>
      <c r="F258" s="227" t="s">
        <v>250</v>
      </c>
      <c r="G258" s="224"/>
      <c r="H258" s="226" t="s">
        <v>19</v>
      </c>
      <c r="I258" s="228"/>
      <c r="J258" s="224"/>
      <c r="K258" s="224"/>
      <c r="L258" s="229"/>
      <c r="M258" s="230"/>
      <c r="N258" s="231"/>
      <c r="O258" s="231"/>
      <c r="P258" s="231"/>
      <c r="Q258" s="231"/>
      <c r="R258" s="231"/>
      <c r="S258" s="231"/>
      <c r="T258" s="232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33" t="s">
        <v>175</v>
      </c>
      <c r="AU258" s="233" t="s">
        <v>85</v>
      </c>
      <c r="AV258" s="13" t="s">
        <v>83</v>
      </c>
      <c r="AW258" s="13" t="s">
        <v>37</v>
      </c>
      <c r="AX258" s="13" t="s">
        <v>75</v>
      </c>
      <c r="AY258" s="233" t="s">
        <v>159</v>
      </c>
    </row>
    <row r="259" spans="1:51" s="13" customFormat="1" ht="12">
      <c r="A259" s="13"/>
      <c r="B259" s="223"/>
      <c r="C259" s="224"/>
      <c r="D259" s="225" t="s">
        <v>175</v>
      </c>
      <c r="E259" s="226" t="s">
        <v>19</v>
      </c>
      <c r="F259" s="227" t="s">
        <v>251</v>
      </c>
      <c r="G259" s="224"/>
      <c r="H259" s="226" t="s">
        <v>19</v>
      </c>
      <c r="I259" s="228"/>
      <c r="J259" s="224"/>
      <c r="K259" s="224"/>
      <c r="L259" s="229"/>
      <c r="M259" s="230"/>
      <c r="N259" s="231"/>
      <c r="O259" s="231"/>
      <c r="P259" s="231"/>
      <c r="Q259" s="231"/>
      <c r="R259" s="231"/>
      <c r="S259" s="231"/>
      <c r="T259" s="232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33" t="s">
        <v>175</v>
      </c>
      <c r="AU259" s="233" t="s">
        <v>85</v>
      </c>
      <c r="AV259" s="13" t="s">
        <v>83</v>
      </c>
      <c r="AW259" s="13" t="s">
        <v>37</v>
      </c>
      <c r="AX259" s="13" t="s">
        <v>75</v>
      </c>
      <c r="AY259" s="233" t="s">
        <v>159</v>
      </c>
    </row>
    <row r="260" spans="1:51" s="14" customFormat="1" ht="12">
      <c r="A260" s="14"/>
      <c r="B260" s="234"/>
      <c r="C260" s="235"/>
      <c r="D260" s="225" t="s">
        <v>175</v>
      </c>
      <c r="E260" s="236" t="s">
        <v>19</v>
      </c>
      <c r="F260" s="237" t="s">
        <v>949</v>
      </c>
      <c r="G260" s="235"/>
      <c r="H260" s="238">
        <v>129.03</v>
      </c>
      <c r="I260" s="239"/>
      <c r="J260" s="235"/>
      <c r="K260" s="235"/>
      <c r="L260" s="240"/>
      <c r="M260" s="241"/>
      <c r="N260" s="242"/>
      <c r="O260" s="242"/>
      <c r="P260" s="242"/>
      <c r="Q260" s="242"/>
      <c r="R260" s="242"/>
      <c r="S260" s="242"/>
      <c r="T260" s="243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44" t="s">
        <v>175</v>
      </c>
      <c r="AU260" s="244" t="s">
        <v>85</v>
      </c>
      <c r="AV260" s="14" t="s">
        <v>85</v>
      </c>
      <c r="AW260" s="14" t="s">
        <v>37</v>
      </c>
      <c r="AX260" s="14" t="s">
        <v>75</v>
      </c>
      <c r="AY260" s="244" t="s">
        <v>159</v>
      </c>
    </row>
    <row r="261" spans="1:51" s="14" customFormat="1" ht="12">
      <c r="A261" s="14"/>
      <c r="B261" s="234"/>
      <c r="C261" s="235"/>
      <c r="D261" s="225" t="s">
        <v>175</v>
      </c>
      <c r="E261" s="236" t="s">
        <v>19</v>
      </c>
      <c r="F261" s="237" t="s">
        <v>950</v>
      </c>
      <c r="G261" s="235"/>
      <c r="H261" s="238">
        <v>322.672</v>
      </c>
      <c r="I261" s="239"/>
      <c r="J261" s="235"/>
      <c r="K261" s="235"/>
      <c r="L261" s="240"/>
      <c r="M261" s="241"/>
      <c r="N261" s="242"/>
      <c r="O261" s="242"/>
      <c r="P261" s="242"/>
      <c r="Q261" s="242"/>
      <c r="R261" s="242"/>
      <c r="S261" s="242"/>
      <c r="T261" s="243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44" t="s">
        <v>175</v>
      </c>
      <c r="AU261" s="244" t="s">
        <v>85</v>
      </c>
      <c r="AV261" s="14" t="s">
        <v>85</v>
      </c>
      <c r="AW261" s="14" t="s">
        <v>37</v>
      </c>
      <c r="AX261" s="14" t="s">
        <v>75</v>
      </c>
      <c r="AY261" s="244" t="s">
        <v>159</v>
      </c>
    </row>
    <row r="262" spans="1:51" s="13" customFormat="1" ht="12">
      <c r="A262" s="13"/>
      <c r="B262" s="223"/>
      <c r="C262" s="224"/>
      <c r="D262" s="225" t="s">
        <v>175</v>
      </c>
      <c r="E262" s="226" t="s">
        <v>19</v>
      </c>
      <c r="F262" s="227" t="s">
        <v>406</v>
      </c>
      <c r="G262" s="224"/>
      <c r="H262" s="226" t="s">
        <v>19</v>
      </c>
      <c r="I262" s="228"/>
      <c r="J262" s="224"/>
      <c r="K262" s="224"/>
      <c r="L262" s="229"/>
      <c r="M262" s="230"/>
      <c r="N262" s="231"/>
      <c r="O262" s="231"/>
      <c r="P262" s="231"/>
      <c r="Q262" s="231"/>
      <c r="R262" s="231"/>
      <c r="S262" s="231"/>
      <c r="T262" s="232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33" t="s">
        <v>175</v>
      </c>
      <c r="AU262" s="233" t="s">
        <v>85</v>
      </c>
      <c r="AV262" s="13" t="s">
        <v>83</v>
      </c>
      <c r="AW262" s="13" t="s">
        <v>37</v>
      </c>
      <c r="AX262" s="13" t="s">
        <v>75</v>
      </c>
      <c r="AY262" s="233" t="s">
        <v>159</v>
      </c>
    </row>
    <row r="263" spans="1:51" s="14" customFormat="1" ht="12">
      <c r="A263" s="14"/>
      <c r="B263" s="234"/>
      <c r="C263" s="235"/>
      <c r="D263" s="225" t="s">
        <v>175</v>
      </c>
      <c r="E263" s="236" t="s">
        <v>19</v>
      </c>
      <c r="F263" s="237" t="s">
        <v>1001</v>
      </c>
      <c r="G263" s="235"/>
      <c r="H263" s="238">
        <v>-29.764</v>
      </c>
      <c r="I263" s="239"/>
      <c r="J263" s="235"/>
      <c r="K263" s="235"/>
      <c r="L263" s="240"/>
      <c r="M263" s="241"/>
      <c r="N263" s="242"/>
      <c r="O263" s="242"/>
      <c r="P263" s="242"/>
      <c r="Q263" s="242"/>
      <c r="R263" s="242"/>
      <c r="S263" s="242"/>
      <c r="T263" s="243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44" t="s">
        <v>175</v>
      </c>
      <c r="AU263" s="244" t="s">
        <v>85</v>
      </c>
      <c r="AV263" s="14" t="s">
        <v>85</v>
      </c>
      <c r="AW263" s="14" t="s">
        <v>37</v>
      </c>
      <c r="AX263" s="14" t="s">
        <v>75</v>
      </c>
      <c r="AY263" s="244" t="s">
        <v>159</v>
      </c>
    </row>
    <row r="264" spans="1:51" s="14" customFormat="1" ht="12">
      <c r="A264" s="14"/>
      <c r="B264" s="234"/>
      <c r="C264" s="235"/>
      <c r="D264" s="225" t="s">
        <v>175</v>
      </c>
      <c r="E264" s="236" t="s">
        <v>19</v>
      </c>
      <c r="F264" s="237" t="s">
        <v>1002</v>
      </c>
      <c r="G264" s="235"/>
      <c r="H264" s="238">
        <v>-15.626</v>
      </c>
      <c r="I264" s="239"/>
      <c r="J264" s="235"/>
      <c r="K264" s="235"/>
      <c r="L264" s="240"/>
      <c r="M264" s="241"/>
      <c r="N264" s="242"/>
      <c r="O264" s="242"/>
      <c r="P264" s="242"/>
      <c r="Q264" s="242"/>
      <c r="R264" s="242"/>
      <c r="S264" s="242"/>
      <c r="T264" s="243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44" t="s">
        <v>175</v>
      </c>
      <c r="AU264" s="244" t="s">
        <v>85</v>
      </c>
      <c r="AV264" s="14" t="s">
        <v>85</v>
      </c>
      <c r="AW264" s="14" t="s">
        <v>37</v>
      </c>
      <c r="AX264" s="14" t="s">
        <v>75</v>
      </c>
      <c r="AY264" s="244" t="s">
        <v>159</v>
      </c>
    </row>
    <row r="265" spans="1:51" s="15" customFormat="1" ht="12">
      <c r="A265" s="15"/>
      <c r="B265" s="245"/>
      <c r="C265" s="246"/>
      <c r="D265" s="225" t="s">
        <v>175</v>
      </c>
      <c r="E265" s="247" t="s">
        <v>19</v>
      </c>
      <c r="F265" s="248" t="s">
        <v>179</v>
      </c>
      <c r="G265" s="246"/>
      <c r="H265" s="249">
        <v>406.312</v>
      </c>
      <c r="I265" s="250"/>
      <c r="J265" s="246"/>
      <c r="K265" s="246"/>
      <c r="L265" s="251"/>
      <c r="M265" s="252"/>
      <c r="N265" s="253"/>
      <c r="O265" s="253"/>
      <c r="P265" s="253"/>
      <c r="Q265" s="253"/>
      <c r="R265" s="253"/>
      <c r="S265" s="253"/>
      <c r="T265" s="254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T265" s="255" t="s">
        <v>175</v>
      </c>
      <c r="AU265" s="255" t="s">
        <v>85</v>
      </c>
      <c r="AV265" s="15" t="s">
        <v>167</v>
      </c>
      <c r="AW265" s="15" t="s">
        <v>37</v>
      </c>
      <c r="AX265" s="15" t="s">
        <v>83</v>
      </c>
      <c r="AY265" s="255" t="s">
        <v>159</v>
      </c>
    </row>
    <row r="266" spans="1:65" s="2" customFormat="1" ht="24.15" customHeight="1">
      <c r="A266" s="39"/>
      <c r="B266" s="40"/>
      <c r="C266" s="257" t="s">
        <v>379</v>
      </c>
      <c r="D266" s="257" t="s">
        <v>255</v>
      </c>
      <c r="E266" s="258" t="s">
        <v>409</v>
      </c>
      <c r="F266" s="259" t="s">
        <v>410</v>
      </c>
      <c r="G266" s="260" t="s">
        <v>165</v>
      </c>
      <c r="H266" s="261">
        <v>426.628</v>
      </c>
      <c r="I266" s="262"/>
      <c r="J266" s="263">
        <f>ROUND(I266*H266,2)</f>
        <v>0</v>
      </c>
      <c r="K266" s="259" t="s">
        <v>166</v>
      </c>
      <c r="L266" s="264"/>
      <c r="M266" s="265" t="s">
        <v>19</v>
      </c>
      <c r="N266" s="266" t="s">
        <v>46</v>
      </c>
      <c r="O266" s="85"/>
      <c r="P266" s="214">
        <f>O266*H266</f>
        <v>0</v>
      </c>
      <c r="Q266" s="214">
        <v>0.0029</v>
      </c>
      <c r="R266" s="214">
        <f>Q266*H266</f>
        <v>1.2372211999999998</v>
      </c>
      <c r="S266" s="214">
        <v>0</v>
      </c>
      <c r="T266" s="215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16" t="s">
        <v>259</v>
      </c>
      <c r="AT266" s="216" t="s">
        <v>255</v>
      </c>
      <c r="AU266" s="216" t="s">
        <v>85</v>
      </c>
      <c r="AY266" s="18" t="s">
        <v>159</v>
      </c>
      <c r="BE266" s="217">
        <f>IF(N266="základní",J266,0)</f>
        <v>0</v>
      </c>
      <c r="BF266" s="217">
        <f>IF(N266="snížená",J266,0)</f>
        <v>0</v>
      </c>
      <c r="BG266" s="217">
        <f>IF(N266="zákl. přenesená",J266,0)</f>
        <v>0</v>
      </c>
      <c r="BH266" s="217">
        <f>IF(N266="sníž. přenesená",J266,0)</f>
        <v>0</v>
      </c>
      <c r="BI266" s="217">
        <f>IF(N266="nulová",J266,0)</f>
        <v>0</v>
      </c>
      <c r="BJ266" s="18" t="s">
        <v>83</v>
      </c>
      <c r="BK266" s="217">
        <f>ROUND(I266*H266,2)</f>
        <v>0</v>
      </c>
      <c r="BL266" s="18" t="s">
        <v>238</v>
      </c>
      <c r="BM266" s="216" t="s">
        <v>1003</v>
      </c>
    </row>
    <row r="267" spans="1:51" s="14" customFormat="1" ht="12">
      <c r="A267" s="14"/>
      <c r="B267" s="234"/>
      <c r="C267" s="235"/>
      <c r="D267" s="225" t="s">
        <v>175</v>
      </c>
      <c r="E267" s="235"/>
      <c r="F267" s="237" t="s">
        <v>1004</v>
      </c>
      <c r="G267" s="235"/>
      <c r="H267" s="238">
        <v>426.628</v>
      </c>
      <c r="I267" s="239"/>
      <c r="J267" s="235"/>
      <c r="K267" s="235"/>
      <c r="L267" s="240"/>
      <c r="M267" s="241"/>
      <c r="N267" s="242"/>
      <c r="O267" s="242"/>
      <c r="P267" s="242"/>
      <c r="Q267" s="242"/>
      <c r="R267" s="242"/>
      <c r="S267" s="242"/>
      <c r="T267" s="243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44" t="s">
        <v>175</v>
      </c>
      <c r="AU267" s="244" t="s">
        <v>85</v>
      </c>
      <c r="AV267" s="14" t="s">
        <v>85</v>
      </c>
      <c r="AW267" s="14" t="s">
        <v>4</v>
      </c>
      <c r="AX267" s="14" t="s">
        <v>83</v>
      </c>
      <c r="AY267" s="244" t="s">
        <v>159</v>
      </c>
    </row>
    <row r="268" spans="1:65" s="2" customFormat="1" ht="37.8" customHeight="1">
      <c r="A268" s="39"/>
      <c r="B268" s="40"/>
      <c r="C268" s="205" t="s">
        <v>387</v>
      </c>
      <c r="D268" s="205" t="s">
        <v>162</v>
      </c>
      <c r="E268" s="206" t="s">
        <v>414</v>
      </c>
      <c r="F268" s="207" t="s">
        <v>415</v>
      </c>
      <c r="G268" s="208" t="s">
        <v>165</v>
      </c>
      <c r="H268" s="209">
        <v>406.312</v>
      </c>
      <c r="I268" s="210"/>
      <c r="J268" s="211">
        <f>ROUND(I268*H268,2)</f>
        <v>0</v>
      </c>
      <c r="K268" s="207" t="s">
        <v>166</v>
      </c>
      <c r="L268" s="45"/>
      <c r="M268" s="212" t="s">
        <v>19</v>
      </c>
      <c r="N268" s="213" t="s">
        <v>46</v>
      </c>
      <c r="O268" s="85"/>
      <c r="P268" s="214">
        <f>O268*H268</f>
        <v>0</v>
      </c>
      <c r="Q268" s="214">
        <v>0</v>
      </c>
      <c r="R268" s="214">
        <f>Q268*H268</f>
        <v>0</v>
      </c>
      <c r="S268" s="214">
        <v>0</v>
      </c>
      <c r="T268" s="215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16" t="s">
        <v>238</v>
      </c>
      <c r="AT268" s="216" t="s">
        <v>162</v>
      </c>
      <c r="AU268" s="216" t="s">
        <v>85</v>
      </c>
      <c r="AY268" s="18" t="s">
        <v>159</v>
      </c>
      <c r="BE268" s="217">
        <f>IF(N268="základní",J268,0)</f>
        <v>0</v>
      </c>
      <c r="BF268" s="217">
        <f>IF(N268="snížená",J268,0)</f>
        <v>0</v>
      </c>
      <c r="BG268" s="217">
        <f>IF(N268="zákl. přenesená",J268,0)</f>
        <v>0</v>
      </c>
      <c r="BH268" s="217">
        <f>IF(N268="sníž. přenesená",J268,0)</f>
        <v>0</v>
      </c>
      <c r="BI268" s="217">
        <f>IF(N268="nulová",J268,0)</f>
        <v>0</v>
      </c>
      <c r="BJ268" s="18" t="s">
        <v>83</v>
      </c>
      <c r="BK268" s="217">
        <f>ROUND(I268*H268,2)</f>
        <v>0</v>
      </c>
      <c r="BL268" s="18" t="s">
        <v>238</v>
      </c>
      <c r="BM268" s="216" t="s">
        <v>1005</v>
      </c>
    </row>
    <row r="269" spans="1:47" s="2" customFormat="1" ht="12">
      <c r="A269" s="39"/>
      <c r="B269" s="40"/>
      <c r="C269" s="41"/>
      <c r="D269" s="218" t="s">
        <v>169</v>
      </c>
      <c r="E269" s="41"/>
      <c r="F269" s="219" t="s">
        <v>417</v>
      </c>
      <c r="G269" s="41"/>
      <c r="H269" s="41"/>
      <c r="I269" s="220"/>
      <c r="J269" s="41"/>
      <c r="K269" s="41"/>
      <c r="L269" s="45"/>
      <c r="M269" s="221"/>
      <c r="N269" s="222"/>
      <c r="O269" s="85"/>
      <c r="P269" s="85"/>
      <c r="Q269" s="85"/>
      <c r="R269" s="85"/>
      <c r="S269" s="85"/>
      <c r="T269" s="86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T269" s="18" t="s">
        <v>169</v>
      </c>
      <c r="AU269" s="18" t="s">
        <v>85</v>
      </c>
    </row>
    <row r="270" spans="1:65" s="2" customFormat="1" ht="24.15" customHeight="1">
      <c r="A270" s="39"/>
      <c r="B270" s="40"/>
      <c r="C270" s="257" t="s">
        <v>390</v>
      </c>
      <c r="D270" s="257" t="s">
        <v>255</v>
      </c>
      <c r="E270" s="258" t="s">
        <v>419</v>
      </c>
      <c r="F270" s="259" t="s">
        <v>420</v>
      </c>
      <c r="G270" s="260" t="s">
        <v>165</v>
      </c>
      <c r="H270" s="261">
        <v>426.628</v>
      </c>
      <c r="I270" s="262"/>
      <c r="J270" s="263">
        <f>ROUND(I270*H270,2)</f>
        <v>0</v>
      </c>
      <c r="K270" s="259" t="s">
        <v>166</v>
      </c>
      <c r="L270" s="264"/>
      <c r="M270" s="265" t="s">
        <v>19</v>
      </c>
      <c r="N270" s="266" t="s">
        <v>46</v>
      </c>
      <c r="O270" s="85"/>
      <c r="P270" s="214">
        <f>O270*H270</f>
        <v>0</v>
      </c>
      <c r="Q270" s="214">
        <v>0.0012</v>
      </c>
      <c r="R270" s="214">
        <f>Q270*H270</f>
        <v>0.5119535999999999</v>
      </c>
      <c r="S270" s="214">
        <v>0</v>
      </c>
      <c r="T270" s="215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16" t="s">
        <v>259</v>
      </c>
      <c r="AT270" s="216" t="s">
        <v>255</v>
      </c>
      <c r="AU270" s="216" t="s">
        <v>85</v>
      </c>
      <c r="AY270" s="18" t="s">
        <v>159</v>
      </c>
      <c r="BE270" s="217">
        <f>IF(N270="základní",J270,0)</f>
        <v>0</v>
      </c>
      <c r="BF270" s="217">
        <f>IF(N270="snížená",J270,0)</f>
        <v>0</v>
      </c>
      <c r="BG270" s="217">
        <f>IF(N270="zákl. přenesená",J270,0)</f>
        <v>0</v>
      </c>
      <c r="BH270" s="217">
        <f>IF(N270="sníž. přenesená",J270,0)</f>
        <v>0</v>
      </c>
      <c r="BI270" s="217">
        <f>IF(N270="nulová",J270,0)</f>
        <v>0</v>
      </c>
      <c r="BJ270" s="18" t="s">
        <v>83</v>
      </c>
      <c r="BK270" s="217">
        <f>ROUND(I270*H270,2)</f>
        <v>0</v>
      </c>
      <c r="BL270" s="18" t="s">
        <v>238</v>
      </c>
      <c r="BM270" s="216" t="s">
        <v>1006</v>
      </c>
    </row>
    <row r="271" spans="1:51" s="14" customFormat="1" ht="12">
      <c r="A271" s="14"/>
      <c r="B271" s="234"/>
      <c r="C271" s="235"/>
      <c r="D271" s="225" t="s">
        <v>175</v>
      </c>
      <c r="E271" s="235"/>
      <c r="F271" s="237" t="s">
        <v>1004</v>
      </c>
      <c r="G271" s="235"/>
      <c r="H271" s="238">
        <v>426.628</v>
      </c>
      <c r="I271" s="239"/>
      <c r="J271" s="235"/>
      <c r="K271" s="235"/>
      <c r="L271" s="240"/>
      <c r="M271" s="241"/>
      <c r="N271" s="242"/>
      <c r="O271" s="242"/>
      <c r="P271" s="242"/>
      <c r="Q271" s="242"/>
      <c r="R271" s="242"/>
      <c r="S271" s="242"/>
      <c r="T271" s="243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44" t="s">
        <v>175</v>
      </c>
      <c r="AU271" s="244" t="s">
        <v>85</v>
      </c>
      <c r="AV271" s="14" t="s">
        <v>85</v>
      </c>
      <c r="AW271" s="14" t="s">
        <v>4</v>
      </c>
      <c r="AX271" s="14" t="s">
        <v>83</v>
      </c>
      <c r="AY271" s="244" t="s">
        <v>159</v>
      </c>
    </row>
    <row r="272" spans="1:65" s="2" customFormat="1" ht="49.05" customHeight="1">
      <c r="A272" s="39"/>
      <c r="B272" s="40"/>
      <c r="C272" s="205" t="s">
        <v>392</v>
      </c>
      <c r="D272" s="205" t="s">
        <v>162</v>
      </c>
      <c r="E272" s="206" t="s">
        <v>423</v>
      </c>
      <c r="F272" s="207" t="s">
        <v>424</v>
      </c>
      <c r="G272" s="208" t="s">
        <v>165</v>
      </c>
      <c r="H272" s="209">
        <v>406.312</v>
      </c>
      <c r="I272" s="210"/>
      <c r="J272" s="211">
        <f>ROUND(I272*H272,2)</f>
        <v>0</v>
      </c>
      <c r="K272" s="207" t="s">
        <v>166</v>
      </c>
      <c r="L272" s="45"/>
      <c r="M272" s="212" t="s">
        <v>19</v>
      </c>
      <c r="N272" s="213" t="s">
        <v>46</v>
      </c>
      <c r="O272" s="85"/>
      <c r="P272" s="214">
        <f>O272*H272</f>
        <v>0</v>
      </c>
      <c r="Q272" s="214">
        <v>9E-05</v>
      </c>
      <c r="R272" s="214">
        <f>Q272*H272</f>
        <v>0.03656808</v>
      </c>
      <c r="S272" s="214">
        <v>0</v>
      </c>
      <c r="T272" s="215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16" t="s">
        <v>238</v>
      </c>
      <c r="AT272" s="216" t="s">
        <v>162</v>
      </c>
      <c r="AU272" s="216" t="s">
        <v>85</v>
      </c>
      <c r="AY272" s="18" t="s">
        <v>159</v>
      </c>
      <c r="BE272" s="217">
        <f>IF(N272="základní",J272,0)</f>
        <v>0</v>
      </c>
      <c r="BF272" s="217">
        <f>IF(N272="snížená",J272,0)</f>
        <v>0</v>
      </c>
      <c r="BG272" s="217">
        <f>IF(N272="zákl. přenesená",J272,0)</f>
        <v>0</v>
      </c>
      <c r="BH272" s="217">
        <f>IF(N272="sníž. přenesená",J272,0)</f>
        <v>0</v>
      </c>
      <c r="BI272" s="217">
        <f>IF(N272="nulová",J272,0)</f>
        <v>0</v>
      </c>
      <c r="BJ272" s="18" t="s">
        <v>83</v>
      </c>
      <c r="BK272" s="217">
        <f>ROUND(I272*H272,2)</f>
        <v>0</v>
      </c>
      <c r="BL272" s="18" t="s">
        <v>238</v>
      </c>
      <c r="BM272" s="216" t="s">
        <v>1007</v>
      </c>
    </row>
    <row r="273" spans="1:47" s="2" customFormat="1" ht="12">
      <c r="A273" s="39"/>
      <c r="B273" s="40"/>
      <c r="C273" s="41"/>
      <c r="D273" s="218" t="s">
        <v>169</v>
      </c>
      <c r="E273" s="41"/>
      <c r="F273" s="219" t="s">
        <v>426</v>
      </c>
      <c r="G273" s="41"/>
      <c r="H273" s="41"/>
      <c r="I273" s="220"/>
      <c r="J273" s="41"/>
      <c r="K273" s="41"/>
      <c r="L273" s="45"/>
      <c r="M273" s="221"/>
      <c r="N273" s="222"/>
      <c r="O273" s="85"/>
      <c r="P273" s="85"/>
      <c r="Q273" s="85"/>
      <c r="R273" s="85"/>
      <c r="S273" s="85"/>
      <c r="T273" s="86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T273" s="18" t="s">
        <v>169</v>
      </c>
      <c r="AU273" s="18" t="s">
        <v>85</v>
      </c>
    </row>
    <row r="274" spans="1:47" s="2" customFormat="1" ht="12">
      <c r="A274" s="39"/>
      <c r="B274" s="40"/>
      <c r="C274" s="41"/>
      <c r="D274" s="225" t="s">
        <v>203</v>
      </c>
      <c r="E274" s="41"/>
      <c r="F274" s="256" t="s">
        <v>427</v>
      </c>
      <c r="G274" s="41"/>
      <c r="H274" s="41"/>
      <c r="I274" s="220"/>
      <c r="J274" s="41"/>
      <c r="K274" s="41"/>
      <c r="L274" s="45"/>
      <c r="M274" s="221"/>
      <c r="N274" s="222"/>
      <c r="O274" s="85"/>
      <c r="P274" s="85"/>
      <c r="Q274" s="85"/>
      <c r="R274" s="85"/>
      <c r="S274" s="85"/>
      <c r="T274" s="86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T274" s="18" t="s">
        <v>203</v>
      </c>
      <c r="AU274" s="18" t="s">
        <v>85</v>
      </c>
    </row>
    <row r="275" spans="1:65" s="2" customFormat="1" ht="37.8" customHeight="1">
      <c r="A275" s="39"/>
      <c r="B275" s="40"/>
      <c r="C275" s="205" t="s">
        <v>394</v>
      </c>
      <c r="D275" s="205" t="s">
        <v>162</v>
      </c>
      <c r="E275" s="206" t="s">
        <v>429</v>
      </c>
      <c r="F275" s="207" t="s">
        <v>430</v>
      </c>
      <c r="G275" s="208" t="s">
        <v>165</v>
      </c>
      <c r="H275" s="209">
        <v>45.39</v>
      </c>
      <c r="I275" s="210"/>
      <c r="J275" s="211">
        <f>ROUND(I275*H275,2)</f>
        <v>0</v>
      </c>
      <c r="K275" s="207" t="s">
        <v>166</v>
      </c>
      <c r="L275" s="45"/>
      <c r="M275" s="212" t="s">
        <v>19</v>
      </c>
      <c r="N275" s="213" t="s">
        <v>46</v>
      </c>
      <c r="O275" s="85"/>
      <c r="P275" s="214">
        <f>O275*H275</f>
        <v>0</v>
      </c>
      <c r="Q275" s="214">
        <v>0.00012</v>
      </c>
      <c r="R275" s="214">
        <f>Q275*H275</f>
        <v>0.0054468</v>
      </c>
      <c r="S275" s="214">
        <v>0</v>
      </c>
      <c r="T275" s="215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16" t="s">
        <v>238</v>
      </c>
      <c r="AT275" s="216" t="s">
        <v>162</v>
      </c>
      <c r="AU275" s="216" t="s">
        <v>85</v>
      </c>
      <c r="AY275" s="18" t="s">
        <v>159</v>
      </c>
      <c r="BE275" s="217">
        <f>IF(N275="základní",J275,0)</f>
        <v>0</v>
      </c>
      <c r="BF275" s="217">
        <f>IF(N275="snížená",J275,0)</f>
        <v>0</v>
      </c>
      <c r="BG275" s="217">
        <f>IF(N275="zákl. přenesená",J275,0)</f>
        <v>0</v>
      </c>
      <c r="BH275" s="217">
        <f>IF(N275="sníž. přenesená",J275,0)</f>
        <v>0</v>
      </c>
      <c r="BI275" s="217">
        <f>IF(N275="nulová",J275,0)</f>
        <v>0</v>
      </c>
      <c r="BJ275" s="18" t="s">
        <v>83</v>
      </c>
      <c r="BK275" s="217">
        <f>ROUND(I275*H275,2)</f>
        <v>0</v>
      </c>
      <c r="BL275" s="18" t="s">
        <v>238</v>
      </c>
      <c r="BM275" s="216" t="s">
        <v>1008</v>
      </c>
    </row>
    <row r="276" spans="1:47" s="2" customFormat="1" ht="12">
      <c r="A276" s="39"/>
      <c r="B276" s="40"/>
      <c r="C276" s="41"/>
      <c r="D276" s="218" t="s">
        <v>169</v>
      </c>
      <c r="E276" s="41"/>
      <c r="F276" s="219" t="s">
        <v>432</v>
      </c>
      <c r="G276" s="41"/>
      <c r="H276" s="41"/>
      <c r="I276" s="220"/>
      <c r="J276" s="41"/>
      <c r="K276" s="41"/>
      <c r="L276" s="45"/>
      <c r="M276" s="221"/>
      <c r="N276" s="222"/>
      <c r="O276" s="85"/>
      <c r="P276" s="85"/>
      <c r="Q276" s="85"/>
      <c r="R276" s="85"/>
      <c r="S276" s="85"/>
      <c r="T276" s="86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T276" s="18" t="s">
        <v>169</v>
      </c>
      <c r="AU276" s="18" t="s">
        <v>85</v>
      </c>
    </row>
    <row r="277" spans="1:51" s="13" customFormat="1" ht="12">
      <c r="A277" s="13"/>
      <c r="B277" s="223"/>
      <c r="C277" s="224"/>
      <c r="D277" s="225" t="s">
        <v>175</v>
      </c>
      <c r="E277" s="226" t="s">
        <v>19</v>
      </c>
      <c r="F277" s="227" t="s">
        <v>433</v>
      </c>
      <c r="G277" s="224"/>
      <c r="H277" s="226" t="s">
        <v>19</v>
      </c>
      <c r="I277" s="228"/>
      <c r="J277" s="224"/>
      <c r="K277" s="224"/>
      <c r="L277" s="229"/>
      <c r="M277" s="230"/>
      <c r="N277" s="231"/>
      <c r="O277" s="231"/>
      <c r="P277" s="231"/>
      <c r="Q277" s="231"/>
      <c r="R277" s="231"/>
      <c r="S277" s="231"/>
      <c r="T277" s="232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33" t="s">
        <v>175</v>
      </c>
      <c r="AU277" s="233" t="s">
        <v>85</v>
      </c>
      <c r="AV277" s="13" t="s">
        <v>83</v>
      </c>
      <c r="AW277" s="13" t="s">
        <v>37</v>
      </c>
      <c r="AX277" s="13" t="s">
        <v>75</v>
      </c>
      <c r="AY277" s="233" t="s">
        <v>159</v>
      </c>
    </row>
    <row r="278" spans="1:51" s="14" customFormat="1" ht="12">
      <c r="A278" s="14"/>
      <c r="B278" s="234"/>
      <c r="C278" s="235"/>
      <c r="D278" s="225" t="s">
        <v>175</v>
      </c>
      <c r="E278" s="236" t="s">
        <v>19</v>
      </c>
      <c r="F278" s="237" t="s">
        <v>1009</v>
      </c>
      <c r="G278" s="235"/>
      <c r="H278" s="238">
        <v>29.764</v>
      </c>
      <c r="I278" s="239"/>
      <c r="J278" s="235"/>
      <c r="K278" s="235"/>
      <c r="L278" s="240"/>
      <c r="M278" s="241"/>
      <c r="N278" s="242"/>
      <c r="O278" s="242"/>
      <c r="P278" s="242"/>
      <c r="Q278" s="242"/>
      <c r="R278" s="242"/>
      <c r="S278" s="242"/>
      <c r="T278" s="243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44" t="s">
        <v>175</v>
      </c>
      <c r="AU278" s="244" t="s">
        <v>85</v>
      </c>
      <c r="AV278" s="14" t="s">
        <v>85</v>
      </c>
      <c r="AW278" s="14" t="s">
        <v>37</v>
      </c>
      <c r="AX278" s="14" t="s">
        <v>75</v>
      </c>
      <c r="AY278" s="244" t="s">
        <v>159</v>
      </c>
    </row>
    <row r="279" spans="1:51" s="14" customFormat="1" ht="12">
      <c r="A279" s="14"/>
      <c r="B279" s="234"/>
      <c r="C279" s="235"/>
      <c r="D279" s="225" t="s">
        <v>175</v>
      </c>
      <c r="E279" s="236" t="s">
        <v>19</v>
      </c>
      <c r="F279" s="237" t="s">
        <v>1010</v>
      </c>
      <c r="G279" s="235"/>
      <c r="H279" s="238">
        <v>15.626</v>
      </c>
      <c r="I279" s="239"/>
      <c r="J279" s="235"/>
      <c r="K279" s="235"/>
      <c r="L279" s="240"/>
      <c r="M279" s="241"/>
      <c r="N279" s="242"/>
      <c r="O279" s="242"/>
      <c r="P279" s="242"/>
      <c r="Q279" s="242"/>
      <c r="R279" s="242"/>
      <c r="S279" s="242"/>
      <c r="T279" s="243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44" t="s">
        <v>175</v>
      </c>
      <c r="AU279" s="244" t="s">
        <v>85</v>
      </c>
      <c r="AV279" s="14" t="s">
        <v>85</v>
      </c>
      <c r="AW279" s="14" t="s">
        <v>37</v>
      </c>
      <c r="AX279" s="14" t="s">
        <v>75</v>
      </c>
      <c r="AY279" s="244" t="s">
        <v>159</v>
      </c>
    </row>
    <row r="280" spans="1:51" s="15" customFormat="1" ht="12">
      <c r="A280" s="15"/>
      <c r="B280" s="245"/>
      <c r="C280" s="246"/>
      <c r="D280" s="225" t="s">
        <v>175</v>
      </c>
      <c r="E280" s="247" t="s">
        <v>19</v>
      </c>
      <c r="F280" s="248" t="s">
        <v>179</v>
      </c>
      <c r="G280" s="246"/>
      <c r="H280" s="249">
        <v>45.39</v>
      </c>
      <c r="I280" s="250"/>
      <c r="J280" s="246"/>
      <c r="K280" s="246"/>
      <c r="L280" s="251"/>
      <c r="M280" s="252"/>
      <c r="N280" s="253"/>
      <c r="O280" s="253"/>
      <c r="P280" s="253"/>
      <c r="Q280" s="253"/>
      <c r="R280" s="253"/>
      <c r="S280" s="253"/>
      <c r="T280" s="254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T280" s="255" t="s">
        <v>175</v>
      </c>
      <c r="AU280" s="255" t="s">
        <v>85</v>
      </c>
      <c r="AV280" s="15" t="s">
        <v>167</v>
      </c>
      <c r="AW280" s="15" t="s">
        <v>37</v>
      </c>
      <c r="AX280" s="15" t="s">
        <v>83</v>
      </c>
      <c r="AY280" s="255" t="s">
        <v>159</v>
      </c>
    </row>
    <row r="281" spans="1:65" s="2" customFormat="1" ht="16.5" customHeight="1">
      <c r="A281" s="39"/>
      <c r="B281" s="40"/>
      <c r="C281" s="257" t="s">
        <v>401</v>
      </c>
      <c r="D281" s="257" t="s">
        <v>255</v>
      </c>
      <c r="E281" s="258" t="s">
        <v>436</v>
      </c>
      <c r="F281" s="259" t="s">
        <v>437</v>
      </c>
      <c r="G281" s="260" t="s">
        <v>438</v>
      </c>
      <c r="H281" s="261">
        <v>7.716</v>
      </c>
      <c r="I281" s="262"/>
      <c r="J281" s="263">
        <f>ROUND(I281*H281,2)</f>
        <v>0</v>
      </c>
      <c r="K281" s="259" t="s">
        <v>166</v>
      </c>
      <c r="L281" s="264"/>
      <c r="M281" s="265" t="s">
        <v>19</v>
      </c>
      <c r="N281" s="266" t="s">
        <v>46</v>
      </c>
      <c r="O281" s="85"/>
      <c r="P281" s="214">
        <f>O281*H281</f>
        <v>0</v>
      </c>
      <c r="Q281" s="214">
        <v>0.025</v>
      </c>
      <c r="R281" s="214">
        <f>Q281*H281</f>
        <v>0.19290000000000002</v>
      </c>
      <c r="S281" s="214">
        <v>0</v>
      </c>
      <c r="T281" s="215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16" t="s">
        <v>259</v>
      </c>
      <c r="AT281" s="216" t="s">
        <v>255</v>
      </c>
      <c r="AU281" s="216" t="s">
        <v>85</v>
      </c>
      <c r="AY281" s="18" t="s">
        <v>159</v>
      </c>
      <c r="BE281" s="217">
        <f>IF(N281="základní",J281,0)</f>
        <v>0</v>
      </c>
      <c r="BF281" s="217">
        <f>IF(N281="snížená",J281,0)</f>
        <v>0</v>
      </c>
      <c r="BG281" s="217">
        <f>IF(N281="zákl. přenesená",J281,0)</f>
        <v>0</v>
      </c>
      <c r="BH281" s="217">
        <f>IF(N281="sníž. přenesená",J281,0)</f>
        <v>0</v>
      </c>
      <c r="BI281" s="217">
        <f>IF(N281="nulová",J281,0)</f>
        <v>0</v>
      </c>
      <c r="BJ281" s="18" t="s">
        <v>83</v>
      </c>
      <c r="BK281" s="217">
        <f>ROUND(I281*H281,2)</f>
        <v>0</v>
      </c>
      <c r="BL281" s="18" t="s">
        <v>238</v>
      </c>
      <c r="BM281" s="216" t="s">
        <v>1011</v>
      </c>
    </row>
    <row r="282" spans="1:51" s="14" customFormat="1" ht="12">
      <c r="A282" s="14"/>
      <c r="B282" s="234"/>
      <c r="C282" s="235"/>
      <c r="D282" s="225" t="s">
        <v>175</v>
      </c>
      <c r="E282" s="235"/>
      <c r="F282" s="237" t="s">
        <v>1012</v>
      </c>
      <c r="G282" s="235"/>
      <c r="H282" s="238">
        <v>7.716</v>
      </c>
      <c r="I282" s="239"/>
      <c r="J282" s="235"/>
      <c r="K282" s="235"/>
      <c r="L282" s="240"/>
      <c r="M282" s="241"/>
      <c r="N282" s="242"/>
      <c r="O282" s="242"/>
      <c r="P282" s="242"/>
      <c r="Q282" s="242"/>
      <c r="R282" s="242"/>
      <c r="S282" s="242"/>
      <c r="T282" s="243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44" t="s">
        <v>175</v>
      </c>
      <c r="AU282" s="244" t="s">
        <v>85</v>
      </c>
      <c r="AV282" s="14" t="s">
        <v>85</v>
      </c>
      <c r="AW282" s="14" t="s">
        <v>4</v>
      </c>
      <c r="AX282" s="14" t="s">
        <v>83</v>
      </c>
      <c r="AY282" s="244" t="s">
        <v>159</v>
      </c>
    </row>
    <row r="283" spans="1:65" s="2" customFormat="1" ht="76.35" customHeight="1">
      <c r="A283" s="39"/>
      <c r="B283" s="40"/>
      <c r="C283" s="205" t="s">
        <v>408</v>
      </c>
      <c r="D283" s="205" t="s">
        <v>162</v>
      </c>
      <c r="E283" s="206" t="s">
        <v>442</v>
      </c>
      <c r="F283" s="207" t="s">
        <v>443</v>
      </c>
      <c r="G283" s="208" t="s">
        <v>165</v>
      </c>
      <c r="H283" s="209">
        <v>45.39</v>
      </c>
      <c r="I283" s="210"/>
      <c r="J283" s="211">
        <f>ROUND(I283*H283,2)</f>
        <v>0</v>
      </c>
      <c r="K283" s="207" t="s">
        <v>166</v>
      </c>
      <c r="L283" s="45"/>
      <c r="M283" s="212" t="s">
        <v>19</v>
      </c>
      <c r="N283" s="213" t="s">
        <v>46</v>
      </c>
      <c r="O283" s="85"/>
      <c r="P283" s="214">
        <f>O283*H283</f>
        <v>0</v>
      </c>
      <c r="Q283" s="214">
        <v>0.0002</v>
      </c>
      <c r="R283" s="214">
        <f>Q283*H283</f>
        <v>0.009078000000000001</v>
      </c>
      <c r="S283" s="214">
        <v>0</v>
      </c>
      <c r="T283" s="215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16" t="s">
        <v>238</v>
      </c>
      <c r="AT283" s="216" t="s">
        <v>162</v>
      </c>
      <c r="AU283" s="216" t="s">
        <v>85</v>
      </c>
      <c r="AY283" s="18" t="s">
        <v>159</v>
      </c>
      <c r="BE283" s="217">
        <f>IF(N283="základní",J283,0)</f>
        <v>0</v>
      </c>
      <c r="BF283" s="217">
        <f>IF(N283="snížená",J283,0)</f>
        <v>0</v>
      </c>
      <c r="BG283" s="217">
        <f>IF(N283="zákl. přenesená",J283,0)</f>
        <v>0</v>
      </c>
      <c r="BH283" s="217">
        <f>IF(N283="sníž. přenesená",J283,0)</f>
        <v>0</v>
      </c>
      <c r="BI283" s="217">
        <f>IF(N283="nulová",J283,0)</f>
        <v>0</v>
      </c>
      <c r="BJ283" s="18" t="s">
        <v>83</v>
      </c>
      <c r="BK283" s="217">
        <f>ROUND(I283*H283,2)</f>
        <v>0</v>
      </c>
      <c r="BL283" s="18" t="s">
        <v>238</v>
      </c>
      <c r="BM283" s="216" t="s">
        <v>1013</v>
      </c>
    </row>
    <row r="284" spans="1:47" s="2" customFormat="1" ht="12">
      <c r="A284" s="39"/>
      <c r="B284" s="40"/>
      <c r="C284" s="41"/>
      <c r="D284" s="218" t="s">
        <v>169</v>
      </c>
      <c r="E284" s="41"/>
      <c r="F284" s="219" t="s">
        <v>445</v>
      </c>
      <c r="G284" s="41"/>
      <c r="H284" s="41"/>
      <c r="I284" s="220"/>
      <c r="J284" s="41"/>
      <c r="K284" s="41"/>
      <c r="L284" s="45"/>
      <c r="M284" s="221"/>
      <c r="N284" s="222"/>
      <c r="O284" s="85"/>
      <c r="P284" s="85"/>
      <c r="Q284" s="85"/>
      <c r="R284" s="85"/>
      <c r="S284" s="85"/>
      <c r="T284" s="86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T284" s="18" t="s">
        <v>169</v>
      </c>
      <c r="AU284" s="18" t="s">
        <v>85</v>
      </c>
    </row>
    <row r="285" spans="1:47" s="2" customFormat="1" ht="12">
      <c r="A285" s="39"/>
      <c r="B285" s="40"/>
      <c r="C285" s="41"/>
      <c r="D285" s="225" t="s">
        <v>203</v>
      </c>
      <c r="E285" s="41"/>
      <c r="F285" s="256" t="s">
        <v>427</v>
      </c>
      <c r="G285" s="41"/>
      <c r="H285" s="41"/>
      <c r="I285" s="220"/>
      <c r="J285" s="41"/>
      <c r="K285" s="41"/>
      <c r="L285" s="45"/>
      <c r="M285" s="221"/>
      <c r="N285" s="222"/>
      <c r="O285" s="85"/>
      <c r="P285" s="85"/>
      <c r="Q285" s="85"/>
      <c r="R285" s="85"/>
      <c r="S285" s="85"/>
      <c r="T285" s="86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T285" s="18" t="s">
        <v>203</v>
      </c>
      <c r="AU285" s="18" t="s">
        <v>85</v>
      </c>
    </row>
    <row r="286" spans="1:65" s="2" customFormat="1" ht="44.25" customHeight="1">
      <c r="A286" s="39"/>
      <c r="B286" s="40"/>
      <c r="C286" s="205" t="s">
        <v>413</v>
      </c>
      <c r="D286" s="205" t="s">
        <v>162</v>
      </c>
      <c r="E286" s="206" t="s">
        <v>447</v>
      </c>
      <c r="F286" s="207" t="s">
        <v>448</v>
      </c>
      <c r="G286" s="208" t="s">
        <v>237</v>
      </c>
      <c r="H286" s="209">
        <v>6</v>
      </c>
      <c r="I286" s="210"/>
      <c r="J286" s="211">
        <f>ROUND(I286*H286,2)</f>
        <v>0</v>
      </c>
      <c r="K286" s="207" t="s">
        <v>166</v>
      </c>
      <c r="L286" s="45"/>
      <c r="M286" s="212" t="s">
        <v>19</v>
      </c>
      <c r="N286" s="213" t="s">
        <v>46</v>
      </c>
      <c r="O286" s="85"/>
      <c r="P286" s="214">
        <f>O286*H286</f>
        <v>0</v>
      </c>
      <c r="Q286" s="214">
        <v>0</v>
      </c>
      <c r="R286" s="214">
        <f>Q286*H286</f>
        <v>0</v>
      </c>
      <c r="S286" s="214">
        <v>0.003</v>
      </c>
      <c r="T286" s="215">
        <f>S286*H286</f>
        <v>0.018000000000000002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16" t="s">
        <v>238</v>
      </c>
      <c r="AT286" s="216" t="s">
        <v>162</v>
      </c>
      <c r="AU286" s="216" t="s">
        <v>85</v>
      </c>
      <c r="AY286" s="18" t="s">
        <v>159</v>
      </c>
      <c r="BE286" s="217">
        <f>IF(N286="základní",J286,0)</f>
        <v>0</v>
      </c>
      <c r="BF286" s="217">
        <f>IF(N286="snížená",J286,0)</f>
        <v>0</v>
      </c>
      <c r="BG286" s="217">
        <f>IF(N286="zákl. přenesená",J286,0)</f>
        <v>0</v>
      </c>
      <c r="BH286" s="217">
        <f>IF(N286="sníž. přenesená",J286,0)</f>
        <v>0</v>
      </c>
      <c r="BI286" s="217">
        <f>IF(N286="nulová",J286,0)</f>
        <v>0</v>
      </c>
      <c r="BJ286" s="18" t="s">
        <v>83</v>
      </c>
      <c r="BK286" s="217">
        <f>ROUND(I286*H286,2)</f>
        <v>0</v>
      </c>
      <c r="BL286" s="18" t="s">
        <v>238</v>
      </c>
      <c r="BM286" s="216" t="s">
        <v>1014</v>
      </c>
    </row>
    <row r="287" spans="1:47" s="2" customFormat="1" ht="12">
      <c r="A287" s="39"/>
      <c r="B287" s="40"/>
      <c r="C287" s="41"/>
      <c r="D287" s="218" t="s">
        <v>169</v>
      </c>
      <c r="E287" s="41"/>
      <c r="F287" s="219" t="s">
        <v>450</v>
      </c>
      <c r="G287" s="41"/>
      <c r="H287" s="41"/>
      <c r="I287" s="220"/>
      <c r="J287" s="41"/>
      <c r="K287" s="41"/>
      <c r="L287" s="45"/>
      <c r="M287" s="221"/>
      <c r="N287" s="222"/>
      <c r="O287" s="85"/>
      <c r="P287" s="85"/>
      <c r="Q287" s="85"/>
      <c r="R287" s="85"/>
      <c r="S287" s="85"/>
      <c r="T287" s="86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T287" s="18" t="s">
        <v>169</v>
      </c>
      <c r="AU287" s="18" t="s">
        <v>85</v>
      </c>
    </row>
    <row r="288" spans="1:51" s="13" customFormat="1" ht="12">
      <c r="A288" s="13"/>
      <c r="B288" s="223"/>
      <c r="C288" s="224"/>
      <c r="D288" s="225" t="s">
        <v>175</v>
      </c>
      <c r="E288" s="226" t="s">
        <v>19</v>
      </c>
      <c r="F288" s="227" t="s">
        <v>451</v>
      </c>
      <c r="G288" s="224"/>
      <c r="H288" s="226" t="s">
        <v>19</v>
      </c>
      <c r="I288" s="228"/>
      <c r="J288" s="224"/>
      <c r="K288" s="224"/>
      <c r="L288" s="229"/>
      <c r="M288" s="230"/>
      <c r="N288" s="231"/>
      <c r="O288" s="231"/>
      <c r="P288" s="231"/>
      <c r="Q288" s="231"/>
      <c r="R288" s="231"/>
      <c r="S288" s="231"/>
      <c r="T288" s="232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33" t="s">
        <v>175</v>
      </c>
      <c r="AU288" s="233" t="s">
        <v>85</v>
      </c>
      <c r="AV288" s="13" t="s">
        <v>83</v>
      </c>
      <c r="AW288" s="13" t="s">
        <v>37</v>
      </c>
      <c r="AX288" s="13" t="s">
        <v>75</v>
      </c>
      <c r="AY288" s="233" t="s">
        <v>159</v>
      </c>
    </row>
    <row r="289" spans="1:51" s="14" customFormat="1" ht="12">
      <c r="A289" s="14"/>
      <c r="B289" s="234"/>
      <c r="C289" s="235"/>
      <c r="D289" s="225" t="s">
        <v>175</v>
      </c>
      <c r="E289" s="236" t="s">
        <v>19</v>
      </c>
      <c r="F289" s="237" t="s">
        <v>160</v>
      </c>
      <c r="G289" s="235"/>
      <c r="H289" s="238">
        <v>6</v>
      </c>
      <c r="I289" s="239"/>
      <c r="J289" s="235"/>
      <c r="K289" s="235"/>
      <c r="L289" s="240"/>
      <c r="M289" s="241"/>
      <c r="N289" s="242"/>
      <c r="O289" s="242"/>
      <c r="P289" s="242"/>
      <c r="Q289" s="242"/>
      <c r="R289" s="242"/>
      <c r="S289" s="242"/>
      <c r="T289" s="243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44" t="s">
        <v>175</v>
      </c>
      <c r="AU289" s="244" t="s">
        <v>85</v>
      </c>
      <c r="AV289" s="14" t="s">
        <v>85</v>
      </c>
      <c r="AW289" s="14" t="s">
        <v>37</v>
      </c>
      <c r="AX289" s="14" t="s">
        <v>83</v>
      </c>
      <c r="AY289" s="244" t="s">
        <v>159</v>
      </c>
    </row>
    <row r="290" spans="1:65" s="2" customFormat="1" ht="49.05" customHeight="1">
      <c r="A290" s="39"/>
      <c r="B290" s="40"/>
      <c r="C290" s="205" t="s">
        <v>418</v>
      </c>
      <c r="D290" s="205" t="s">
        <v>162</v>
      </c>
      <c r="E290" s="206" t="s">
        <v>454</v>
      </c>
      <c r="F290" s="207" t="s">
        <v>455</v>
      </c>
      <c r="G290" s="208" t="s">
        <v>165</v>
      </c>
      <c r="H290" s="209">
        <v>45.39</v>
      </c>
      <c r="I290" s="210"/>
      <c r="J290" s="211">
        <f>ROUND(I290*H290,2)</f>
        <v>0</v>
      </c>
      <c r="K290" s="207" t="s">
        <v>166</v>
      </c>
      <c r="L290" s="45"/>
      <c r="M290" s="212" t="s">
        <v>19</v>
      </c>
      <c r="N290" s="213" t="s">
        <v>46</v>
      </c>
      <c r="O290" s="85"/>
      <c r="P290" s="214">
        <f>O290*H290</f>
        <v>0</v>
      </c>
      <c r="Q290" s="214">
        <v>0</v>
      </c>
      <c r="R290" s="214">
        <f>Q290*H290</f>
        <v>0</v>
      </c>
      <c r="S290" s="214">
        <v>0.00175</v>
      </c>
      <c r="T290" s="215">
        <f>S290*H290</f>
        <v>0.0794325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R290" s="216" t="s">
        <v>238</v>
      </c>
      <c r="AT290" s="216" t="s">
        <v>162</v>
      </c>
      <c r="AU290" s="216" t="s">
        <v>85</v>
      </c>
      <c r="AY290" s="18" t="s">
        <v>159</v>
      </c>
      <c r="BE290" s="217">
        <f>IF(N290="základní",J290,0)</f>
        <v>0</v>
      </c>
      <c r="BF290" s="217">
        <f>IF(N290="snížená",J290,0)</f>
        <v>0</v>
      </c>
      <c r="BG290" s="217">
        <f>IF(N290="zákl. přenesená",J290,0)</f>
        <v>0</v>
      </c>
      <c r="BH290" s="217">
        <f>IF(N290="sníž. přenesená",J290,0)</f>
        <v>0</v>
      </c>
      <c r="BI290" s="217">
        <f>IF(N290="nulová",J290,0)</f>
        <v>0</v>
      </c>
      <c r="BJ290" s="18" t="s">
        <v>83</v>
      </c>
      <c r="BK290" s="217">
        <f>ROUND(I290*H290,2)</f>
        <v>0</v>
      </c>
      <c r="BL290" s="18" t="s">
        <v>238</v>
      </c>
      <c r="BM290" s="216" t="s">
        <v>1015</v>
      </c>
    </row>
    <row r="291" spans="1:47" s="2" customFormat="1" ht="12">
      <c r="A291" s="39"/>
      <c r="B291" s="40"/>
      <c r="C291" s="41"/>
      <c r="D291" s="218" t="s">
        <v>169</v>
      </c>
      <c r="E291" s="41"/>
      <c r="F291" s="219" t="s">
        <v>457</v>
      </c>
      <c r="G291" s="41"/>
      <c r="H291" s="41"/>
      <c r="I291" s="220"/>
      <c r="J291" s="41"/>
      <c r="K291" s="41"/>
      <c r="L291" s="45"/>
      <c r="M291" s="221"/>
      <c r="N291" s="222"/>
      <c r="O291" s="85"/>
      <c r="P291" s="85"/>
      <c r="Q291" s="85"/>
      <c r="R291" s="85"/>
      <c r="S291" s="85"/>
      <c r="T291" s="86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T291" s="18" t="s">
        <v>169</v>
      </c>
      <c r="AU291" s="18" t="s">
        <v>85</v>
      </c>
    </row>
    <row r="292" spans="1:51" s="13" customFormat="1" ht="12">
      <c r="A292" s="13"/>
      <c r="B292" s="223"/>
      <c r="C292" s="224"/>
      <c r="D292" s="225" t="s">
        <v>175</v>
      </c>
      <c r="E292" s="226" t="s">
        <v>19</v>
      </c>
      <c r="F292" s="227" t="s">
        <v>339</v>
      </c>
      <c r="G292" s="224"/>
      <c r="H292" s="226" t="s">
        <v>19</v>
      </c>
      <c r="I292" s="228"/>
      <c r="J292" s="224"/>
      <c r="K292" s="224"/>
      <c r="L292" s="229"/>
      <c r="M292" s="230"/>
      <c r="N292" s="231"/>
      <c r="O292" s="231"/>
      <c r="P292" s="231"/>
      <c r="Q292" s="231"/>
      <c r="R292" s="231"/>
      <c r="S292" s="231"/>
      <c r="T292" s="232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33" t="s">
        <v>175</v>
      </c>
      <c r="AU292" s="233" t="s">
        <v>85</v>
      </c>
      <c r="AV292" s="13" t="s">
        <v>83</v>
      </c>
      <c r="AW292" s="13" t="s">
        <v>37</v>
      </c>
      <c r="AX292" s="13" t="s">
        <v>75</v>
      </c>
      <c r="AY292" s="233" t="s">
        <v>159</v>
      </c>
    </row>
    <row r="293" spans="1:51" s="13" customFormat="1" ht="12">
      <c r="A293" s="13"/>
      <c r="B293" s="223"/>
      <c r="C293" s="224"/>
      <c r="D293" s="225" t="s">
        <v>175</v>
      </c>
      <c r="E293" s="226" t="s">
        <v>19</v>
      </c>
      <c r="F293" s="227" t="s">
        <v>340</v>
      </c>
      <c r="G293" s="224"/>
      <c r="H293" s="226" t="s">
        <v>19</v>
      </c>
      <c r="I293" s="228"/>
      <c r="J293" s="224"/>
      <c r="K293" s="224"/>
      <c r="L293" s="229"/>
      <c r="M293" s="230"/>
      <c r="N293" s="231"/>
      <c r="O293" s="231"/>
      <c r="P293" s="231"/>
      <c r="Q293" s="231"/>
      <c r="R293" s="231"/>
      <c r="S293" s="231"/>
      <c r="T293" s="232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33" t="s">
        <v>175</v>
      </c>
      <c r="AU293" s="233" t="s">
        <v>85</v>
      </c>
      <c r="AV293" s="13" t="s">
        <v>83</v>
      </c>
      <c r="AW293" s="13" t="s">
        <v>37</v>
      </c>
      <c r="AX293" s="13" t="s">
        <v>75</v>
      </c>
      <c r="AY293" s="233" t="s">
        <v>159</v>
      </c>
    </row>
    <row r="294" spans="1:51" s="13" customFormat="1" ht="12">
      <c r="A294" s="13"/>
      <c r="B294" s="223"/>
      <c r="C294" s="224"/>
      <c r="D294" s="225" t="s">
        <v>175</v>
      </c>
      <c r="E294" s="226" t="s">
        <v>19</v>
      </c>
      <c r="F294" s="227" t="s">
        <v>974</v>
      </c>
      <c r="G294" s="224"/>
      <c r="H294" s="226" t="s">
        <v>19</v>
      </c>
      <c r="I294" s="228"/>
      <c r="J294" s="224"/>
      <c r="K294" s="224"/>
      <c r="L294" s="229"/>
      <c r="M294" s="230"/>
      <c r="N294" s="231"/>
      <c r="O294" s="231"/>
      <c r="P294" s="231"/>
      <c r="Q294" s="231"/>
      <c r="R294" s="231"/>
      <c r="S294" s="231"/>
      <c r="T294" s="232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33" t="s">
        <v>175</v>
      </c>
      <c r="AU294" s="233" t="s">
        <v>85</v>
      </c>
      <c r="AV294" s="13" t="s">
        <v>83</v>
      </c>
      <c r="AW294" s="13" t="s">
        <v>37</v>
      </c>
      <c r="AX294" s="13" t="s">
        <v>75</v>
      </c>
      <c r="AY294" s="233" t="s">
        <v>159</v>
      </c>
    </row>
    <row r="295" spans="1:51" s="14" customFormat="1" ht="12">
      <c r="A295" s="14"/>
      <c r="B295" s="234"/>
      <c r="C295" s="235"/>
      <c r="D295" s="225" t="s">
        <v>175</v>
      </c>
      <c r="E295" s="236" t="s">
        <v>19</v>
      </c>
      <c r="F295" s="237" t="s">
        <v>975</v>
      </c>
      <c r="G295" s="235"/>
      <c r="H295" s="238">
        <v>15.626</v>
      </c>
      <c r="I295" s="239"/>
      <c r="J295" s="235"/>
      <c r="K295" s="235"/>
      <c r="L295" s="240"/>
      <c r="M295" s="241"/>
      <c r="N295" s="242"/>
      <c r="O295" s="242"/>
      <c r="P295" s="242"/>
      <c r="Q295" s="242"/>
      <c r="R295" s="242"/>
      <c r="S295" s="242"/>
      <c r="T295" s="243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44" t="s">
        <v>175</v>
      </c>
      <c r="AU295" s="244" t="s">
        <v>85</v>
      </c>
      <c r="AV295" s="14" t="s">
        <v>85</v>
      </c>
      <c r="AW295" s="14" t="s">
        <v>37</v>
      </c>
      <c r="AX295" s="14" t="s">
        <v>75</v>
      </c>
      <c r="AY295" s="244" t="s">
        <v>159</v>
      </c>
    </row>
    <row r="296" spans="1:51" s="14" customFormat="1" ht="12">
      <c r="A296" s="14"/>
      <c r="B296" s="234"/>
      <c r="C296" s="235"/>
      <c r="D296" s="225" t="s">
        <v>175</v>
      </c>
      <c r="E296" s="236" t="s">
        <v>19</v>
      </c>
      <c r="F296" s="237" t="s">
        <v>976</v>
      </c>
      <c r="G296" s="235"/>
      <c r="H296" s="238">
        <v>29.764</v>
      </c>
      <c r="I296" s="239"/>
      <c r="J296" s="235"/>
      <c r="K296" s="235"/>
      <c r="L296" s="240"/>
      <c r="M296" s="241"/>
      <c r="N296" s="242"/>
      <c r="O296" s="242"/>
      <c r="P296" s="242"/>
      <c r="Q296" s="242"/>
      <c r="R296" s="242"/>
      <c r="S296" s="242"/>
      <c r="T296" s="243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44" t="s">
        <v>175</v>
      </c>
      <c r="AU296" s="244" t="s">
        <v>85</v>
      </c>
      <c r="AV296" s="14" t="s">
        <v>85</v>
      </c>
      <c r="AW296" s="14" t="s">
        <v>37</v>
      </c>
      <c r="AX296" s="14" t="s">
        <v>75</v>
      </c>
      <c r="AY296" s="244" t="s">
        <v>159</v>
      </c>
    </row>
    <row r="297" spans="1:51" s="15" customFormat="1" ht="12">
      <c r="A297" s="15"/>
      <c r="B297" s="245"/>
      <c r="C297" s="246"/>
      <c r="D297" s="225" t="s">
        <v>175</v>
      </c>
      <c r="E297" s="247" t="s">
        <v>19</v>
      </c>
      <c r="F297" s="248" t="s">
        <v>179</v>
      </c>
      <c r="G297" s="246"/>
      <c r="H297" s="249">
        <v>45.39</v>
      </c>
      <c r="I297" s="250"/>
      <c r="J297" s="246"/>
      <c r="K297" s="246"/>
      <c r="L297" s="251"/>
      <c r="M297" s="252"/>
      <c r="N297" s="253"/>
      <c r="O297" s="253"/>
      <c r="P297" s="253"/>
      <c r="Q297" s="253"/>
      <c r="R297" s="253"/>
      <c r="S297" s="253"/>
      <c r="T297" s="254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T297" s="255" t="s">
        <v>175</v>
      </c>
      <c r="AU297" s="255" t="s">
        <v>85</v>
      </c>
      <c r="AV297" s="15" t="s">
        <v>167</v>
      </c>
      <c r="AW297" s="15" t="s">
        <v>37</v>
      </c>
      <c r="AX297" s="15" t="s">
        <v>83</v>
      </c>
      <c r="AY297" s="255" t="s">
        <v>159</v>
      </c>
    </row>
    <row r="298" spans="1:65" s="2" customFormat="1" ht="33" customHeight="1">
      <c r="A298" s="39"/>
      <c r="B298" s="40"/>
      <c r="C298" s="205" t="s">
        <v>422</v>
      </c>
      <c r="D298" s="205" t="s">
        <v>162</v>
      </c>
      <c r="E298" s="206" t="s">
        <v>459</v>
      </c>
      <c r="F298" s="207" t="s">
        <v>460</v>
      </c>
      <c r="G298" s="208" t="s">
        <v>461</v>
      </c>
      <c r="H298" s="209">
        <v>214.337</v>
      </c>
      <c r="I298" s="210"/>
      <c r="J298" s="211">
        <f>ROUND(I298*H298,2)</f>
        <v>0</v>
      </c>
      <c r="K298" s="207" t="s">
        <v>166</v>
      </c>
      <c r="L298" s="45"/>
      <c r="M298" s="212" t="s">
        <v>19</v>
      </c>
      <c r="N298" s="213" t="s">
        <v>46</v>
      </c>
      <c r="O298" s="85"/>
      <c r="P298" s="214">
        <f>O298*H298</f>
        <v>0</v>
      </c>
      <c r="Q298" s="214">
        <v>3E-05</v>
      </c>
      <c r="R298" s="214">
        <f>Q298*H298</f>
        <v>0.00643011</v>
      </c>
      <c r="S298" s="214">
        <v>0</v>
      </c>
      <c r="T298" s="215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16" t="s">
        <v>238</v>
      </c>
      <c r="AT298" s="216" t="s">
        <v>162</v>
      </c>
      <c r="AU298" s="216" t="s">
        <v>85</v>
      </c>
      <c r="AY298" s="18" t="s">
        <v>159</v>
      </c>
      <c r="BE298" s="217">
        <f>IF(N298="základní",J298,0)</f>
        <v>0</v>
      </c>
      <c r="BF298" s="217">
        <f>IF(N298="snížená",J298,0)</f>
        <v>0</v>
      </c>
      <c r="BG298" s="217">
        <f>IF(N298="zákl. přenesená",J298,0)</f>
        <v>0</v>
      </c>
      <c r="BH298" s="217">
        <f>IF(N298="sníž. přenesená",J298,0)</f>
        <v>0</v>
      </c>
      <c r="BI298" s="217">
        <f>IF(N298="nulová",J298,0)</f>
        <v>0</v>
      </c>
      <c r="BJ298" s="18" t="s">
        <v>83</v>
      </c>
      <c r="BK298" s="217">
        <f>ROUND(I298*H298,2)</f>
        <v>0</v>
      </c>
      <c r="BL298" s="18" t="s">
        <v>238</v>
      </c>
      <c r="BM298" s="216" t="s">
        <v>1016</v>
      </c>
    </row>
    <row r="299" spans="1:47" s="2" customFormat="1" ht="12">
      <c r="A299" s="39"/>
      <c r="B299" s="40"/>
      <c r="C299" s="41"/>
      <c r="D299" s="218" t="s">
        <v>169</v>
      </c>
      <c r="E299" s="41"/>
      <c r="F299" s="219" t="s">
        <v>463</v>
      </c>
      <c r="G299" s="41"/>
      <c r="H299" s="41"/>
      <c r="I299" s="220"/>
      <c r="J299" s="41"/>
      <c r="K299" s="41"/>
      <c r="L299" s="45"/>
      <c r="M299" s="221"/>
      <c r="N299" s="222"/>
      <c r="O299" s="85"/>
      <c r="P299" s="85"/>
      <c r="Q299" s="85"/>
      <c r="R299" s="85"/>
      <c r="S299" s="85"/>
      <c r="T299" s="86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T299" s="18" t="s">
        <v>169</v>
      </c>
      <c r="AU299" s="18" t="s">
        <v>85</v>
      </c>
    </row>
    <row r="300" spans="1:51" s="13" customFormat="1" ht="12">
      <c r="A300" s="13"/>
      <c r="B300" s="223"/>
      <c r="C300" s="224"/>
      <c r="D300" s="225" t="s">
        <v>175</v>
      </c>
      <c r="E300" s="226" t="s">
        <v>19</v>
      </c>
      <c r="F300" s="227" t="s">
        <v>358</v>
      </c>
      <c r="G300" s="224"/>
      <c r="H300" s="226" t="s">
        <v>19</v>
      </c>
      <c r="I300" s="228"/>
      <c r="J300" s="224"/>
      <c r="K300" s="224"/>
      <c r="L300" s="229"/>
      <c r="M300" s="230"/>
      <c r="N300" s="231"/>
      <c r="O300" s="231"/>
      <c r="P300" s="231"/>
      <c r="Q300" s="231"/>
      <c r="R300" s="231"/>
      <c r="S300" s="231"/>
      <c r="T300" s="232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33" t="s">
        <v>175</v>
      </c>
      <c r="AU300" s="233" t="s">
        <v>85</v>
      </c>
      <c r="AV300" s="13" t="s">
        <v>83</v>
      </c>
      <c r="AW300" s="13" t="s">
        <v>37</v>
      </c>
      <c r="AX300" s="13" t="s">
        <v>75</v>
      </c>
      <c r="AY300" s="233" t="s">
        <v>159</v>
      </c>
    </row>
    <row r="301" spans="1:51" s="13" customFormat="1" ht="12">
      <c r="A301" s="13"/>
      <c r="B301" s="223"/>
      <c r="C301" s="224"/>
      <c r="D301" s="225" t="s">
        <v>175</v>
      </c>
      <c r="E301" s="226" t="s">
        <v>19</v>
      </c>
      <c r="F301" s="227" t="s">
        <v>359</v>
      </c>
      <c r="G301" s="224"/>
      <c r="H301" s="226" t="s">
        <v>19</v>
      </c>
      <c r="I301" s="228"/>
      <c r="J301" s="224"/>
      <c r="K301" s="224"/>
      <c r="L301" s="229"/>
      <c r="M301" s="230"/>
      <c r="N301" s="231"/>
      <c r="O301" s="231"/>
      <c r="P301" s="231"/>
      <c r="Q301" s="231"/>
      <c r="R301" s="231"/>
      <c r="S301" s="231"/>
      <c r="T301" s="232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33" t="s">
        <v>175</v>
      </c>
      <c r="AU301" s="233" t="s">
        <v>85</v>
      </c>
      <c r="AV301" s="13" t="s">
        <v>83</v>
      </c>
      <c r="AW301" s="13" t="s">
        <v>37</v>
      </c>
      <c r="AX301" s="13" t="s">
        <v>75</v>
      </c>
      <c r="AY301" s="233" t="s">
        <v>159</v>
      </c>
    </row>
    <row r="302" spans="1:51" s="13" customFormat="1" ht="12">
      <c r="A302" s="13"/>
      <c r="B302" s="223"/>
      <c r="C302" s="224"/>
      <c r="D302" s="225" t="s">
        <v>175</v>
      </c>
      <c r="E302" s="226" t="s">
        <v>19</v>
      </c>
      <c r="F302" s="227" t="s">
        <v>974</v>
      </c>
      <c r="G302" s="224"/>
      <c r="H302" s="226" t="s">
        <v>19</v>
      </c>
      <c r="I302" s="228"/>
      <c r="J302" s="224"/>
      <c r="K302" s="224"/>
      <c r="L302" s="229"/>
      <c r="M302" s="230"/>
      <c r="N302" s="231"/>
      <c r="O302" s="231"/>
      <c r="P302" s="231"/>
      <c r="Q302" s="231"/>
      <c r="R302" s="231"/>
      <c r="S302" s="231"/>
      <c r="T302" s="232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33" t="s">
        <v>175</v>
      </c>
      <c r="AU302" s="233" t="s">
        <v>85</v>
      </c>
      <c r="AV302" s="13" t="s">
        <v>83</v>
      </c>
      <c r="AW302" s="13" t="s">
        <v>37</v>
      </c>
      <c r="AX302" s="13" t="s">
        <v>75</v>
      </c>
      <c r="AY302" s="233" t="s">
        <v>159</v>
      </c>
    </row>
    <row r="303" spans="1:51" s="14" customFormat="1" ht="12">
      <c r="A303" s="14"/>
      <c r="B303" s="234"/>
      <c r="C303" s="235"/>
      <c r="D303" s="225" t="s">
        <v>175</v>
      </c>
      <c r="E303" s="236" t="s">
        <v>19</v>
      </c>
      <c r="F303" s="237" t="s">
        <v>1017</v>
      </c>
      <c r="G303" s="235"/>
      <c r="H303" s="238">
        <v>85.075</v>
      </c>
      <c r="I303" s="239"/>
      <c r="J303" s="235"/>
      <c r="K303" s="235"/>
      <c r="L303" s="240"/>
      <c r="M303" s="241"/>
      <c r="N303" s="242"/>
      <c r="O303" s="242"/>
      <c r="P303" s="242"/>
      <c r="Q303" s="242"/>
      <c r="R303" s="242"/>
      <c r="S303" s="242"/>
      <c r="T303" s="243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44" t="s">
        <v>175</v>
      </c>
      <c r="AU303" s="244" t="s">
        <v>85</v>
      </c>
      <c r="AV303" s="14" t="s">
        <v>85</v>
      </c>
      <c r="AW303" s="14" t="s">
        <v>37</v>
      </c>
      <c r="AX303" s="14" t="s">
        <v>75</v>
      </c>
      <c r="AY303" s="244" t="s">
        <v>159</v>
      </c>
    </row>
    <row r="304" spans="1:51" s="13" customFormat="1" ht="12">
      <c r="A304" s="13"/>
      <c r="B304" s="223"/>
      <c r="C304" s="224"/>
      <c r="D304" s="225" t="s">
        <v>175</v>
      </c>
      <c r="E304" s="226" t="s">
        <v>19</v>
      </c>
      <c r="F304" s="227" t="s">
        <v>362</v>
      </c>
      <c r="G304" s="224"/>
      <c r="H304" s="226" t="s">
        <v>19</v>
      </c>
      <c r="I304" s="228"/>
      <c r="J304" s="224"/>
      <c r="K304" s="224"/>
      <c r="L304" s="229"/>
      <c r="M304" s="230"/>
      <c r="N304" s="231"/>
      <c r="O304" s="231"/>
      <c r="P304" s="231"/>
      <c r="Q304" s="231"/>
      <c r="R304" s="231"/>
      <c r="S304" s="231"/>
      <c r="T304" s="232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33" t="s">
        <v>175</v>
      </c>
      <c r="AU304" s="233" t="s">
        <v>85</v>
      </c>
      <c r="AV304" s="13" t="s">
        <v>83</v>
      </c>
      <c r="AW304" s="13" t="s">
        <v>37</v>
      </c>
      <c r="AX304" s="13" t="s">
        <v>75</v>
      </c>
      <c r="AY304" s="233" t="s">
        <v>159</v>
      </c>
    </row>
    <row r="305" spans="1:51" s="13" customFormat="1" ht="12">
      <c r="A305" s="13"/>
      <c r="B305" s="223"/>
      <c r="C305" s="224"/>
      <c r="D305" s="225" t="s">
        <v>175</v>
      </c>
      <c r="E305" s="226" t="s">
        <v>19</v>
      </c>
      <c r="F305" s="227" t="s">
        <v>974</v>
      </c>
      <c r="G305" s="224"/>
      <c r="H305" s="226" t="s">
        <v>19</v>
      </c>
      <c r="I305" s="228"/>
      <c r="J305" s="224"/>
      <c r="K305" s="224"/>
      <c r="L305" s="229"/>
      <c r="M305" s="230"/>
      <c r="N305" s="231"/>
      <c r="O305" s="231"/>
      <c r="P305" s="231"/>
      <c r="Q305" s="231"/>
      <c r="R305" s="231"/>
      <c r="S305" s="231"/>
      <c r="T305" s="232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33" t="s">
        <v>175</v>
      </c>
      <c r="AU305" s="233" t="s">
        <v>85</v>
      </c>
      <c r="AV305" s="13" t="s">
        <v>83</v>
      </c>
      <c r="AW305" s="13" t="s">
        <v>37</v>
      </c>
      <c r="AX305" s="13" t="s">
        <v>75</v>
      </c>
      <c r="AY305" s="233" t="s">
        <v>159</v>
      </c>
    </row>
    <row r="306" spans="1:51" s="14" customFormat="1" ht="12">
      <c r="A306" s="14"/>
      <c r="B306" s="234"/>
      <c r="C306" s="235"/>
      <c r="D306" s="225" t="s">
        <v>175</v>
      </c>
      <c r="E306" s="236" t="s">
        <v>19</v>
      </c>
      <c r="F306" s="237" t="s">
        <v>1018</v>
      </c>
      <c r="G306" s="235"/>
      <c r="H306" s="238">
        <v>32.968</v>
      </c>
      <c r="I306" s="239"/>
      <c r="J306" s="235"/>
      <c r="K306" s="235"/>
      <c r="L306" s="240"/>
      <c r="M306" s="241"/>
      <c r="N306" s="242"/>
      <c r="O306" s="242"/>
      <c r="P306" s="242"/>
      <c r="Q306" s="242"/>
      <c r="R306" s="242"/>
      <c r="S306" s="242"/>
      <c r="T306" s="243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44" t="s">
        <v>175</v>
      </c>
      <c r="AU306" s="244" t="s">
        <v>85</v>
      </c>
      <c r="AV306" s="14" t="s">
        <v>85</v>
      </c>
      <c r="AW306" s="14" t="s">
        <v>37</v>
      </c>
      <c r="AX306" s="14" t="s">
        <v>75</v>
      </c>
      <c r="AY306" s="244" t="s">
        <v>159</v>
      </c>
    </row>
    <row r="307" spans="1:51" s="13" customFormat="1" ht="12">
      <c r="A307" s="13"/>
      <c r="B307" s="223"/>
      <c r="C307" s="224"/>
      <c r="D307" s="225" t="s">
        <v>175</v>
      </c>
      <c r="E307" s="226" t="s">
        <v>19</v>
      </c>
      <c r="F307" s="227" t="s">
        <v>339</v>
      </c>
      <c r="G307" s="224"/>
      <c r="H307" s="226" t="s">
        <v>19</v>
      </c>
      <c r="I307" s="228"/>
      <c r="J307" s="224"/>
      <c r="K307" s="224"/>
      <c r="L307" s="229"/>
      <c r="M307" s="230"/>
      <c r="N307" s="231"/>
      <c r="O307" s="231"/>
      <c r="P307" s="231"/>
      <c r="Q307" s="231"/>
      <c r="R307" s="231"/>
      <c r="S307" s="231"/>
      <c r="T307" s="232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33" t="s">
        <v>175</v>
      </c>
      <c r="AU307" s="233" t="s">
        <v>85</v>
      </c>
      <c r="AV307" s="13" t="s">
        <v>83</v>
      </c>
      <c r="AW307" s="13" t="s">
        <v>37</v>
      </c>
      <c r="AX307" s="13" t="s">
        <v>75</v>
      </c>
      <c r="AY307" s="233" t="s">
        <v>159</v>
      </c>
    </row>
    <row r="308" spans="1:51" s="13" customFormat="1" ht="12">
      <c r="A308" s="13"/>
      <c r="B308" s="223"/>
      <c r="C308" s="224"/>
      <c r="D308" s="225" t="s">
        <v>175</v>
      </c>
      <c r="E308" s="226" t="s">
        <v>19</v>
      </c>
      <c r="F308" s="227" t="s">
        <v>974</v>
      </c>
      <c r="G308" s="224"/>
      <c r="H308" s="226" t="s">
        <v>19</v>
      </c>
      <c r="I308" s="228"/>
      <c r="J308" s="224"/>
      <c r="K308" s="224"/>
      <c r="L308" s="229"/>
      <c r="M308" s="230"/>
      <c r="N308" s="231"/>
      <c r="O308" s="231"/>
      <c r="P308" s="231"/>
      <c r="Q308" s="231"/>
      <c r="R308" s="231"/>
      <c r="S308" s="231"/>
      <c r="T308" s="232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33" t="s">
        <v>175</v>
      </c>
      <c r="AU308" s="233" t="s">
        <v>85</v>
      </c>
      <c r="AV308" s="13" t="s">
        <v>83</v>
      </c>
      <c r="AW308" s="13" t="s">
        <v>37</v>
      </c>
      <c r="AX308" s="13" t="s">
        <v>75</v>
      </c>
      <c r="AY308" s="233" t="s">
        <v>159</v>
      </c>
    </row>
    <row r="309" spans="1:51" s="14" customFormat="1" ht="12">
      <c r="A309" s="14"/>
      <c r="B309" s="234"/>
      <c r="C309" s="235"/>
      <c r="D309" s="225" t="s">
        <v>175</v>
      </c>
      <c r="E309" s="236" t="s">
        <v>19</v>
      </c>
      <c r="F309" s="237" t="s">
        <v>1019</v>
      </c>
      <c r="G309" s="235"/>
      <c r="H309" s="238">
        <v>36.766</v>
      </c>
      <c r="I309" s="239"/>
      <c r="J309" s="235"/>
      <c r="K309" s="235"/>
      <c r="L309" s="240"/>
      <c r="M309" s="241"/>
      <c r="N309" s="242"/>
      <c r="O309" s="242"/>
      <c r="P309" s="242"/>
      <c r="Q309" s="242"/>
      <c r="R309" s="242"/>
      <c r="S309" s="242"/>
      <c r="T309" s="243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44" t="s">
        <v>175</v>
      </c>
      <c r="AU309" s="244" t="s">
        <v>85</v>
      </c>
      <c r="AV309" s="14" t="s">
        <v>85</v>
      </c>
      <c r="AW309" s="14" t="s">
        <v>37</v>
      </c>
      <c r="AX309" s="14" t="s">
        <v>75</v>
      </c>
      <c r="AY309" s="244" t="s">
        <v>159</v>
      </c>
    </row>
    <row r="310" spans="1:51" s="14" customFormat="1" ht="12">
      <c r="A310" s="14"/>
      <c r="B310" s="234"/>
      <c r="C310" s="235"/>
      <c r="D310" s="225" t="s">
        <v>175</v>
      </c>
      <c r="E310" s="236" t="s">
        <v>19</v>
      </c>
      <c r="F310" s="237" t="s">
        <v>1020</v>
      </c>
      <c r="G310" s="235"/>
      <c r="H310" s="238">
        <v>59.528</v>
      </c>
      <c r="I310" s="239"/>
      <c r="J310" s="235"/>
      <c r="K310" s="235"/>
      <c r="L310" s="240"/>
      <c r="M310" s="241"/>
      <c r="N310" s="242"/>
      <c r="O310" s="242"/>
      <c r="P310" s="242"/>
      <c r="Q310" s="242"/>
      <c r="R310" s="242"/>
      <c r="S310" s="242"/>
      <c r="T310" s="243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44" t="s">
        <v>175</v>
      </c>
      <c r="AU310" s="244" t="s">
        <v>85</v>
      </c>
      <c r="AV310" s="14" t="s">
        <v>85</v>
      </c>
      <c r="AW310" s="14" t="s">
        <v>37</v>
      </c>
      <c r="AX310" s="14" t="s">
        <v>75</v>
      </c>
      <c r="AY310" s="244" t="s">
        <v>159</v>
      </c>
    </row>
    <row r="311" spans="1:51" s="15" customFormat="1" ht="12">
      <c r="A311" s="15"/>
      <c r="B311" s="245"/>
      <c r="C311" s="246"/>
      <c r="D311" s="225" t="s">
        <v>175</v>
      </c>
      <c r="E311" s="247" t="s">
        <v>19</v>
      </c>
      <c r="F311" s="248" t="s">
        <v>179</v>
      </c>
      <c r="G311" s="246"/>
      <c r="H311" s="249">
        <v>214.337</v>
      </c>
      <c r="I311" s="250"/>
      <c r="J311" s="246"/>
      <c r="K311" s="246"/>
      <c r="L311" s="251"/>
      <c r="M311" s="252"/>
      <c r="N311" s="253"/>
      <c r="O311" s="253"/>
      <c r="P311" s="253"/>
      <c r="Q311" s="253"/>
      <c r="R311" s="253"/>
      <c r="S311" s="253"/>
      <c r="T311" s="254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T311" s="255" t="s">
        <v>175</v>
      </c>
      <c r="AU311" s="255" t="s">
        <v>85</v>
      </c>
      <c r="AV311" s="15" t="s">
        <v>167</v>
      </c>
      <c r="AW311" s="15" t="s">
        <v>37</v>
      </c>
      <c r="AX311" s="15" t="s">
        <v>83</v>
      </c>
      <c r="AY311" s="255" t="s">
        <v>159</v>
      </c>
    </row>
    <row r="312" spans="1:65" s="2" customFormat="1" ht="24.15" customHeight="1">
      <c r="A312" s="39"/>
      <c r="B312" s="40"/>
      <c r="C312" s="257" t="s">
        <v>428</v>
      </c>
      <c r="D312" s="257" t="s">
        <v>255</v>
      </c>
      <c r="E312" s="258" t="s">
        <v>469</v>
      </c>
      <c r="F312" s="259" t="s">
        <v>470</v>
      </c>
      <c r="G312" s="260" t="s">
        <v>461</v>
      </c>
      <c r="H312" s="261">
        <v>225.054</v>
      </c>
      <c r="I312" s="262"/>
      <c r="J312" s="263">
        <f>ROUND(I312*H312,2)</f>
        <v>0</v>
      </c>
      <c r="K312" s="259" t="s">
        <v>166</v>
      </c>
      <c r="L312" s="264"/>
      <c r="M312" s="265" t="s">
        <v>19</v>
      </c>
      <c r="N312" s="266" t="s">
        <v>46</v>
      </c>
      <c r="O312" s="85"/>
      <c r="P312" s="214">
        <f>O312*H312</f>
        <v>0</v>
      </c>
      <c r="Q312" s="214">
        <v>0.00038</v>
      </c>
      <c r="R312" s="214">
        <f>Q312*H312</f>
        <v>0.08552052</v>
      </c>
      <c r="S312" s="214">
        <v>0</v>
      </c>
      <c r="T312" s="215">
        <f>S312*H312</f>
        <v>0</v>
      </c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R312" s="216" t="s">
        <v>259</v>
      </c>
      <c r="AT312" s="216" t="s">
        <v>255</v>
      </c>
      <c r="AU312" s="216" t="s">
        <v>85</v>
      </c>
      <c r="AY312" s="18" t="s">
        <v>159</v>
      </c>
      <c r="BE312" s="217">
        <f>IF(N312="základní",J312,0)</f>
        <v>0</v>
      </c>
      <c r="BF312" s="217">
        <f>IF(N312="snížená",J312,0)</f>
        <v>0</v>
      </c>
      <c r="BG312" s="217">
        <f>IF(N312="zákl. přenesená",J312,0)</f>
        <v>0</v>
      </c>
      <c r="BH312" s="217">
        <f>IF(N312="sníž. přenesená",J312,0)</f>
        <v>0</v>
      </c>
      <c r="BI312" s="217">
        <f>IF(N312="nulová",J312,0)</f>
        <v>0</v>
      </c>
      <c r="BJ312" s="18" t="s">
        <v>83</v>
      </c>
      <c r="BK312" s="217">
        <f>ROUND(I312*H312,2)</f>
        <v>0</v>
      </c>
      <c r="BL312" s="18" t="s">
        <v>238</v>
      </c>
      <c r="BM312" s="216" t="s">
        <v>1021</v>
      </c>
    </row>
    <row r="313" spans="1:51" s="14" customFormat="1" ht="12">
      <c r="A313" s="14"/>
      <c r="B313" s="234"/>
      <c r="C313" s="235"/>
      <c r="D313" s="225" t="s">
        <v>175</v>
      </c>
      <c r="E313" s="235"/>
      <c r="F313" s="237" t="s">
        <v>1022</v>
      </c>
      <c r="G313" s="235"/>
      <c r="H313" s="238">
        <v>225.054</v>
      </c>
      <c r="I313" s="239"/>
      <c r="J313" s="235"/>
      <c r="K313" s="235"/>
      <c r="L313" s="240"/>
      <c r="M313" s="241"/>
      <c r="N313" s="242"/>
      <c r="O313" s="242"/>
      <c r="P313" s="242"/>
      <c r="Q313" s="242"/>
      <c r="R313" s="242"/>
      <c r="S313" s="242"/>
      <c r="T313" s="243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44" t="s">
        <v>175</v>
      </c>
      <c r="AU313" s="244" t="s">
        <v>85</v>
      </c>
      <c r="AV313" s="14" t="s">
        <v>85</v>
      </c>
      <c r="AW313" s="14" t="s">
        <v>4</v>
      </c>
      <c r="AX313" s="14" t="s">
        <v>83</v>
      </c>
      <c r="AY313" s="244" t="s">
        <v>159</v>
      </c>
    </row>
    <row r="314" spans="1:65" s="2" customFormat="1" ht="37.8" customHeight="1">
      <c r="A314" s="39"/>
      <c r="B314" s="40"/>
      <c r="C314" s="205" t="s">
        <v>435</v>
      </c>
      <c r="D314" s="205" t="s">
        <v>162</v>
      </c>
      <c r="E314" s="206" t="s">
        <v>474</v>
      </c>
      <c r="F314" s="207" t="s">
        <v>475</v>
      </c>
      <c r="G314" s="208" t="s">
        <v>461</v>
      </c>
      <c r="H314" s="209">
        <v>86.613</v>
      </c>
      <c r="I314" s="210"/>
      <c r="J314" s="211">
        <f>ROUND(I314*H314,2)</f>
        <v>0</v>
      </c>
      <c r="K314" s="207" t="s">
        <v>166</v>
      </c>
      <c r="L314" s="45"/>
      <c r="M314" s="212" t="s">
        <v>19</v>
      </c>
      <c r="N314" s="213" t="s">
        <v>46</v>
      </c>
      <c r="O314" s="85"/>
      <c r="P314" s="214">
        <f>O314*H314</f>
        <v>0</v>
      </c>
      <c r="Q314" s="214">
        <v>0.00016</v>
      </c>
      <c r="R314" s="214">
        <f>Q314*H314</f>
        <v>0.013858080000000002</v>
      </c>
      <c r="S314" s="214">
        <v>0</v>
      </c>
      <c r="T314" s="215">
        <f>S314*H314</f>
        <v>0</v>
      </c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R314" s="216" t="s">
        <v>238</v>
      </c>
      <c r="AT314" s="216" t="s">
        <v>162</v>
      </c>
      <c r="AU314" s="216" t="s">
        <v>85</v>
      </c>
      <c r="AY314" s="18" t="s">
        <v>159</v>
      </c>
      <c r="BE314" s="217">
        <f>IF(N314="základní",J314,0)</f>
        <v>0</v>
      </c>
      <c r="BF314" s="217">
        <f>IF(N314="snížená",J314,0)</f>
        <v>0</v>
      </c>
      <c r="BG314" s="217">
        <f>IF(N314="zákl. přenesená",J314,0)</f>
        <v>0</v>
      </c>
      <c r="BH314" s="217">
        <f>IF(N314="sníž. přenesená",J314,0)</f>
        <v>0</v>
      </c>
      <c r="BI314" s="217">
        <f>IF(N314="nulová",J314,0)</f>
        <v>0</v>
      </c>
      <c r="BJ314" s="18" t="s">
        <v>83</v>
      </c>
      <c r="BK314" s="217">
        <f>ROUND(I314*H314,2)</f>
        <v>0</v>
      </c>
      <c r="BL314" s="18" t="s">
        <v>238</v>
      </c>
      <c r="BM314" s="216" t="s">
        <v>1023</v>
      </c>
    </row>
    <row r="315" spans="1:47" s="2" customFormat="1" ht="12">
      <c r="A315" s="39"/>
      <c r="B315" s="40"/>
      <c r="C315" s="41"/>
      <c r="D315" s="218" t="s">
        <v>169</v>
      </c>
      <c r="E315" s="41"/>
      <c r="F315" s="219" t="s">
        <v>477</v>
      </c>
      <c r="G315" s="41"/>
      <c r="H315" s="41"/>
      <c r="I315" s="220"/>
      <c r="J315" s="41"/>
      <c r="K315" s="41"/>
      <c r="L315" s="45"/>
      <c r="M315" s="221"/>
      <c r="N315" s="222"/>
      <c r="O315" s="85"/>
      <c r="P315" s="85"/>
      <c r="Q315" s="85"/>
      <c r="R315" s="85"/>
      <c r="S315" s="85"/>
      <c r="T315" s="86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T315" s="18" t="s">
        <v>169</v>
      </c>
      <c r="AU315" s="18" t="s">
        <v>85</v>
      </c>
    </row>
    <row r="316" spans="1:51" s="13" customFormat="1" ht="12">
      <c r="A316" s="13"/>
      <c r="B316" s="223"/>
      <c r="C316" s="224"/>
      <c r="D316" s="225" t="s">
        <v>175</v>
      </c>
      <c r="E316" s="226" t="s">
        <v>19</v>
      </c>
      <c r="F316" s="227" t="s">
        <v>358</v>
      </c>
      <c r="G316" s="224"/>
      <c r="H316" s="226" t="s">
        <v>19</v>
      </c>
      <c r="I316" s="228"/>
      <c r="J316" s="224"/>
      <c r="K316" s="224"/>
      <c r="L316" s="229"/>
      <c r="M316" s="230"/>
      <c r="N316" s="231"/>
      <c r="O316" s="231"/>
      <c r="P316" s="231"/>
      <c r="Q316" s="231"/>
      <c r="R316" s="231"/>
      <c r="S316" s="231"/>
      <c r="T316" s="232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33" t="s">
        <v>175</v>
      </c>
      <c r="AU316" s="233" t="s">
        <v>85</v>
      </c>
      <c r="AV316" s="13" t="s">
        <v>83</v>
      </c>
      <c r="AW316" s="13" t="s">
        <v>37</v>
      </c>
      <c r="AX316" s="13" t="s">
        <v>75</v>
      </c>
      <c r="AY316" s="233" t="s">
        <v>159</v>
      </c>
    </row>
    <row r="317" spans="1:51" s="13" customFormat="1" ht="12">
      <c r="A317" s="13"/>
      <c r="B317" s="223"/>
      <c r="C317" s="224"/>
      <c r="D317" s="225" t="s">
        <v>175</v>
      </c>
      <c r="E317" s="226" t="s">
        <v>19</v>
      </c>
      <c r="F317" s="227" t="s">
        <v>478</v>
      </c>
      <c r="G317" s="224"/>
      <c r="H317" s="226" t="s">
        <v>19</v>
      </c>
      <c r="I317" s="228"/>
      <c r="J317" s="224"/>
      <c r="K317" s="224"/>
      <c r="L317" s="229"/>
      <c r="M317" s="230"/>
      <c r="N317" s="231"/>
      <c r="O317" s="231"/>
      <c r="P317" s="231"/>
      <c r="Q317" s="231"/>
      <c r="R317" s="231"/>
      <c r="S317" s="231"/>
      <c r="T317" s="232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33" t="s">
        <v>175</v>
      </c>
      <c r="AU317" s="233" t="s">
        <v>85</v>
      </c>
      <c r="AV317" s="13" t="s">
        <v>83</v>
      </c>
      <c r="AW317" s="13" t="s">
        <v>37</v>
      </c>
      <c r="AX317" s="13" t="s">
        <v>75</v>
      </c>
      <c r="AY317" s="233" t="s">
        <v>159</v>
      </c>
    </row>
    <row r="318" spans="1:51" s="13" customFormat="1" ht="12">
      <c r="A318" s="13"/>
      <c r="B318" s="223"/>
      <c r="C318" s="224"/>
      <c r="D318" s="225" t="s">
        <v>175</v>
      </c>
      <c r="E318" s="226" t="s">
        <v>19</v>
      </c>
      <c r="F318" s="227" t="s">
        <v>974</v>
      </c>
      <c r="G318" s="224"/>
      <c r="H318" s="226" t="s">
        <v>19</v>
      </c>
      <c r="I318" s="228"/>
      <c r="J318" s="224"/>
      <c r="K318" s="224"/>
      <c r="L318" s="229"/>
      <c r="M318" s="230"/>
      <c r="N318" s="231"/>
      <c r="O318" s="231"/>
      <c r="P318" s="231"/>
      <c r="Q318" s="231"/>
      <c r="R318" s="231"/>
      <c r="S318" s="231"/>
      <c r="T318" s="232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33" t="s">
        <v>175</v>
      </c>
      <c r="AU318" s="233" t="s">
        <v>85</v>
      </c>
      <c r="AV318" s="13" t="s">
        <v>83</v>
      </c>
      <c r="AW318" s="13" t="s">
        <v>37</v>
      </c>
      <c r="AX318" s="13" t="s">
        <v>75</v>
      </c>
      <c r="AY318" s="233" t="s">
        <v>159</v>
      </c>
    </row>
    <row r="319" spans="1:51" s="14" customFormat="1" ht="12">
      <c r="A319" s="14"/>
      <c r="B319" s="234"/>
      <c r="C319" s="235"/>
      <c r="D319" s="225" t="s">
        <v>175</v>
      </c>
      <c r="E319" s="236" t="s">
        <v>19</v>
      </c>
      <c r="F319" s="237" t="s">
        <v>1024</v>
      </c>
      <c r="G319" s="235"/>
      <c r="H319" s="238">
        <v>86.613</v>
      </c>
      <c r="I319" s="239"/>
      <c r="J319" s="235"/>
      <c r="K319" s="235"/>
      <c r="L319" s="240"/>
      <c r="M319" s="241"/>
      <c r="N319" s="242"/>
      <c r="O319" s="242"/>
      <c r="P319" s="242"/>
      <c r="Q319" s="242"/>
      <c r="R319" s="242"/>
      <c r="S319" s="242"/>
      <c r="T319" s="243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44" t="s">
        <v>175</v>
      </c>
      <c r="AU319" s="244" t="s">
        <v>85</v>
      </c>
      <c r="AV319" s="14" t="s">
        <v>85</v>
      </c>
      <c r="AW319" s="14" t="s">
        <v>37</v>
      </c>
      <c r="AX319" s="14" t="s">
        <v>83</v>
      </c>
      <c r="AY319" s="244" t="s">
        <v>159</v>
      </c>
    </row>
    <row r="320" spans="1:65" s="2" customFormat="1" ht="24.15" customHeight="1">
      <c r="A320" s="39"/>
      <c r="B320" s="40"/>
      <c r="C320" s="257" t="s">
        <v>441</v>
      </c>
      <c r="D320" s="257" t="s">
        <v>255</v>
      </c>
      <c r="E320" s="258" t="s">
        <v>481</v>
      </c>
      <c r="F320" s="259" t="s">
        <v>482</v>
      </c>
      <c r="G320" s="260" t="s">
        <v>165</v>
      </c>
      <c r="H320" s="261">
        <v>44.779</v>
      </c>
      <c r="I320" s="262"/>
      <c r="J320" s="263">
        <f>ROUND(I320*H320,2)</f>
        <v>0</v>
      </c>
      <c r="K320" s="259" t="s">
        <v>166</v>
      </c>
      <c r="L320" s="264"/>
      <c r="M320" s="265" t="s">
        <v>19</v>
      </c>
      <c r="N320" s="266" t="s">
        <v>46</v>
      </c>
      <c r="O320" s="85"/>
      <c r="P320" s="214">
        <f>O320*H320</f>
        <v>0</v>
      </c>
      <c r="Q320" s="214">
        <v>0.0024</v>
      </c>
      <c r="R320" s="214">
        <f>Q320*H320</f>
        <v>0.1074696</v>
      </c>
      <c r="S320" s="214">
        <v>0</v>
      </c>
      <c r="T320" s="215">
        <f>S320*H320</f>
        <v>0</v>
      </c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R320" s="216" t="s">
        <v>259</v>
      </c>
      <c r="AT320" s="216" t="s">
        <v>255</v>
      </c>
      <c r="AU320" s="216" t="s">
        <v>85</v>
      </c>
      <c r="AY320" s="18" t="s">
        <v>159</v>
      </c>
      <c r="BE320" s="217">
        <f>IF(N320="základní",J320,0)</f>
        <v>0</v>
      </c>
      <c r="BF320" s="217">
        <f>IF(N320="snížená",J320,0)</f>
        <v>0</v>
      </c>
      <c r="BG320" s="217">
        <f>IF(N320="zákl. přenesená",J320,0)</f>
        <v>0</v>
      </c>
      <c r="BH320" s="217">
        <f>IF(N320="sníž. přenesená",J320,0)</f>
        <v>0</v>
      </c>
      <c r="BI320" s="217">
        <f>IF(N320="nulová",J320,0)</f>
        <v>0</v>
      </c>
      <c r="BJ320" s="18" t="s">
        <v>83</v>
      </c>
      <c r="BK320" s="217">
        <f>ROUND(I320*H320,2)</f>
        <v>0</v>
      </c>
      <c r="BL320" s="18" t="s">
        <v>238</v>
      </c>
      <c r="BM320" s="216" t="s">
        <v>1025</v>
      </c>
    </row>
    <row r="321" spans="1:47" s="2" customFormat="1" ht="12">
      <c r="A321" s="39"/>
      <c r="B321" s="40"/>
      <c r="C321" s="41"/>
      <c r="D321" s="225" t="s">
        <v>203</v>
      </c>
      <c r="E321" s="41"/>
      <c r="F321" s="256" t="s">
        <v>484</v>
      </c>
      <c r="G321" s="41"/>
      <c r="H321" s="41"/>
      <c r="I321" s="220"/>
      <c r="J321" s="41"/>
      <c r="K321" s="41"/>
      <c r="L321" s="45"/>
      <c r="M321" s="221"/>
      <c r="N321" s="222"/>
      <c r="O321" s="85"/>
      <c r="P321" s="85"/>
      <c r="Q321" s="85"/>
      <c r="R321" s="85"/>
      <c r="S321" s="85"/>
      <c r="T321" s="86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T321" s="18" t="s">
        <v>203</v>
      </c>
      <c r="AU321" s="18" t="s">
        <v>85</v>
      </c>
    </row>
    <row r="322" spans="1:51" s="14" customFormat="1" ht="12">
      <c r="A322" s="14"/>
      <c r="B322" s="234"/>
      <c r="C322" s="235"/>
      <c r="D322" s="225" t="s">
        <v>175</v>
      </c>
      <c r="E322" s="235"/>
      <c r="F322" s="237" t="s">
        <v>1026</v>
      </c>
      <c r="G322" s="235"/>
      <c r="H322" s="238">
        <v>44.779</v>
      </c>
      <c r="I322" s="239"/>
      <c r="J322" s="235"/>
      <c r="K322" s="235"/>
      <c r="L322" s="240"/>
      <c r="M322" s="241"/>
      <c r="N322" s="242"/>
      <c r="O322" s="242"/>
      <c r="P322" s="242"/>
      <c r="Q322" s="242"/>
      <c r="R322" s="242"/>
      <c r="S322" s="242"/>
      <c r="T322" s="243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44" t="s">
        <v>175</v>
      </c>
      <c r="AU322" s="244" t="s">
        <v>85</v>
      </c>
      <c r="AV322" s="14" t="s">
        <v>85</v>
      </c>
      <c r="AW322" s="14" t="s">
        <v>4</v>
      </c>
      <c r="AX322" s="14" t="s">
        <v>83</v>
      </c>
      <c r="AY322" s="244" t="s">
        <v>159</v>
      </c>
    </row>
    <row r="323" spans="1:65" s="2" customFormat="1" ht="37.8" customHeight="1">
      <c r="A323" s="39"/>
      <c r="B323" s="40"/>
      <c r="C323" s="205" t="s">
        <v>446</v>
      </c>
      <c r="D323" s="205" t="s">
        <v>162</v>
      </c>
      <c r="E323" s="206" t="s">
        <v>474</v>
      </c>
      <c r="F323" s="207" t="s">
        <v>475</v>
      </c>
      <c r="G323" s="208" t="s">
        <v>461</v>
      </c>
      <c r="H323" s="209">
        <v>32.968</v>
      </c>
      <c r="I323" s="210"/>
      <c r="J323" s="211">
        <f>ROUND(I323*H323,2)</f>
        <v>0</v>
      </c>
      <c r="K323" s="207" t="s">
        <v>166</v>
      </c>
      <c r="L323" s="45"/>
      <c r="M323" s="212" t="s">
        <v>19</v>
      </c>
      <c r="N323" s="213" t="s">
        <v>46</v>
      </c>
      <c r="O323" s="85"/>
      <c r="P323" s="214">
        <f>O323*H323</f>
        <v>0</v>
      </c>
      <c r="Q323" s="214">
        <v>0.00016</v>
      </c>
      <c r="R323" s="214">
        <f>Q323*H323</f>
        <v>0.005274880000000001</v>
      </c>
      <c r="S323" s="214">
        <v>0</v>
      </c>
      <c r="T323" s="215">
        <f>S323*H323</f>
        <v>0</v>
      </c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R323" s="216" t="s">
        <v>238</v>
      </c>
      <c r="AT323" s="216" t="s">
        <v>162</v>
      </c>
      <c r="AU323" s="216" t="s">
        <v>85</v>
      </c>
      <c r="AY323" s="18" t="s">
        <v>159</v>
      </c>
      <c r="BE323" s="217">
        <f>IF(N323="základní",J323,0)</f>
        <v>0</v>
      </c>
      <c r="BF323" s="217">
        <f>IF(N323="snížená",J323,0)</f>
        <v>0</v>
      </c>
      <c r="BG323" s="217">
        <f>IF(N323="zákl. přenesená",J323,0)</f>
        <v>0</v>
      </c>
      <c r="BH323" s="217">
        <f>IF(N323="sníž. přenesená",J323,0)</f>
        <v>0</v>
      </c>
      <c r="BI323" s="217">
        <f>IF(N323="nulová",J323,0)</f>
        <v>0</v>
      </c>
      <c r="BJ323" s="18" t="s">
        <v>83</v>
      </c>
      <c r="BK323" s="217">
        <f>ROUND(I323*H323,2)</f>
        <v>0</v>
      </c>
      <c r="BL323" s="18" t="s">
        <v>238</v>
      </c>
      <c r="BM323" s="216" t="s">
        <v>1027</v>
      </c>
    </row>
    <row r="324" spans="1:47" s="2" customFormat="1" ht="12">
      <c r="A324" s="39"/>
      <c r="B324" s="40"/>
      <c r="C324" s="41"/>
      <c r="D324" s="218" t="s">
        <v>169</v>
      </c>
      <c r="E324" s="41"/>
      <c r="F324" s="219" t="s">
        <v>477</v>
      </c>
      <c r="G324" s="41"/>
      <c r="H324" s="41"/>
      <c r="I324" s="220"/>
      <c r="J324" s="41"/>
      <c r="K324" s="41"/>
      <c r="L324" s="45"/>
      <c r="M324" s="221"/>
      <c r="N324" s="222"/>
      <c r="O324" s="85"/>
      <c r="P324" s="85"/>
      <c r="Q324" s="85"/>
      <c r="R324" s="85"/>
      <c r="S324" s="85"/>
      <c r="T324" s="86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T324" s="18" t="s">
        <v>169</v>
      </c>
      <c r="AU324" s="18" t="s">
        <v>85</v>
      </c>
    </row>
    <row r="325" spans="1:51" s="13" customFormat="1" ht="12">
      <c r="A325" s="13"/>
      <c r="B325" s="223"/>
      <c r="C325" s="224"/>
      <c r="D325" s="225" t="s">
        <v>175</v>
      </c>
      <c r="E325" s="226" t="s">
        <v>19</v>
      </c>
      <c r="F325" s="227" t="s">
        <v>362</v>
      </c>
      <c r="G325" s="224"/>
      <c r="H325" s="226" t="s">
        <v>19</v>
      </c>
      <c r="I325" s="228"/>
      <c r="J325" s="224"/>
      <c r="K325" s="224"/>
      <c r="L325" s="229"/>
      <c r="M325" s="230"/>
      <c r="N325" s="231"/>
      <c r="O325" s="231"/>
      <c r="P325" s="231"/>
      <c r="Q325" s="231"/>
      <c r="R325" s="231"/>
      <c r="S325" s="231"/>
      <c r="T325" s="232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33" t="s">
        <v>175</v>
      </c>
      <c r="AU325" s="233" t="s">
        <v>85</v>
      </c>
      <c r="AV325" s="13" t="s">
        <v>83</v>
      </c>
      <c r="AW325" s="13" t="s">
        <v>37</v>
      </c>
      <c r="AX325" s="13" t="s">
        <v>75</v>
      </c>
      <c r="AY325" s="233" t="s">
        <v>159</v>
      </c>
    </row>
    <row r="326" spans="1:51" s="13" customFormat="1" ht="12">
      <c r="A326" s="13"/>
      <c r="B326" s="223"/>
      <c r="C326" s="224"/>
      <c r="D326" s="225" t="s">
        <v>175</v>
      </c>
      <c r="E326" s="226" t="s">
        <v>19</v>
      </c>
      <c r="F326" s="227" t="s">
        <v>974</v>
      </c>
      <c r="G326" s="224"/>
      <c r="H326" s="226" t="s">
        <v>19</v>
      </c>
      <c r="I326" s="228"/>
      <c r="J326" s="224"/>
      <c r="K326" s="224"/>
      <c r="L326" s="229"/>
      <c r="M326" s="230"/>
      <c r="N326" s="231"/>
      <c r="O326" s="231"/>
      <c r="P326" s="231"/>
      <c r="Q326" s="231"/>
      <c r="R326" s="231"/>
      <c r="S326" s="231"/>
      <c r="T326" s="232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33" t="s">
        <v>175</v>
      </c>
      <c r="AU326" s="233" t="s">
        <v>85</v>
      </c>
      <c r="AV326" s="13" t="s">
        <v>83</v>
      </c>
      <c r="AW326" s="13" t="s">
        <v>37</v>
      </c>
      <c r="AX326" s="13" t="s">
        <v>75</v>
      </c>
      <c r="AY326" s="233" t="s">
        <v>159</v>
      </c>
    </row>
    <row r="327" spans="1:51" s="14" customFormat="1" ht="12">
      <c r="A327" s="14"/>
      <c r="B327" s="234"/>
      <c r="C327" s="235"/>
      <c r="D327" s="225" t="s">
        <v>175</v>
      </c>
      <c r="E327" s="236" t="s">
        <v>19</v>
      </c>
      <c r="F327" s="237" t="s">
        <v>1018</v>
      </c>
      <c r="G327" s="235"/>
      <c r="H327" s="238">
        <v>32.968</v>
      </c>
      <c r="I327" s="239"/>
      <c r="J327" s="235"/>
      <c r="K327" s="235"/>
      <c r="L327" s="240"/>
      <c r="M327" s="241"/>
      <c r="N327" s="242"/>
      <c r="O327" s="242"/>
      <c r="P327" s="242"/>
      <c r="Q327" s="242"/>
      <c r="R327" s="242"/>
      <c r="S327" s="242"/>
      <c r="T327" s="243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44" t="s">
        <v>175</v>
      </c>
      <c r="AU327" s="244" t="s">
        <v>85</v>
      </c>
      <c r="AV327" s="14" t="s">
        <v>85</v>
      </c>
      <c r="AW327" s="14" t="s">
        <v>37</v>
      </c>
      <c r="AX327" s="14" t="s">
        <v>83</v>
      </c>
      <c r="AY327" s="244" t="s">
        <v>159</v>
      </c>
    </row>
    <row r="328" spans="1:65" s="2" customFormat="1" ht="24.15" customHeight="1">
      <c r="A328" s="39"/>
      <c r="B328" s="40"/>
      <c r="C328" s="257" t="s">
        <v>453</v>
      </c>
      <c r="D328" s="257" t="s">
        <v>255</v>
      </c>
      <c r="E328" s="258" t="s">
        <v>481</v>
      </c>
      <c r="F328" s="259" t="s">
        <v>482</v>
      </c>
      <c r="G328" s="260" t="s">
        <v>165</v>
      </c>
      <c r="H328" s="261">
        <v>11.605</v>
      </c>
      <c r="I328" s="262"/>
      <c r="J328" s="263">
        <f>ROUND(I328*H328,2)</f>
        <v>0</v>
      </c>
      <c r="K328" s="259" t="s">
        <v>166</v>
      </c>
      <c r="L328" s="264"/>
      <c r="M328" s="265" t="s">
        <v>19</v>
      </c>
      <c r="N328" s="266" t="s">
        <v>46</v>
      </c>
      <c r="O328" s="85"/>
      <c r="P328" s="214">
        <f>O328*H328</f>
        <v>0</v>
      </c>
      <c r="Q328" s="214">
        <v>0.0024</v>
      </c>
      <c r="R328" s="214">
        <f>Q328*H328</f>
        <v>0.027852</v>
      </c>
      <c r="S328" s="214">
        <v>0</v>
      </c>
      <c r="T328" s="215">
        <f>S328*H328</f>
        <v>0</v>
      </c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R328" s="216" t="s">
        <v>259</v>
      </c>
      <c r="AT328" s="216" t="s">
        <v>255</v>
      </c>
      <c r="AU328" s="216" t="s">
        <v>85</v>
      </c>
      <c r="AY328" s="18" t="s">
        <v>159</v>
      </c>
      <c r="BE328" s="217">
        <f>IF(N328="základní",J328,0)</f>
        <v>0</v>
      </c>
      <c r="BF328" s="217">
        <f>IF(N328="snížená",J328,0)</f>
        <v>0</v>
      </c>
      <c r="BG328" s="217">
        <f>IF(N328="zákl. přenesená",J328,0)</f>
        <v>0</v>
      </c>
      <c r="BH328" s="217">
        <f>IF(N328="sníž. přenesená",J328,0)</f>
        <v>0</v>
      </c>
      <c r="BI328" s="217">
        <f>IF(N328="nulová",J328,0)</f>
        <v>0</v>
      </c>
      <c r="BJ328" s="18" t="s">
        <v>83</v>
      </c>
      <c r="BK328" s="217">
        <f>ROUND(I328*H328,2)</f>
        <v>0</v>
      </c>
      <c r="BL328" s="18" t="s">
        <v>238</v>
      </c>
      <c r="BM328" s="216" t="s">
        <v>1028</v>
      </c>
    </row>
    <row r="329" spans="1:47" s="2" customFormat="1" ht="12">
      <c r="A329" s="39"/>
      <c r="B329" s="40"/>
      <c r="C329" s="41"/>
      <c r="D329" s="225" t="s">
        <v>203</v>
      </c>
      <c r="E329" s="41"/>
      <c r="F329" s="256" t="s">
        <v>490</v>
      </c>
      <c r="G329" s="41"/>
      <c r="H329" s="41"/>
      <c r="I329" s="220"/>
      <c r="J329" s="41"/>
      <c r="K329" s="41"/>
      <c r="L329" s="45"/>
      <c r="M329" s="221"/>
      <c r="N329" s="222"/>
      <c r="O329" s="85"/>
      <c r="P329" s="85"/>
      <c r="Q329" s="85"/>
      <c r="R329" s="85"/>
      <c r="S329" s="85"/>
      <c r="T329" s="86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T329" s="18" t="s">
        <v>203</v>
      </c>
      <c r="AU329" s="18" t="s">
        <v>85</v>
      </c>
    </row>
    <row r="330" spans="1:51" s="14" customFormat="1" ht="12">
      <c r="A330" s="14"/>
      <c r="B330" s="234"/>
      <c r="C330" s="235"/>
      <c r="D330" s="225" t="s">
        <v>175</v>
      </c>
      <c r="E330" s="235"/>
      <c r="F330" s="237" t="s">
        <v>1029</v>
      </c>
      <c r="G330" s="235"/>
      <c r="H330" s="238">
        <v>11.605</v>
      </c>
      <c r="I330" s="239"/>
      <c r="J330" s="235"/>
      <c r="K330" s="235"/>
      <c r="L330" s="240"/>
      <c r="M330" s="241"/>
      <c r="N330" s="242"/>
      <c r="O330" s="242"/>
      <c r="P330" s="242"/>
      <c r="Q330" s="242"/>
      <c r="R330" s="242"/>
      <c r="S330" s="242"/>
      <c r="T330" s="243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44" t="s">
        <v>175</v>
      </c>
      <c r="AU330" s="244" t="s">
        <v>85</v>
      </c>
      <c r="AV330" s="14" t="s">
        <v>85</v>
      </c>
      <c r="AW330" s="14" t="s">
        <v>4</v>
      </c>
      <c r="AX330" s="14" t="s">
        <v>83</v>
      </c>
      <c r="AY330" s="244" t="s">
        <v>159</v>
      </c>
    </row>
    <row r="331" spans="1:65" s="2" customFormat="1" ht="55.5" customHeight="1">
      <c r="A331" s="39"/>
      <c r="B331" s="40"/>
      <c r="C331" s="205" t="s">
        <v>458</v>
      </c>
      <c r="D331" s="205" t="s">
        <v>162</v>
      </c>
      <c r="E331" s="206" t="s">
        <v>493</v>
      </c>
      <c r="F331" s="207" t="s">
        <v>494</v>
      </c>
      <c r="G331" s="208" t="s">
        <v>165</v>
      </c>
      <c r="H331" s="209">
        <v>55.725</v>
      </c>
      <c r="I331" s="210"/>
      <c r="J331" s="211">
        <f>ROUND(I331*H331,2)</f>
        <v>0</v>
      </c>
      <c r="K331" s="207" t="s">
        <v>166</v>
      </c>
      <c r="L331" s="45"/>
      <c r="M331" s="212" t="s">
        <v>19</v>
      </c>
      <c r="N331" s="213" t="s">
        <v>46</v>
      </c>
      <c r="O331" s="85"/>
      <c r="P331" s="214">
        <f>O331*H331</f>
        <v>0</v>
      </c>
      <c r="Q331" s="214">
        <v>0.00019</v>
      </c>
      <c r="R331" s="214">
        <f>Q331*H331</f>
        <v>0.010587750000000002</v>
      </c>
      <c r="S331" s="214">
        <v>0</v>
      </c>
      <c r="T331" s="215">
        <f>S331*H331</f>
        <v>0</v>
      </c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R331" s="216" t="s">
        <v>238</v>
      </c>
      <c r="AT331" s="216" t="s">
        <v>162</v>
      </c>
      <c r="AU331" s="216" t="s">
        <v>85</v>
      </c>
      <c r="AY331" s="18" t="s">
        <v>159</v>
      </c>
      <c r="BE331" s="217">
        <f>IF(N331="základní",J331,0)</f>
        <v>0</v>
      </c>
      <c r="BF331" s="217">
        <f>IF(N331="snížená",J331,0)</f>
        <v>0</v>
      </c>
      <c r="BG331" s="217">
        <f>IF(N331="zákl. přenesená",J331,0)</f>
        <v>0</v>
      </c>
      <c r="BH331" s="217">
        <f>IF(N331="sníž. přenesená",J331,0)</f>
        <v>0</v>
      </c>
      <c r="BI331" s="217">
        <f>IF(N331="nulová",J331,0)</f>
        <v>0</v>
      </c>
      <c r="BJ331" s="18" t="s">
        <v>83</v>
      </c>
      <c r="BK331" s="217">
        <f>ROUND(I331*H331,2)</f>
        <v>0</v>
      </c>
      <c r="BL331" s="18" t="s">
        <v>238</v>
      </c>
      <c r="BM331" s="216" t="s">
        <v>1030</v>
      </c>
    </row>
    <row r="332" spans="1:47" s="2" customFormat="1" ht="12">
      <c r="A332" s="39"/>
      <c r="B332" s="40"/>
      <c r="C332" s="41"/>
      <c r="D332" s="218" t="s">
        <v>169</v>
      </c>
      <c r="E332" s="41"/>
      <c r="F332" s="219" t="s">
        <v>496</v>
      </c>
      <c r="G332" s="41"/>
      <c r="H332" s="41"/>
      <c r="I332" s="220"/>
      <c r="J332" s="41"/>
      <c r="K332" s="41"/>
      <c r="L332" s="45"/>
      <c r="M332" s="221"/>
      <c r="N332" s="222"/>
      <c r="O332" s="85"/>
      <c r="P332" s="85"/>
      <c r="Q332" s="85"/>
      <c r="R332" s="85"/>
      <c r="S332" s="85"/>
      <c r="T332" s="86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T332" s="18" t="s">
        <v>169</v>
      </c>
      <c r="AU332" s="18" t="s">
        <v>85</v>
      </c>
    </row>
    <row r="333" spans="1:51" s="13" customFormat="1" ht="12">
      <c r="A333" s="13"/>
      <c r="B333" s="223"/>
      <c r="C333" s="224"/>
      <c r="D333" s="225" t="s">
        <v>175</v>
      </c>
      <c r="E333" s="226" t="s">
        <v>19</v>
      </c>
      <c r="F333" s="227" t="s">
        <v>358</v>
      </c>
      <c r="G333" s="224"/>
      <c r="H333" s="226" t="s">
        <v>19</v>
      </c>
      <c r="I333" s="228"/>
      <c r="J333" s="224"/>
      <c r="K333" s="224"/>
      <c r="L333" s="229"/>
      <c r="M333" s="230"/>
      <c r="N333" s="231"/>
      <c r="O333" s="231"/>
      <c r="P333" s="231"/>
      <c r="Q333" s="231"/>
      <c r="R333" s="231"/>
      <c r="S333" s="231"/>
      <c r="T333" s="232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33" t="s">
        <v>175</v>
      </c>
      <c r="AU333" s="233" t="s">
        <v>85</v>
      </c>
      <c r="AV333" s="13" t="s">
        <v>83</v>
      </c>
      <c r="AW333" s="13" t="s">
        <v>37</v>
      </c>
      <c r="AX333" s="13" t="s">
        <v>75</v>
      </c>
      <c r="AY333" s="233" t="s">
        <v>159</v>
      </c>
    </row>
    <row r="334" spans="1:51" s="13" customFormat="1" ht="12">
      <c r="A334" s="13"/>
      <c r="B334" s="223"/>
      <c r="C334" s="224"/>
      <c r="D334" s="225" t="s">
        <v>175</v>
      </c>
      <c r="E334" s="226" t="s">
        <v>19</v>
      </c>
      <c r="F334" s="227" t="s">
        <v>359</v>
      </c>
      <c r="G334" s="224"/>
      <c r="H334" s="226" t="s">
        <v>19</v>
      </c>
      <c r="I334" s="228"/>
      <c r="J334" s="224"/>
      <c r="K334" s="224"/>
      <c r="L334" s="229"/>
      <c r="M334" s="230"/>
      <c r="N334" s="231"/>
      <c r="O334" s="231"/>
      <c r="P334" s="231"/>
      <c r="Q334" s="231"/>
      <c r="R334" s="231"/>
      <c r="S334" s="231"/>
      <c r="T334" s="232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33" t="s">
        <v>175</v>
      </c>
      <c r="AU334" s="233" t="s">
        <v>85</v>
      </c>
      <c r="AV334" s="13" t="s">
        <v>83</v>
      </c>
      <c r="AW334" s="13" t="s">
        <v>37</v>
      </c>
      <c r="AX334" s="13" t="s">
        <v>75</v>
      </c>
      <c r="AY334" s="233" t="s">
        <v>159</v>
      </c>
    </row>
    <row r="335" spans="1:51" s="13" customFormat="1" ht="12">
      <c r="A335" s="13"/>
      <c r="B335" s="223"/>
      <c r="C335" s="224"/>
      <c r="D335" s="225" t="s">
        <v>175</v>
      </c>
      <c r="E335" s="226" t="s">
        <v>19</v>
      </c>
      <c r="F335" s="227" t="s">
        <v>974</v>
      </c>
      <c r="G335" s="224"/>
      <c r="H335" s="226" t="s">
        <v>19</v>
      </c>
      <c r="I335" s="228"/>
      <c r="J335" s="224"/>
      <c r="K335" s="224"/>
      <c r="L335" s="229"/>
      <c r="M335" s="230"/>
      <c r="N335" s="231"/>
      <c r="O335" s="231"/>
      <c r="P335" s="231"/>
      <c r="Q335" s="231"/>
      <c r="R335" s="231"/>
      <c r="S335" s="231"/>
      <c r="T335" s="232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33" t="s">
        <v>175</v>
      </c>
      <c r="AU335" s="233" t="s">
        <v>85</v>
      </c>
      <c r="AV335" s="13" t="s">
        <v>83</v>
      </c>
      <c r="AW335" s="13" t="s">
        <v>37</v>
      </c>
      <c r="AX335" s="13" t="s">
        <v>75</v>
      </c>
      <c r="AY335" s="233" t="s">
        <v>159</v>
      </c>
    </row>
    <row r="336" spans="1:51" s="14" customFormat="1" ht="12">
      <c r="A336" s="14"/>
      <c r="B336" s="234"/>
      <c r="C336" s="235"/>
      <c r="D336" s="225" t="s">
        <v>175</v>
      </c>
      <c r="E336" s="236" t="s">
        <v>19</v>
      </c>
      <c r="F336" s="237" t="s">
        <v>1031</v>
      </c>
      <c r="G336" s="235"/>
      <c r="H336" s="238">
        <v>42.538</v>
      </c>
      <c r="I336" s="239"/>
      <c r="J336" s="235"/>
      <c r="K336" s="235"/>
      <c r="L336" s="240"/>
      <c r="M336" s="241"/>
      <c r="N336" s="242"/>
      <c r="O336" s="242"/>
      <c r="P336" s="242"/>
      <c r="Q336" s="242"/>
      <c r="R336" s="242"/>
      <c r="S336" s="242"/>
      <c r="T336" s="243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44" t="s">
        <v>175</v>
      </c>
      <c r="AU336" s="244" t="s">
        <v>85</v>
      </c>
      <c r="AV336" s="14" t="s">
        <v>85</v>
      </c>
      <c r="AW336" s="14" t="s">
        <v>37</v>
      </c>
      <c r="AX336" s="14" t="s">
        <v>75</v>
      </c>
      <c r="AY336" s="244" t="s">
        <v>159</v>
      </c>
    </row>
    <row r="337" spans="1:51" s="13" customFormat="1" ht="12">
      <c r="A337" s="13"/>
      <c r="B337" s="223"/>
      <c r="C337" s="224"/>
      <c r="D337" s="225" t="s">
        <v>175</v>
      </c>
      <c r="E337" s="226" t="s">
        <v>19</v>
      </c>
      <c r="F337" s="227" t="s">
        <v>362</v>
      </c>
      <c r="G337" s="224"/>
      <c r="H337" s="226" t="s">
        <v>19</v>
      </c>
      <c r="I337" s="228"/>
      <c r="J337" s="224"/>
      <c r="K337" s="224"/>
      <c r="L337" s="229"/>
      <c r="M337" s="230"/>
      <c r="N337" s="231"/>
      <c r="O337" s="231"/>
      <c r="P337" s="231"/>
      <c r="Q337" s="231"/>
      <c r="R337" s="231"/>
      <c r="S337" s="231"/>
      <c r="T337" s="232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33" t="s">
        <v>175</v>
      </c>
      <c r="AU337" s="233" t="s">
        <v>85</v>
      </c>
      <c r="AV337" s="13" t="s">
        <v>83</v>
      </c>
      <c r="AW337" s="13" t="s">
        <v>37</v>
      </c>
      <c r="AX337" s="13" t="s">
        <v>75</v>
      </c>
      <c r="AY337" s="233" t="s">
        <v>159</v>
      </c>
    </row>
    <row r="338" spans="1:51" s="13" customFormat="1" ht="12">
      <c r="A338" s="13"/>
      <c r="B338" s="223"/>
      <c r="C338" s="224"/>
      <c r="D338" s="225" t="s">
        <v>175</v>
      </c>
      <c r="E338" s="226" t="s">
        <v>19</v>
      </c>
      <c r="F338" s="227" t="s">
        <v>974</v>
      </c>
      <c r="G338" s="224"/>
      <c r="H338" s="226" t="s">
        <v>19</v>
      </c>
      <c r="I338" s="228"/>
      <c r="J338" s="224"/>
      <c r="K338" s="224"/>
      <c r="L338" s="229"/>
      <c r="M338" s="230"/>
      <c r="N338" s="231"/>
      <c r="O338" s="231"/>
      <c r="P338" s="231"/>
      <c r="Q338" s="231"/>
      <c r="R338" s="231"/>
      <c r="S338" s="231"/>
      <c r="T338" s="232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33" t="s">
        <v>175</v>
      </c>
      <c r="AU338" s="233" t="s">
        <v>85</v>
      </c>
      <c r="AV338" s="13" t="s">
        <v>83</v>
      </c>
      <c r="AW338" s="13" t="s">
        <v>37</v>
      </c>
      <c r="AX338" s="13" t="s">
        <v>75</v>
      </c>
      <c r="AY338" s="233" t="s">
        <v>159</v>
      </c>
    </row>
    <row r="339" spans="1:51" s="14" customFormat="1" ht="12">
      <c r="A339" s="14"/>
      <c r="B339" s="234"/>
      <c r="C339" s="235"/>
      <c r="D339" s="225" t="s">
        <v>175</v>
      </c>
      <c r="E339" s="236" t="s">
        <v>19</v>
      </c>
      <c r="F339" s="237" t="s">
        <v>1032</v>
      </c>
      <c r="G339" s="235"/>
      <c r="H339" s="238">
        <v>13.187</v>
      </c>
      <c r="I339" s="239"/>
      <c r="J339" s="235"/>
      <c r="K339" s="235"/>
      <c r="L339" s="240"/>
      <c r="M339" s="241"/>
      <c r="N339" s="242"/>
      <c r="O339" s="242"/>
      <c r="P339" s="242"/>
      <c r="Q339" s="242"/>
      <c r="R339" s="242"/>
      <c r="S339" s="242"/>
      <c r="T339" s="243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44" t="s">
        <v>175</v>
      </c>
      <c r="AU339" s="244" t="s">
        <v>85</v>
      </c>
      <c r="AV339" s="14" t="s">
        <v>85</v>
      </c>
      <c r="AW339" s="14" t="s">
        <v>37</v>
      </c>
      <c r="AX339" s="14" t="s">
        <v>75</v>
      </c>
      <c r="AY339" s="244" t="s">
        <v>159</v>
      </c>
    </row>
    <row r="340" spans="1:51" s="15" customFormat="1" ht="12">
      <c r="A340" s="15"/>
      <c r="B340" s="245"/>
      <c r="C340" s="246"/>
      <c r="D340" s="225" t="s">
        <v>175</v>
      </c>
      <c r="E340" s="247" t="s">
        <v>19</v>
      </c>
      <c r="F340" s="248" t="s">
        <v>179</v>
      </c>
      <c r="G340" s="246"/>
      <c r="H340" s="249">
        <v>55.724999999999994</v>
      </c>
      <c r="I340" s="250"/>
      <c r="J340" s="246"/>
      <c r="K340" s="246"/>
      <c r="L340" s="251"/>
      <c r="M340" s="252"/>
      <c r="N340" s="253"/>
      <c r="O340" s="253"/>
      <c r="P340" s="253"/>
      <c r="Q340" s="253"/>
      <c r="R340" s="253"/>
      <c r="S340" s="253"/>
      <c r="T340" s="254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T340" s="255" t="s">
        <v>175</v>
      </c>
      <c r="AU340" s="255" t="s">
        <v>85</v>
      </c>
      <c r="AV340" s="15" t="s">
        <v>167</v>
      </c>
      <c r="AW340" s="15" t="s">
        <v>37</v>
      </c>
      <c r="AX340" s="15" t="s">
        <v>83</v>
      </c>
      <c r="AY340" s="255" t="s">
        <v>159</v>
      </c>
    </row>
    <row r="341" spans="1:65" s="2" customFormat="1" ht="24.15" customHeight="1">
      <c r="A341" s="39"/>
      <c r="B341" s="40"/>
      <c r="C341" s="257" t="s">
        <v>468</v>
      </c>
      <c r="D341" s="257" t="s">
        <v>255</v>
      </c>
      <c r="E341" s="258" t="s">
        <v>500</v>
      </c>
      <c r="F341" s="259" t="s">
        <v>501</v>
      </c>
      <c r="G341" s="260" t="s">
        <v>165</v>
      </c>
      <c r="H341" s="261">
        <v>58.511</v>
      </c>
      <c r="I341" s="262"/>
      <c r="J341" s="263">
        <f>ROUND(I341*H341,2)</f>
        <v>0</v>
      </c>
      <c r="K341" s="259" t="s">
        <v>166</v>
      </c>
      <c r="L341" s="264"/>
      <c r="M341" s="265" t="s">
        <v>19</v>
      </c>
      <c r="N341" s="266" t="s">
        <v>46</v>
      </c>
      <c r="O341" s="85"/>
      <c r="P341" s="214">
        <f>O341*H341</f>
        <v>0</v>
      </c>
      <c r="Q341" s="214">
        <v>0.0025</v>
      </c>
      <c r="R341" s="214">
        <f>Q341*H341</f>
        <v>0.1462775</v>
      </c>
      <c r="S341" s="214">
        <v>0</v>
      </c>
      <c r="T341" s="215">
        <f>S341*H341</f>
        <v>0</v>
      </c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R341" s="216" t="s">
        <v>259</v>
      </c>
      <c r="AT341" s="216" t="s">
        <v>255</v>
      </c>
      <c r="AU341" s="216" t="s">
        <v>85</v>
      </c>
      <c r="AY341" s="18" t="s">
        <v>159</v>
      </c>
      <c r="BE341" s="217">
        <f>IF(N341="základní",J341,0)</f>
        <v>0</v>
      </c>
      <c r="BF341" s="217">
        <f>IF(N341="snížená",J341,0)</f>
        <v>0</v>
      </c>
      <c r="BG341" s="217">
        <f>IF(N341="zákl. přenesená",J341,0)</f>
        <v>0</v>
      </c>
      <c r="BH341" s="217">
        <f>IF(N341="sníž. přenesená",J341,0)</f>
        <v>0</v>
      </c>
      <c r="BI341" s="217">
        <f>IF(N341="nulová",J341,0)</f>
        <v>0</v>
      </c>
      <c r="BJ341" s="18" t="s">
        <v>83</v>
      </c>
      <c r="BK341" s="217">
        <f>ROUND(I341*H341,2)</f>
        <v>0</v>
      </c>
      <c r="BL341" s="18" t="s">
        <v>238</v>
      </c>
      <c r="BM341" s="216" t="s">
        <v>1033</v>
      </c>
    </row>
    <row r="342" spans="1:51" s="14" customFormat="1" ht="12">
      <c r="A342" s="14"/>
      <c r="B342" s="234"/>
      <c r="C342" s="235"/>
      <c r="D342" s="225" t="s">
        <v>175</v>
      </c>
      <c r="E342" s="235"/>
      <c r="F342" s="237" t="s">
        <v>1034</v>
      </c>
      <c r="G342" s="235"/>
      <c r="H342" s="238">
        <v>58.511</v>
      </c>
      <c r="I342" s="239"/>
      <c r="J342" s="235"/>
      <c r="K342" s="235"/>
      <c r="L342" s="240"/>
      <c r="M342" s="241"/>
      <c r="N342" s="242"/>
      <c r="O342" s="242"/>
      <c r="P342" s="242"/>
      <c r="Q342" s="242"/>
      <c r="R342" s="242"/>
      <c r="S342" s="242"/>
      <c r="T342" s="243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44" t="s">
        <v>175</v>
      </c>
      <c r="AU342" s="244" t="s">
        <v>85</v>
      </c>
      <c r="AV342" s="14" t="s">
        <v>85</v>
      </c>
      <c r="AW342" s="14" t="s">
        <v>4</v>
      </c>
      <c r="AX342" s="14" t="s">
        <v>83</v>
      </c>
      <c r="AY342" s="244" t="s">
        <v>159</v>
      </c>
    </row>
    <row r="343" spans="1:65" s="2" customFormat="1" ht="44.25" customHeight="1">
      <c r="A343" s="39"/>
      <c r="B343" s="40"/>
      <c r="C343" s="205" t="s">
        <v>473</v>
      </c>
      <c r="D343" s="205" t="s">
        <v>162</v>
      </c>
      <c r="E343" s="206" t="s">
        <v>505</v>
      </c>
      <c r="F343" s="207" t="s">
        <v>506</v>
      </c>
      <c r="G343" s="208" t="s">
        <v>191</v>
      </c>
      <c r="H343" s="209">
        <v>2.445</v>
      </c>
      <c r="I343" s="210"/>
      <c r="J343" s="211">
        <f>ROUND(I343*H343,2)</f>
        <v>0</v>
      </c>
      <c r="K343" s="207" t="s">
        <v>166</v>
      </c>
      <c r="L343" s="45"/>
      <c r="M343" s="212" t="s">
        <v>19</v>
      </c>
      <c r="N343" s="213" t="s">
        <v>46</v>
      </c>
      <c r="O343" s="85"/>
      <c r="P343" s="214">
        <f>O343*H343</f>
        <v>0</v>
      </c>
      <c r="Q343" s="214">
        <v>0</v>
      </c>
      <c r="R343" s="214">
        <f>Q343*H343</f>
        <v>0</v>
      </c>
      <c r="S343" s="214">
        <v>0</v>
      </c>
      <c r="T343" s="215">
        <f>S343*H343</f>
        <v>0</v>
      </c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R343" s="216" t="s">
        <v>238</v>
      </c>
      <c r="AT343" s="216" t="s">
        <v>162</v>
      </c>
      <c r="AU343" s="216" t="s">
        <v>85</v>
      </c>
      <c r="AY343" s="18" t="s">
        <v>159</v>
      </c>
      <c r="BE343" s="217">
        <f>IF(N343="základní",J343,0)</f>
        <v>0</v>
      </c>
      <c r="BF343" s="217">
        <f>IF(N343="snížená",J343,0)</f>
        <v>0</v>
      </c>
      <c r="BG343" s="217">
        <f>IF(N343="zákl. přenesená",J343,0)</f>
        <v>0</v>
      </c>
      <c r="BH343" s="217">
        <f>IF(N343="sníž. přenesená",J343,0)</f>
        <v>0</v>
      </c>
      <c r="BI343" s="217">
        <f>IF(N343="nulová",J343,0)</f>
        <v>0</v>
      </c>
      <c r="BJ343" s="18" t="s">
        <v>83</v>
      </c>
      <c r="BK343" s="217">
        <f>ROUND(I343*H343,2)</f>
        <v>0</v>
      </c>
      <c r="BL343" s="18" t="s">
        <v>238</v>
      </c>
      <c r="BM343" s="216" t="s">
        <v>1035</v>
      </c>
    </row>
    <row r="344" spans="1:47" s="2" customFormat="1" ht="12">
      <c r="A344" s="39"/>
      <c r="B344" s="40"/>
      <c r="C344" s="41"/>
      <c r="D344" s="218" t="s">
        <v>169</v>
      </c>
      <c r="E344" s="41"/>
      <c r="F344" s="219" t="s">
        <v>508</v>
      </c>
      <c r="G344" s="41"/>
      <c r="H344" s="41"/>
      <c r="I344" s="220"/>
      <c r="J344" s="41"/>
      <c r="K344" s="41"/>
      <c r="L344" s="45"/>
      <c r="M344" s="221"/>
      <c r="N344" s="222"/>
      <c r="O344" s="85"/>
      <c r="P344" s="85"/>
      <c r="Q344" s="85"/>
      <c r="R344" s="85"/>
      <c r="S344" s="85"/>
      <c r="T344" s="86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T344" s="18" t="s">
        <v>169</v>
      </c>
      <c r="AU344" s="18" t="s">
        <v>85</v>
      </c>
    </row>
    <row r="345" spans="1:63" s="12" customFormat="1" ht="22.8" customHeight="1">
      <c r="A345" s="12"/>
      <c r="B345" s="189"/>
      <c r="C345" s="190"/>
      <c r="D345" s="191" t="s">
        <v>74</v>
      </c>
      <c r="E345" s="203" t="s">
        <v>509</v>
      </c>
      <c r="F345" s="203" t="s">
        <v>510</v>
      </c>
      <c r="G345" s="190"/>
      <c r="H345" s="190"/>
      <c r="I345" s="193"/>
      <c r="J345" s="204">
        <f>BK345</f>
        <v>0</v>
      </c>
      <c r="K345" s="190"/>
      <c r="L345" s="195"/>
      <c r="M345" s="196"/>
      <c r="N345" s="197"/>
      <c r="O345" s="197"/>
      <c r="P345" s="198">
        <f>SUM(P346:P363)</f>
        <v>0</v>
      </c>
      <c r="Q345" s="197"/>
      <c r="R345" s="198">
        <f>SUM(R346:R363)</f>
        <v>0.07659</v>
      </c>
      <c r="S345" s="197"/>
      <c r="T345" s="199">
        <f>SUM(T346:T363)</f>
        <v>0.35039000000000003</v>
      </c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R345" s="200" t="s">
        <v>85</v>
      </c>
      <c r="AT345" s="201" t="s">
        <v>74</v>
      </c>
      <c r="AU345" s="201" t="s">
        <v>83</v>
      </c>
      <c r="AY345" s="200" t="s">
        <v>159</v>
      </c>
      <c r="BK345" s="202">
        <f>SUM(BK346:BK363)</f>
        <v>0</v>
      </c>
    </row>
    <row r="346" spans="1:65" s="2" customFormat="1" ht="24.15" customHeight="1">
      <c r="A346" s="39"/>
      <c r="B346" s="40"/>
      <c r="C346" s="205" t="s">
        <v>480</v>
      </c>
      <c r="D346" s="205" t="s">
        <v>162</v>
      </c>
      <c r="E346" s="206" t="s">
        <v>512</v>
      </c>
      <c r="F346" s="207" t="s">
        <v>513</v>
      </c>
      <c r="G346" s="208" t="s">
        <v>237</v>
      </c>
      <c r="H346" s="209">
        <v>5</v>
      </c>
      <c r="I346" s="210"/>
      <c r="J346" s="211">
        <f>ROUND(I346*H346,2)</f>
        <v>0</v>
      </c>
      <c r="K346" s="207" t="s">
        <v>166</v>
      </c>
      <c r="L346" s="45"/>
      <c r="M346" s="212" t="s">
        <v>19</v>
      </c>
      <c r="N346" s="213" t="s">
        <v>46</v>
      </c>
      <c r="O346" s="85"/>
      <c r="P346" s="214">
        <f>O346*H346</f>
        <v>0</v>
      </c>
      <c r="Q346" s="214">
        <v>0</v>
      </c>
      <c r="R346" s="214">
        <f>Q346*H346</f>
        <v>0</v>
      </c>
      <c r="S346" s="214">
        <v>0.01705</v>
      </c>
      <c r="T346" s="215">
        <f>S346*H346</f>
        <v>0.08524999999999999</v>
      </c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R346" s="216" t="s">
        <v>238</v>
      </c>
      <c r="AT346" s="216" t="s">
        <v>162</v>
      </c>
      <c r="AU346" s="216" t="s">
        <v>85</v>
      </c>
      <c r="AY346" s="18" t="s">
        <v>159</v>
      </c>
      <c r="BE346" s="217">
        <f>IF(N346="základní",J346,0)</f>
        <v>0</v>
      </c>
      <c r="BF346" s="217">
        <f>IF(N346="snížená",J346,0)</f>
        <v>0</v>
      </c>
      <c r="BG346" s="217">
        <f>IF(N346="zákl. přenesená",J346,0)</f>
        <v>0</v>
      </c>
      <c r="BH346" s="217">
        <f>IF(N346="sníž. přenesená",J346,0)</f>
        <v>0</v>
      </c>
      <c r="BI346" s="217">
        <f>IF(N346="nulová",J346,0)</f>
        <v>0</v>
      </c>
      <c r="BJ346" s="18" t="s">
        <v>83</v>
      </c>
      <c r="BK346" s="217">
        <f>ROUND(I346*H346,2)</f>
        <v>0</v>
      </c>
      <c r="BL346" s="18" t="s">
        <v>238</v>
      </c>
      <c r="BM346" s="216" t="s">
        <v>1036</v>
      </c>
    </row>
    <row r="347" spans="1:47" s="2" customFormat="1" ht="12">
      <c r="A347" s="39"/>
      <c r="B347" s="40"/>
      <c r="C347" s="41"/>
      <c r="D347" s="218" t="s">
        <v>169</v>
      </c>
      <c r="E347" s="41"/>
      <c r="F347" s="219" t="s">
        <v>515</v>
      </c>
      <c r="G347" s="41"/>
      <c r="H347" s="41"/>
      <c r="I347" s="220"/>
      <c r="J347" s="41"/>
      <c r="K347" s="41"/>
      <c r="L347" s="45"/>
      <c r="M347" s="221"/>
      <c r="N347" s="222"/>
      <c r="O347" s="85"/>
      <c r="P347" s="85"/>
      <c r="Q347" s="85"/>
      <c r="R347" s="85"/>
      <c r="S347" s="85"/>
      <c r="T347" s="86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T347" s="18" t="s">
        <v>169</v>
      </c>
      <c r="AU347" s="18" t="s">
        <v>85</v>
      </c>
    </row>
    <row r="348" spans="1:65" s="2" customFormat="1" ht="24.15" customHeight="1">
      <c r="A348" s="39"/>
      <c r="B348" s="40"/>
      <c r="C348" s="205" t="s">
        <v>486</v>
      </c>
      <c r="D348" s="205" t="s">
        <v>162</v>
      </c>
      <c r="E348" s="206" t="s">
        <v>517</v>
      </c>
      <c r="F348" s="207" t="s">
        <v>518</v>
      </c>
      <c r="G348" s="208" t="s">
        <v>237</v>
      </c>
      <c r="H348" s="209">
        <v>5</v>
      </c>
      <c r="I348" s="210"/>
      <c r="J348" s="211">
        <f>ROUND(I348*H348,2)</f>
        <v>0</v>
      </c>
      <c r="K348" s="207" t="s">
        <v>166</v>
      </c>
      <c r="L348" s="45"/>
      <c r="M348" s="212" t="s">
        <v>19</v>
      </c>
      <c r="N348" s="213" t="s">
        <v>46</v>
      </c>
      <c r="O348" s="85"/>
      <c r="P348" s="214">
        <f>O348*H348</f>
        <v>0</v>
      </c>
      <c r="Q348" s="214">
        <v>0.00115</v>
      </c>
      <c r="R348" s="214">
        <f>Q348*H348</f>
        <v>0.00575</v>
      </c>
      <c r="S348" s="214">
        <v>0</v>
      </c>
      <c r="T348" s="215">
        <f>S348*H348</f>
        <v>0</v>
      </c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R348" s="216" t="s">
        <v>238</v>
      </c>
      <c r="AT348" s="216" t="s">
        <v>162</v>
      </c>
      <c r="AU348" s="216" t="s">
        <v>85</v>
      </c>
      <c r="AY348" s="18" t="s">
        <v>159</v>
      </c>
      <c r="BE348" s="217">
        <f>IF(N348="základní",J348,0)</f>
        <v>0</v>
      </c>
      <c r="BF348" s="217">
        <f>IF(N348="snížená",J348,0)</f>
        <v>0</v>
      </c>
      <c r="BG348" s="217">
        <f>IF(N348="zákl. přenesená",J348,0)</f>
        <v>0</v>
      </c>
      <c r="BH348" s="217">
        <f>IF(N348="sníž. přenesená",J348,0)</f>
        <v>0</v>
      </c>
      <c r="BI348" s="217">
        <f>IF(N348="nulová",J348,0)</f>
        <v>0</v>
      </c>
      <c r="BJ348" s="18" t="s">
        <v>83</v>
      </c>
      <c r="BK348" s="217">
        <f>ROUND(I348*H348,2)</f>
        <v>0</v>
      </c>
      <c r="BL348" s="18" t="s">
        <v>238</v>
      </c>
      <c r="BM348" s="216" t="s">
        <v>1037</v>
      </c>
    </row>
    <row r="349" spans="1:47" s="2" customFormat="1" ht="12">
      <c r="A349" s="39"/>
      <c r="B349" s="40"/>
      <c r="C349" s="41"/>
      <c r="D349" s="218" t="s">
        <v>169</v>
      </c>
      <c r="E349" s="41"/>
      <c r="F349" s="219" t="s">
        <v>520</v>
      </c>
      <c r="G349" s="41"/>
      <c r="H349" s="41"/>
      <c r="I349" s="220"/>
      <c r="J349" s="41"/>
      <c r="K349" s="41"/>
      <c r="L349" s="45"/>
      <c r="M349" s="221"/>
      <c r="N349" s="222"/>
      <c r="O349" s="85"/>
      <c r="P349" s="85"/>
      <c r="Q349" s="85"/>
      <c r="R349" s="85"/>
      <c r="S349" s="85"/>
      <c r="T349" s="86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T349" s="18" t="s">
        <v>169</v>
      </c>
      <c r="AU349" s="18" t="s">
        <v>85</v>
      </c>
    </row>
    <row r="350" spans="1:51" s="13" customFormat="1" ht="12">
      <c r="A350" s="13"/>
      <c r="B350" s="223"/>
      <c r="C350" s="224"/>
      <c r="D350" s="225" t="s">
        <v>175</v>
      </c>
      <c r="E350" s="226" t="s">
        <v>19</v>
      </c>
      <c r="F350" s="227" t="s">
        <v>339</v>
      </c>
      <c r="G350" s="224"/>
      <c r="H350" s="226" t="s">
        <v>19</v>
      </c>
      <c r="I350" s="228"/>
      <c r="J350" s="224"/>
      <c r="K350" s="224"/>
      <c r="L350" s="229"/>
      <c r="M350" s="230"/>
      <c r="N350" s="231"/>
      <c r="O350" s="231"/>
      <c r="P350" s="231"/>
      <c r="Q350" s="231"/>
      <c r="R350" s="231"/>
      <c r="S350" s="231"/>
      <c r="T350" s="232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33" t="s">
        <v>175</v>
      </c>
      <c r="AU350" s="233" t="s">
        <v>85</v>
      </c>
      <c r="AV350" s="13" t="s">
        <v>83</v>
      </c>
      <c r="AW350" s="13" t="s">
        <v>37</v>
      </c>
      <c r="AX350" s="13" t="s">
        <v>75</v>
      </c>
      <c r="AY350" s="233" t="s">
        <v>159</v>
      </c>
    </row>
    <row r="351" spans="1:51" s="14" customFormat="1" ht="12">
      <c r="A351" s="14"/>
      <c r="B351" s="234"/>
      <c r="C351" s="235"/>
      <c r="D351" s="225" t="s">
        <v>175</v>
      </c>
      <c r="E351" s="236" t="s">
        <v>19</v>
      </c>
      <c r="F351" s="237" t="s">
        <v>194</v>
      </c>
      <c r="G351" s="235"/>
      <c r="H351" s="238">
        <v>5</v>
      </c>
      <c r="I351" s="239"/>
      <c r="J351" s="235"/>
      <c r="K351" s="235"/>
      <c r="L351" s="240"/>
      <c r="M351" s="241"/>
      <c r="N351" s="242"/>
      <c r="O351" s="242"/>
      <c r="P351" s="242"/>
      <c r="Q351" s="242"/>
      <c r="R351" s="242"/>
      <c r="S351" s="242"/>
      <c r="T351" s="243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44" t="s">
        <v>175</v>
      </c>
      <c r="AU351" s="244" t="s">
        <v>85</v>
      </c>
      <c r="AV351" s="14" t="s">
        <v>85</v>
      </c>
      <c r="AW351" s="14" t="s">
        <v>37</v>
      </c>
      <c r="AX351" s="14" t="s">
        <v>83</v>
      </c>
      <c r="AY351" s="244" t="s">
        <v>159</v>
      </c>
    </row>
    <row r="352" spans="1:65" s="2" customFormat="1" ht="37.8" customHeight="1">
      <c r="A352" s="39"/>
      <c r="B352" s="40"/>
      <c r="C352" s="257" t="s">
        <v>488</v>
      </c>
      <c r="D352" s="257" t="s">
        <v>255</v>
      </c>
      <c r="E352" s="258" t="s">
        <v>522</v>
      </c>
      <c r="F352" s="259" t="s">
        <v>523</v>
      </c>
      <c r="G352" s="260" t="s">
        <v>237</v>
      </c>
      <c r="H352" s="261">
        <v>5</v>
      </c>
      <c r="I352" s="262"/>
      <c r="J352" s="263">
        <f>ROUND(I352*H352,2)</f>
        <v>0</v>
      </c>
      <c r="K352" s="259" t="s">
        <v>166</v>
      </c>
      <c r="L352" s="264"/>
      <c r="M352" s="265" t="s">
        <v>19</v>
      </c>
      <c r="N352" s="266" t="s">
        <v>46</v>
      </c>
      <c r="O352" s="85"/>
      <c r="P352" s="214">
        <f>O352*H352</f>
        <v>0</v>
      </c>
      <c r="Q352" s="214">
        <v>0.00208</v>
      </c>
      <c r="R352" s="214">
        <f>Q352*H352</f>
        <v>0.0104</v>
      </c>
      <c r="S352" s="214">
        <v>0</v>
      </c>
      <c r="T352" s="215">
        <f>S352*H352</f>
        <v>0</v>
      </c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R352" s="216" t="s">
        <v>259</v>
      </c>
      <c r="AT352" s="216" t="s">
        <v>255</v>
      </c>
      <c r="AU352" s="216" t="s">
        <v>85</v>
      </c>
      <c r="AY352" s="18" t="s">
        <v>159</v>
      </c>
      <c r="BE352" s="217">
        <f>IF(N352="základní",J352,0)</f>
        <v>0</v>
      </c>
      <c r="BF352" s="217">
        <f>IF(N352="snížená",J352,0)</f>
        <v>0</v>
      </c>
      <c r="BG352" s="217">
        <f>IF(N352="zákl. přenesená",J352,0)</f>
        <v>0</v>
      </c>
      <c r="BH352" s="217">
        <f>IF(N352="sníž. přenesená",J352,0)</f>
        <v>0</v>
      </c>
      <c r="BI352" s="217">
        <f>IF(N352="nulová",J352,0)</f>
        <v>0</v>
      </c>
      <c r="BJ352" s="18" t="s">
        <v>83</v>
      </c>
      <c r="BK352" s="217">
        <f>ROUND(I352*H352,2)</f>
        <v>0</v>
      </c>
      <c r="BL352" s="18" t="s">
        <v>238</v>
      </c>
      <c r="BM352" s="216" t="s">
        <v>1038</v>
      </c>
    </row>
    <row r="353" spans="1:65" s="2" customFormat="1" ht="24.15" customHeight="1">
      <c r="A353" s="39"/>
      <c r="B353" s="40"/>
      <c r="C353" s="257" t="s">
        <v>492</v>
      </c>
      <c r="D353" s="257" t="s">
        <v>255</v>
      </c>
      <c r="E353" s="258" t="s">
        <v>526</v>
      </c>
      <c r="F353" s="259" t="s">
        <v>527</v>
      </c>
      <c r="G353" s="260" t="s">
        <v>237</v>
      </c>
      <c r="H353" s="261">
        <v>5</v>
      </c>
      <c r="I353" s="262"/>
      <c r="J353" s="263">
        <f>ROUND(I353*H353,2)</f>
        <v>0</v>
      </c>
      <c r="K353" s="259" t="s">
        <v>166</v>
      </c>
      <c r="L353" s="264"/>
      <c r="M353" s="265" t="s">
        <v>19</v>
      </c>
      <c r="N353" s="266" t="s">
        <v>46</v>
      </c>
      <c r="O353" s="85"/>
      <c r="P353" s="214">
        <f>O353*H353</f>
        <v>0</v>
      </c>
      <c r="Q353" s="214">
        <v>0.00247</v>
      </c>
      <c r="R353" s="214">
        <f>Q353*H353</f>
        <v>0.01235</v>
      </c>
      <c r="S353" s="214">
        <v>0</v>
      </c>
      <c r="T353" s="215">
        <f>S353*H353</f>
        <v>0</v>
      </c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R353" s="216" t="s">
        <v>259</v>
      </c>
      <c r="AT353" s="216" t="s">
        <v>255</v>
      </c>
      <c r="AU353" s="216" t="s">
        <v>85</v>
      </c>
      <c r="AY353" s="18" t="s">
        <v>159</v>
      </c>
      <c r="BE353" s="217">
        <f>IF(N353="základní",J353,0)</f>
        <v>0</v>
      </c>
      <c r="BF353" s="217">
        <f>IF(N353="snížená",J353,0)</f>
        <v>0</v>
      </c>
      <c r="BG353" s="217">
        <f>IF(N353="zákl. přenesená",J353,0)</f>
        <v>0</v>
      </c>
      <c r="BH353" s="217">
        <f>IF(N353="sníž. přenesená",J353,0)</f>
        <v>0</v>
      </c>
      <c r="BI353" s="217">
        <f>IF(N353="nulová",J353,0)</f>
        <v>0</v>
      </c>
      <c r="BJ353" s="18" t="s">
        <v>83</v>
      </c>
      <c r="BK353" s="217">
        <f>ROUND(I353*H353,2)</f>
        <v>0</v>
      </c>
      <c r="BL353" s="18" t="s">
        <v>238</v>
      </c>
      <c r="BM353" s="216" t="s">
        <v>1039</v>
      </c>
    </row>
    <row r="354" spans="1:65" s="2" customFormat="1" ht="24.15" customHeight="1">
      <c r="A354" s="39"/>
      <c r="B354" s="40"/>
      <c r="C354" s="205" t="s">
        <v>499</v>
      </c>
      <c r="D354" s="205" t="s">
        <v>162</v>
      </c>
      <c r="E354" s="206" t="s">
        <v>530</v>
      </c>
      <c r="F354" s="207" t="s">
        <v>531</v>
      </c>
      <c r="G354" s="208" t="s">
        <v>461</v>
      </c>
      <c r="H354" s="209">
        <v>27</v>
      </c>
      <c r="I354" s="210"/>
      <c r="J354" s="211">
        <f>ROUND(I354*H354,2)</f>
        <v>0</v>
      </c>
      <c r="K354" s="207" t="s">
        <v>166</v>
      </c>
      <c r="L354" s="45"/>
      <c r="M354" s="212" t="s">
        <v>19</v>
      </c>
      <c r="N354" s="213" t="s">
        <v>46</v>
      </c>
      <c r="O354" s="85"/>
      <c r="P354" s="214">
        <f>O354*H354</f>
        <v>0</v>
      </c>
      <c r="Q354" s="214">
        <v>0</v>
      </c>
      <c r="R354" s="214">
        <f>Q354*H354</f>
        <v>0</v>
      </c>
      <c r="S354" s="214">
        <v>0.00982</v>
      </c>
      <c r="T354" s="215">
        <f>S354*H354</f>
        <v>0.26514000000000004</v>
      </c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R354" s="216" t="s">
        <v>238</v>
      </c>
      <c r="AT354" s="216" t="s">
        <v>162</v>
      </c>
      <c r="AU354" s="216" t="s">
        <v>85</v>
      </c>
      <c r="AY354" s="18" t="s">
        <v>159</v>
      </c>
      <c r="BE354" s="217">
        <f>IF(N354="základní",J354,0)</f>
        <v>0</v>
      </c>
      <c r="BF354" s="217">
        <f>IF(N354="snížená",J354,0)</f>
        <v>0</v>
      </c>
      <c r="BG354" s="217">
        <f>IF(N354="zákl. přenesená",J354,0)</f>
        <v>0</v>
      </c>
      <c r="BH354" s="217">
        <f>IF(N354="sníž. přenesená",J354,0)</f>
        <v>0</v>
      </c>
      <c r="BI354" s="217">
        <f>IF(N354="nulová",J354,0)</f>
        <v>0</v>
      </c>
      <c r="BJ354" s="18" t="s">
        <v>83</v>
      </c>
      <c r="BK354" s="217">
        <f>ROUND(I354*H354,2)</f>
        <v>0</v>
      </c>
      <c r="BL354" s="18" t="s">
        <v>238</v>
      </c>
      <c r="BM354" s="216" t="s">
        <v>1040</v>
      </c>
    </row>
    <row r="355" spans="1:47" s="2" customFormat="1" ht="12">
      <c r="A355" s="39"/>
      <c r="B355" s="40"/>
      <c r="C355" s="41"/>
      <c r="D355" s="218" t="s">
        <v>169</v>
      </c>
      <c r="E355" s="41"/>
      <c r="F355" s="219" t="s">
        <v>533</v>
      </c>
      <c r="G355" s="41"/>
      <c r="H355" s="41"/>
      <c r="I355" s="220"/>
      <c r="J355" s="41"/>
      <c r="K355" s="41"/>
      <c r="L355" s="45"/>
      <c r="M355" s="221"/>
      <c r="N355" s="222"/>
      <c r="O355" s="85"/>
      <c r="P355" s="85"/>
      <c r="Q355" s="85"/>
      <c r="R355" s="85"/>
      <c r="S355" s="85"/>
      <c r="T355" s="86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T355" s="18" t="s">
        <v>169</v>
      </c>
      <c r="AU355" s="18" t="s">
        <v>85</v>
      </c>
    </row>
    <row r="356" spans="1:65" s="2" customFormat="1" ht="16.5" customHeight="1">
      <c r="A356" s="39"/>
      <c r="B356" s="40"/>
      <c r="C356" s="205" t="s">
        <v>504</v>
      </c>
      <c r="D356" s="205" t="s">
        <v>162</v>
      </c>
      <c r="E356" s="206" t="s">
        <v>535</v>
      </c>
      <c r="F356" s="207" t="s">
        <v>536</v>
      </c>
      <c r="G356" s="208" t="s">
        <v>461</v>
      </c>
      <c r="H356" s="209">
        <v>27</v>
      </c>
      <c r="I356" s="210"/>
      <c r="J356" s="211">
        <f>ROUND(I356*H356,2)</f>
        <v>0</v>
      </c>
      <c r="K356" s="207" t="s">
        <v>166</v>
      </c>
      <c r="L356" s="45"/>
      <c r="M356" s="212" t="s">
        <v>19</v>
      </c>
      <c r="N356" s="213" t="s">
        <v>46</v>
      </c>
      <c r="O356" s="85"/>
      <c r="P356" s="214">
        <f>O356*H356</f>
        <v>0</v>
      </c>
      <c r="Q356" s="214">
        <v>0.00168</v>
      </c>
      <c r="R356" s="214">
        <f>Q356*H356</f>
        <v>0.045360000000000004</v>
      </c>
      <c r="S356" s="214">
        <v>0</v>
      </c>
      <c r="T356" s="215">
        <f>S356*H356</f>
        <v>0</v>
      </c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R356" s="216" t="s">
        <v>238</v>
      </c>
      <c r="AT356" s="216" t="s">
        <v>162</v>
      </c>
      <c r="AU356" s="216" t="s">
        <v>85</v>
      </c>
      <c r="AY356" s="18" t="s">
        <v>159</v>
      </c>
      <c r="BE356" s="217">
        <f>IF(N356="základní",J356,0)</f>
        <v>0</v>
      </c>
      <c r="BF356" s="217">
        <f>IF(N356="snížená",J356,0)</f>
        <v>0</v>
      </c>
      <c r="BG356" s="217">
        <f>IF(N356="zákl. přenesená",J356,0)</f>
        <v>0</v>
      </c>
      <c r="BH356" s="217">
        <f>IF(N356="sníž. přenesená",J356,0)</f>
        <v>0</v>
      </c>
      <c r="BI356" s="217">
        <f>IF(N356="nulová",J356,0)</f>
        <v>0</v>
      </c>
      <c r="BJ356" s="18" t="s">
        <v>83</v>
      </c>
      <c r="BK356" s="217">
        <f>ROUND(I356*H356,2)</f>
        <v>0</v>
      </c>
      <c r="BL356" s="18" t="s">
        <v>238</v>
      </c>
      <c r="BM356" s="216" t="s">
        <v>1041</v>
      </c>
    </row>
    <row r="357" spans="1:47" s="2" customFormat="1" ht="12">
      <c r="A357" s="39"/>
      <c r="B357" s="40"/>
      <c r="C357" s="41"/>
      <c r="D357" s="218" t="s">
        <v>169</v>
      </c>
      <c r="E357" s="41"/>
      <c r="F357" s="219" t="s">
        <v>538</v>
      </c>
      <c r="G357" s="41"/>
      <c r="H357" s="41"/>
      <c r="I357" s="220"/>
      <c r="J357" s="41"/>
      <c r="K357" s="41"/>
      <c r="L357" s="45"/>
      <c r="M357" s="221"/>
      <c r="N357" s="222"/>
      <c r="O357" s="85"/>
      <c r="P357" s="85"/>
      <c r="Q357" s="85"/>
      <c r="R357" s="85"/>
      <c r="S357" s="85"/>
      <c r="T357" s="86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T357" s="18" t="s">
        <v>169</v>
      </c>
      <c r="AU357" s="18" t="s">
        <v>85</v>
      </c>
    </row>
    <row r="358" spans="1:51" s="14" customFormat="1" ht="12">
      <c r="A358" s="14"/>
      <c r="B358" s="234"/>
      <c r="C358" s="235"/>
      <c r="D358" s="225" t="s">
        <v>175</v>
      </c>
      <c r="E358" s="236" t="s">
        <v>19</v>
      </c>
      <c r="F358" s="237" t="s">
        <v>874</v>
      </c>
      <c r="G358" s="235"/>
      <c r="H358" s="238">
        <v>27</v>
      </c>
      <c r="I358" s="239"/>
      <c r="J358" s="235"/>
      <c r="K358" s="235"/>
      <c r="L358" s="240"/>
      <c r="M358" s="241"/>
      <c r="N358" s="242"/>
      <c r="O358" s="242"/>
      <c r="P358" s="242"/>
      <c r="Q358" s="242"/>
      <c r="R358" s="242"/>
      <c r="S358" s="242"/>
      <c r="T358" s="243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44" t="s">
        <v>175</v>
      </c>
      <c r="AU358" s="244" t="s">
        <v>85</v>
      </c>
      <c r="AV358" s="14" t="s">
        <v>85</v>
      </c>
      <c r="AW358" s="14" t="s">
        <v>37</v>
      </c>
      <c r="AX358" s="14" t="s">
        <v>83</v>
      </c>
      <c r="AY358" s="244" t="s">
        <v>159</v>
      </c>
    </row>
    <row r="359" spans="1:65" s="2" customFormat="1" ht="37.8" customHeight="1">
      <c r="A359" s="39"/>
      <c r="B359" s="40"/>
      <c r="C359" s="205" t="s">
        <v>511</v>
      </c>
      <c r="D359" s="205" t="s">
        <v>162</v>
      </c>
      <c r="E359" s="206" t="s">
        <v>541</v>
      </c>
      <c r="F359" s="207" t="s">
        <v>542</v>
      </c>
      <c r="G359" s="208" t="s">
        <v>237</v>
      </c>
      <c r="H359" s="209">
        <v>3</v>
      </c>
      <c r="I359" s="210"/>
      <c r="J359" s="211">
        <f>ROUND(I359*H359,2)</f>
        <v>0</v>
      </c>
      <c r="K359" s="207" t="s">
        <v>166</v>
      </c>
      <c r="L359" s="45"/>
      <c r="M359" s="212" t="s">
        <v>19</v>
      </c>
      <c r="N359" s="213" t="s">
        <v>46</v>
      </c>
      <c r="O359" s="85"/>
      <c r="P359" s="214">
        <f>O359*H359</f>
        <v>0</v>
      </c>
      <c r="Q359" s="214">
        <v>0</v>
      </c>
      <c r="R359" s="214">
        <f>Q359*H359</f>
        <v>0</v>
      </c>
      <c r="S359" s="214">
        <v>0</v>
      </c>
      <c r="T359" s="215">
        <f>S359*H359</f>
        <v>0</v>
      </c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R359" s="216" t="s">
        <v>238</v>
      </c>
      <c r="AT359" s="216" t="s">
        <v>162</v>
      </c>
      <c r="AU359" s="216" t="s">
        <v>85</v>
      </c>
      <c r="AY359" s="18" t="s">
        <v>159</v>
      </c>
      <c r="BE359" s="217">
        <f>IF(N359="základní",J359,0)</f>
        <v>0</v>
      </c>
      <c r="BF359" s="217">
        <f>IF(N359="snížená",J359,0)</f>
        <v>0</v>
      </c>
      <c r="BG359" s="217">
        <f>IF(N359="zákl. přenesená",J359,0)</f>
        <v>0</v>
      </c>
      <c r="BH359" s="217">
        <f>IF(N359="sníž. přenesená",J359,0)</f>
        <v>0</v>
      </c>
      <c r="BI359" s="217">
        <f>IF(N359="nulová",J359,0)</f>
        <v>0</v>
      </c>
      <c r="BJ359" s="18" t="s">
        <v>83</v>
      </c>
      <c r="BK359" s="217">
        <f>ROUND(I359*H359,2)</f>
        <v>0</v>
      </c>
      <c r="BL359" s="18" t="s">
        <v>238</v>
      </c>
      <c r="BM359" s="216" t="s">
        <v>1042</v>
      </c>
    </row>
    <row r="360" spans="1:47" s="2" customFormat="1" ht="12">
      <c r="A360" s="39"/>
      <c r="B360" s="40"/>
      <c r="C360" s="41"/>
      <c r="D360" s="218" t="s">
        <v>169</v>
      </c>
      <c r="E360" s="41"/>
      <c r="F360" s="219" t="s">
        <v>544</v>
      </c>
      <c r="G360" s="41"/>
      <c r="H360" s="41"/>
      <c r="I360" s="220"/>
      <c r="J360" s="41"/>
      <c r="K360" s="41"/>
      <c r="L360" s="45"/>
      <c r="M360" s="221"/>
      <c r="N360" s="222"/>
      <c r="O360" s="85"/>
      <c r="P360" s="85"/>
      <c r="Q360" s="85"/>
      <c r="R360" s="85"/>
      <c r="S360" s="85"/>
      <c r="T360" s="86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T360" s="18" t="s">
        <v>169</v>
      </c>
      <c r="AU360" s="18" t="s">
        <v>85</v>
      </c>
    </row>
    <row r="361" spans="1:65" s="2" customFormat="1" ht="21.75" customHeight="1">
      <c r="A361" s="39"/>
      <c r="B361" s="40"/>
      <c r="C361" s="257" t="s">
        <v>516</v>
      </c>
      <c r="D361" s="257" t="s">
        <v>255</v>
      </c>
      <c r="E361" s="258" t="s">
        <v>546</v>
      </c>
      <c r="F361" s="259" t="s">
        <v>547</v>
      </c>
      <c r="G361" s="260" t="s">
        <v>237</v>
      </c>
      <c r="H361" s="261">
        <v>3</v>
      </c>
      <c r="I361" s="262"/>
      <c r="J361" s="263">
        <f>ROUND(I361*H361,2)</f>
        <v>0</v>
      </c>
      <c r="K361" s="259" t="s">
        <v>166</v>
      </c>
      <c r="L361" s="264"/>
      <c r="M361" s="265" t="s">
        <v>19</v>
      </c>
      <c r="N361" s="266" t="s">
        <v>46</v>
      </c>
      <c r="O361" s="85"/>
      <c r="P361" s="214">
        <f>O361*H361</f>
        <v>0</v>
      </c>
      <c r="Q361" s="214">
        <v>0.00091</v>
      </c>
      <c r="R361" s="214">
        <f>Q361*H361</f>
        <v>0.00273</v>
      </c>
      <c r="S361" s="214">
        <v>0</v>
      </c>
      <c r="T361" s="215">
        <f>S361*H361</f>
        <v>0</v>
      </c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R361" s="216" t="s">
        <v>259</v>
      </c>
      <c r="AT361" s="216" t="s">
        <v>255</v>
      </c>
      <c r="AU361" s="216" t="s">
        <v>85</v>
      </c>
      <c r="AY361" s="18" t="s">
        <v>159</v>
      </c>
      <c r="BE361" s="217">
        <f>IF(N361="základní",J361,0)</f>
        <v>0</v>
      </c>
      <c r="BF361" s="217">
        <f>IF(N361="snížená",J361,0)</f>
        <v>0</v>
      </c>
      <c r="BG361" s="217">
        <f>IF(N361="zákl. přenesená",J361,0)</f>
        <v>0</v>
      </c>
      <c r="BH361" s="217">
        <f>IF(N361="sníž. přenesená",J361,0)</f>
        <v>0</v>
      </c>
      <c r="BI361" s="217">
        <f>IF(N361="nulová",J361,0)</f>
        <v>0</v>
      </c>
      <c r="BJ361" s="18" t="s">
        <v>83</v>
      </c>
      <c r="BK361" s="217">
        <f>ROUND(I361*H361,2)</f>
        <v>0</v>
      </c>
      <c r="BL361" s="18" t="s">
        <v>238</v>
      </c>
      <c r="BM361" s="216" t="s">
        <v>1043</v>
      </c>
    </row>
    <row r="362" spans="1:65" s="2" customFormat="1" ht="49.05" customHeight="1">
      <c r="A362" s="39"/>
      <c r="B362" s="40"/>
      <c r="C362" s="205" t="s">
        <v>521</v>
      </c>
      <c r="D362" s="205" t="s">
        <v>162</v>
      </c>
      <c r="E362" s="206" t="s">
        <v>550</v>
      </c>
      <c r="F362" s="207" t="s">
        <v>551</v>
      </c>
      <c r="G362" s="208" t="s">
        <v>191</v>
      </c>
      <c r="H362" s="209">
        <v>0.077</v>
      </c>
      <c r="I362" s="210"/>
      <c r="J362" s="211">
        <f>ROUND(I362*H362,2)</f>
        <v>0</v>
      </c>
      <c r="K362" s="207" t="s">
        <v>166</v>
      </c>
      <c r="L362" s="45"/>
      <c r="M362" s="212" t="s">
        <v>19</v>
      </c>
      <c r="N362" s="213" t="s">
        <v>46</v>
      </c>
      <c r="O362" s="85"/>
      <c r="P362" s="214">
        <f>O362*H362</f>
        <v>0</v>
      </c>
      <c r="Q362" s="214">
        <v>0</v>
      </c>
      <c r="R362" s="214">
        <f>Q362*H362</f>
        <v>0</v>
      </c>
      <c r="S362" s="214">
        <v>0</v>
      </c>
      <c r="T362" s="215">
        <f>S362*H362</f>
        <v>0</v>
      </c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R362" s="216" t="s">
        <v>238</v>
      </c>
      <c r="AT362" s="216" t="s">
        <v>162</v>
      </c>
      <c r="AU362" s="216" t="s">
        <v>85</v>
      </c>
      <c r="AY362" s="18" t="s">
        <v>159</v>
      </c>
      <c r="BE362" s="217">
        <f>IF(N362="základní",J362,0)</f>
        <v>0</v>
      </c>
      <c r="BF362" s="217">
        <f>IF(N362="snížená",J362,0)</f>
        <v>0</v>
      </c>
      <c r="BG362" s="217">
        <f>IF(N362="zákl. přenesená",J362,0)</f>
        <v>0</v>
      </c>
      <c r="BH362" s="217">
        <f>IF(N362="sníž. přenesená",J362,0)</f>
        <v>0</v>
      </c>
      <c r="BI362" s="217">
        <f>IF(N362="nulová",J362,0)</f>
        <v>0</v>
      </c>
      <c r="BJ362" s="18" t="s">
        <v>83</v>
      </c>
      <c r="BK362" s="217">
        <f>ROUND(I362*H362,2)</f>
        <v>0</v>
      </c>
      <c r="BL362" s="18" t="s">
        <v>238</v>
      </c>
      <c r="BM362" s="216" t="s">
        <v>1044</v>
      </c>
    </row>
    <row r="363" spans="1:47" s="2" customFormat="1" ht="12">
      <c r="A363" s="39"/>
      <c r="B363" s="40"/>
      <c r="C363" s="41"/>
      <c r="D363" s="218" t="s">
        <v>169</v>
      </c>
      <c r="E363" s="41"/>
      <c r="F363" s="219" t="s">
        <v>553</v>
      </c>
      <c r="G363" s="41"/>
      <c r="H363" s="41"/>
      <c r="I363" s="220"/>
      <c r="J363" s="41"/>
      <c r="K363" s="41"/>
      <c r="L363" s="45"/>
      <c r="M363" s="221"/>
      <c r="N363" s="222"/>
      <c r="O363" s="85"/>
      <c r="P363" s="85"/>
      <c r="Q363" s="85"/>
      <c r="R363" s="85"/>
      <c r="S363" s="85"/>
      <c r="T363" s="86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T363" s="18" t="s">
        <v>169</v>
      </c>
      <c r="AU363" s="18" t="s">
        <v>85</v>
      </c>
    </row>
    <row r="364" spans="1:63" s="12" customFormat="1" ht="22.8" customHeight="1">
      <c r="A364" s="12"/>
      <c r="B364" s="189"/>
      <c r="C364" s="190"/>
      <c r="D364" s="191" t="s">
        <v>74</v>
      </c>
      <c r="E364" s="203" t="s">
        <v>554</v>
      </c>
      <c r="F364" s="203" t="s">
        <v>555</v>
      </c>
      <c r="G364" s="190"/>
      <c r="H364" s="190"/>
      <c r="I364" s="193"/>
      <c r="J364" s="204">
        <f>BK364</f>
        <v>0</v>
      </c>
      <c r="K364" s="190"/>
      <c r="L364" s="195"/>
      <c r="M364" s="196"/>
      <c r="N364" s="197"/>
      <c r="O364" s="197"/>
      <c r="P364" s="198">
        <f>SUM(P365:P410)</f>
        <v>0</v>
      </c>
      <c r="Q364" s="197"/>
      <c r="R364" s="198">
        <f>SUM(R365:R410)</f>
        <v>0.061</v>
      </c>
      <c r="S364" s="197"/>
      <c r="T364" s="199">
        <f>SUM(T365:T410)</f>
        <v>0.1365</v>
      </c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R364" s="200" t="s">
        <v>85</v>
      </c>
      <c r="AT364" s="201" t="s">
        <v>74</v>
      </c>
      <c r="AU364" s="201" t="s">
        <v>83</v>
      </c>
      <c r="AY364" s="200" t="s">
        <v>159</v>
      </c>
      <c r="BK364" s="202">
        <f>SUM(BK365:BK410)</f>
        <v>0</v>
      </c>
    </row>
    <row r="365" spans="1:65" s="2" customFormat="1" ht="37.8" customHeight="1">
      <c r="A365" s="39"/>
      <c r="B365" s="40"/>
      <c r="C365" s="205" t="s">
        <v>525</v>
      </c>
      <c r="D365" s="205" t="s">
        <v>162</v>
      </c>
      <c r="E365" s="206" t="s">
        <v>557</v>
      </c>
      <c r="F365" s="207" t="s">
        <v>558</v>
      </c>
      <c r="G365" s="208" t="s">
        <v>461</v>
      </c>
      <c r="H365" s="209">
        <v>169</v>
      </c>
      <c r="I365" s="210"/>
      <c r="J365" s="211">
        <f>ROUND(I365*H365,2)</f>
        <v>0</v>
      </c>
      <c r="K365" s="207" t="s">
        <v>166</v>
      </c>
      <c r="L365" s="45"/>
      <c r="M365" s="212" t="s">
        <v>19</v>
      </c>
      <c r="N365" s="213" t="s">
        <v>46</v>
      </c>
      <c r="O365" s="85"/>
      <c r="P365" s="214">
        <f>O365*H365</f>
        <v>0</v>
      </c>
      <c r="Q365" s="214">
        <v>0</v>
      </c>
      <c r="R365" s="214">
        <f>Q365*H365</f>
        <v>0</v>
      </c>
      <c r="S365" s="214">
        <v>0.00062</v>
      </c>
      <c r="T365" s="215">
        <f>S365*H365</f>
        <v>0.10478</v>
      </c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R365" s="216" t="s">
        <v>238</v>
      </c>
      <c r="AT365" s="216" t="s">
        <v>162</v>
      </c>
      <c r="AU365" s="216" t="s">
        <v>85</v>
      </c>
      <c r="AY365" s="18" t="s">
        <v>159</v>
      </c>
      <c r="BE365" s="217">
        <f>IF(N365="základní",J365,0)</f>
        <v>0</v>
      </c>
      <c r="BF365" s="217">
        <f>IF(N365="snížená",J365,0)</f>
        <v>0</v>
      </c>
      <c r="BG365" s="217">
        <f>IF(N365="zákl. přenesená",J365,0)</f>
        <v>0</v>
      </c>
      <c r="BH365" s="217">
        <f>IF(N365="sníž. přenesená",J365,0)</f>
        <v>0</v>
      </c>
      <c r="BI365" s="217">
        <f>IF(N365="nulová",J365,0)</f>
        <v>0</v>
      </c>
      <c r="BJ365" s="18" t="s">
        <v>83</v>
      </c>
      <c r="BK365" s="217">
        <f>ROUND(I365*H365,2)</f>
        <v>0</v>
      </c>
      <c r="BL365" s="18" t="s">
        <v>238</v>
      </c>
      <c r="BM365" s="216" t="s">
        <v>1045</v>
      </c>
    </row>
    <row r="366" spans="1:47" s="2" customFormat="1" ht="12">
      <c r="A366" s="39"/>
      <c r="B366" s="40"/>
      <c r="C366" s="41"/>
      <c r="D366" s="218" t="s">
        <v>169</v>
      </c>
      <c r="E366" s="41"/>
      <c r="F366" s="219" t="s">
        <v>560</v>
      </c>
      <c r="G366" s="41"/>
      <c r="H366" s="41"/>
      <c r="I366" s="220"/>
      <c r="J366" s="41"/>
      <c r="K366" s="41"/>
      <c r="L366" s="45"/>
      <c r="M366" s="221"/>
      <c r="N366" s="222"/>
      <c r="O366" s="85"/>
      <c r="P366" s="85"/>
      <c r="Q366" s="85"/>
      <c r="R366" s="85"/>
      <c r="S366" s="85"/>
      <c r="T366" s="86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T366" s="18" t="s">
        <v>169</v>
      </c>
      <c r="AU366" s="18" t="s">
        <v>85</v>
      </c>
    </row>
    <row r="367" spans="1:51" s="13" customFormat="1" ht="12">
      <c r="A367" s="13"/>
      <c r="B367" s="223"/>
      <c r="C367" s="224"/>
      <c r="D367" s="225" t="s">
        <v>175</v>
      </c>
      <c r="E367" s="226" t="s">
        <v>19</v>
      </c>
      <c r="F367" s="227" t="s">
        <v>561</v>
      </c>
      <c r="G367" s="224"/>
      <c r="H367" s="226" t="s">
        <v>19</v>
      </c>
      <c r="I367" s="228"/>
      <c r="J367" s="224"/>
      <c r="K367" s="224"/>
      <c r="L367" s="229"/>
      <c r="M367" s="230"/>
      <c r="N367" s="231"/>
      <c r="O367" s="231"/>
      <c r="P367" s="231"/>
      <c r="Q367" s="231"/>
      <c r="R367" s="231"/>
      <c r="S367" s="231"/>
      <c r="T367" s="232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33" t="s">
        <v>175</v>
      </c>
      <c r="AU367" s="233" t="s">
        <v>85</v>
      </c>
      <c r="AV367" s="13" t="s">
        <v>83</v>
      </c>
      <c r="AW367" s="13" t="s">
        <v>37</v>
      </c>
      <c r="AX367" s="13" t="s">
        <v>75</v>
      </c>
      <c r="AY367" s="233" t="s">
        <v>159</v>
      </c>
    </row>
    <row r="368" spans="1:51" s="13" customFormat="1" ht="12">
      <c r="A368" s="13"/>
      <c r="B368" s="223"/>
      <c r="C368" s="224"/>
      <c r="D368" s="225" t="s">
        <v>175</v>
      </c>
      <c r="E368" s="226" t="s">
        <v>19</v>
      </c>
      <c r="F368" s="227" t="s">
        <v>562</v>
      </c>
      <c r="G368" s="224"/>
      <c r="H368" s="226" t="s">
        <v>19</v>
      </c>
      <c r="I368" s="228"/>
      <c r="J368" s="224"/>
      <c r="K368" s="224"/>
      <c r="L368" s="229"/>
      <c r="M368" s="230"/>
      <c r="N368" s="231"/>
      <c r="O368" s="231"/>
      <c r="P368" s="231"/>
      <c r="Q368" s="231"/>
      <c r="R368" s="231"/>
      <c r="S368" s="231"/>
      <c r="T368" s="232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33" t="s">
        <v>175</v>
      </c>
      <c r="AU368" s="233" t="s">
        <v>85</v>
      </c>
      <c r="AV368" s="13" t="s">
        <v>83</v>
      </c>
      <c r="AW368" s="13" t="s">
        <v>37</v>
      </c>
      <c r="AX368" s="13" t="s">
        <v>75</v>
      </c>
      <c r="AY368" s="233" t="s">
        <v>159</v>
      </c>
    </row>
    <row r="369" spans="1:51" s="14" customFormat="1" ht="12">
      <c r="A369" s="14"/>
      <c r="B369" s="234"/>
      <c r="C369" s="235"/>
      <c r="D369" s="225" t="s">
        <v>175</v>
      </c>
      <c r="E369" s="236" t="s">
        <v>19</v>
      </c>
      <c r="F369" s="237" t="s">
        <v>1046</v>
      </c>
      <c r="G369" s="235"/>
      <c r="H369" s="238">
        <v>169</v>
      </c>
      <c r="I369" s="239"/>
      <c r="J369" s="235"/>
      <c r="K369" s="235"/>
      <c r="L369" s="240"/>
      <c r="M369" s="241"/>
      <c r="N369" s="242"/>
      <c r="O369" s="242"/>
      <c r="P369" s="242"/>
      <c r="Q369" s="242"/>
      <c r="R369" s="242"/>
      <c r="S369" s="242"/>
      <c r="T369" s="243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44" t="s">
        <v>175</v>
      </c>
      <c r="AU369" s="244" t="s">
        <v>85</v>
      </c>
      <c r="AV369" s="14" t="s">
        <v>85</v>
      </c>
      <c r="AW369" s="14" t="s">
        <v>37</v>
      </c>
      <c r="AX369" s="14" t="s">
        <v>83</v>
      </c>
      <c r="AY369" s="244" t="s">
        <v>159</v>
      </c>
    </row>
    <row r="370" spans="1:65" s="2" customFormat="1" ht="24.15" customHeight="1">
      <c r="A370" s="39"/>
      <c r="B370" s="40"/>
      <c r="C370" s="205" t="s">
        <v>529</v>
      </c>
      <c r="D370" s="205" t="s">
        <v>162</v>
      </c>
      <c r="E370" s="206" t="s">
        <v>565</v>
      </c>
      <c r="F370" s="207" t="s">
        <v>566</v>
      </c>
      <c r="G370" s="208" t="s">
        <v>237</v>
      </c>
      <c r="H370" s="209">
        <v>120</v>
      </c>
      <c r="I370" s="210"/>
      <c r="J370" s="211">
        <f>ROUND(I370*H370,2)</f>
        <v>0</v>
      </c>
      <c r="K370" s="207" t="s">
        <v>166</v>
      </c>
      <c r="L370" s="45"/>
      <c r="M370" s="212" t="s">
        <v>19</v>
      </c>
      <c r="N370" s="213" t="s">
        <v>46</v>
      </c>
      <c r="O370" s="85"/>
      <c r="P370" s="214">
        <f>O370*H370</f>
        <v>0</v>
      </c>
      <c r="Q370" s="214">
        <v>0</v>
      </c>
      <c r="R370" s="214">
        <f>Q370*H370</f>
        <v>0</v>
      </c>
      <c r="S370" s="214">
        <v>0.00015</v>
      </c>
      <c r="T370" s="215">
        <f>S370*H370</f>
        <v>0.018</v>
      </c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R370" s="216" t="s">
        <v>238</v>
      </c>
      <c r="AT370" s="216" t="s">
        <v>162</v>
      </c>
      <c r="AU370" s="216" t="s">
        <v>85</v>
      </c>
      <c r="AY370" s="18" t="s">
        <v>159</v>
      </c>
      <c r="BE370" s="217">
        <f>IF(N370="základní",J370,0)</f>
        <v>0</v>
      </c>
      <c r="BF370" s="217">
        <f>IF(N370="snížená",J370,0)</f>
        <v>0</v>
      </c>
      <c r="BG370" s="217">
        <f>IF(N370="zákl. přenesená",J370,0)</f>
        <v>0</v>
      </c>
      <c r="BH370" s="217">
        <f>IF(N370="sníž. přenesená",J370,0)</f>
        <v>0</v>
      </c>
      <c r="BI370" s="217">
        <f>IF(N370="nulová",J370,0)</f>
        <v>0</v>
      </c>
      <c r="BJ370" s="18" t="s">
        <v>83</v>
      </c>
      <c r="BK370" s="217">
        <f>ROUND(I370*H370,2)</f>
        <v>0</v>
      </c>
      <c r="BL370" s="18" t="s">
        <v>238</v>
      </c>
      <c r="BM370" s="216" t="s">
        <v>1047</v>
      </c>
    </row>
    <row r="371" spans="1:47" s="2" customFormat="1" ht="12">
      <c r="A371" s="39"/>
      <c r="B371" s="40"/>
      <c r="C371" s="41"/>
      <c r="D371" s="218" t="s">
        <v>169</v>
      </c>
      <c r="E371" s="41"/>
      <c r="F371" s="219" t="s">
        <v>568</v>
      </c>
      <c r="G371" s="41"/>
      <c r="H371" s="41"/>
      <c r="I371" s="220"/>
      <c r="J371" s="41"/>
      <c r="K371" s="41"/>
      <c r="L371" s="45"/>
      <c r="M371" s="221"/>
      <c r="N371" s="222"/>
      <c r="O371" s="85"/>
      <c r="P371" s="85"/>
      <c r="Q371" s="85"/>
      <c r="R371" s="85"/>
      <c r="S371" s="85"/>
      <c r="T371" s="86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T371" s="18" t="s">
        <v>169</v>
      </c>
      <c r="AU371" s="18" t="s">
        <v>85</v>
      </c>
    </row>
    <row r="372" spans="1:51" s="13" customFormat="1" ht="12">
      <c r="A372" s="13"/>
      <c r="B372" s="223"/>
      <c r="C372" s="224"/>
      <c r="D372" s="225" t="s">
        <v>175</v>
      </c>
      <c r="E372" s="226" t="s">
        <v>19</v>
      </c>
      <c r="F372" s="227" t="s">
        <v>561</v>
      </c>
      <c r="G372" s="224"/>
      <c r="H372" s="226" t="s">
        <v>19</v>
      </c>
      <c r="I372" s="228"/>
      <c r="J372" s="224"/>
      <c r="K372" s="224"/>
      <c r="L372" s="229"/>
      <c r="M372" s="230"/>
      <c r="N372" s="231"/>
      <c r="O372" s="231"/>
      <c r="P372" s="231"/>
      <c r="Q372" s="231"/>
      <c r="R372" s="231"/>
      <c r="S372" s="231"/>
      <c r="T372" s="232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33" t="s">
        <v>175</v>
      </c>
      <c r="AU372" s="233" t="s">
        <v>85</v>
      </c>
      <c r="AV372" s="13" t="s">
        <v>83</v>
      </c>
      <c r="AW372" s="13" t="s">
        <v>37</v>
      </c>
      <c r="AX372" s="13" t="s">
        <v>75</v>
      </c>
      <c r="AY372" s="233" t="s">
        <v>159</v>
      </c>
    </row>
    <row r="373" spans="1:51" s="13" customFormat="1" ht="12">
      <c r="A373" s="13"/>
      <c r="B373" s="223"/>
      <c r="C373" s="224"/>
      <c r="D373" s="225" t="s">
        <v>175</v>
      </c>
      <c r="E373" s="226" t="s">
        <v>19</v>
      </c>
      <c r="F373" s="227" t="s">
        <v>569</v>
      </c>
      <c r="G373" s="224"/>
      <c r="H373" s="226" t="s">
        <v>19</v>
      </c>
      <c r="I373" s="228"/>
      <c r="J373" s="224"/>
      <c r="K373" s="224"/>
      <c r="L373" s="229"/>
      <c r="M373" s="230"/>
      <c r="N373" s="231"/>
      <c r="O373" s="231"/>
      <c r="P373" s="231"/>
      <c r="Q373" s="231"/>
      <c r="R373" s="231"/>
      <c r="S373" s="231"/>
      <c r="T373" s="232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33" t="s">
        <v>175</v>
      </c>
      <c r="AU373" s="233" t="s">
        <v>85</v>
      </c>
      <c r="AV373" s="13" t="s">
        <v>83</v>
      </c>
      <c r="AW373" s="13" t="s">
        <v>37</v>
      </c>
      <c r="AX373" s="13" t="s">
        <v>75</v>
      </c>
      <c r="AY373" s="233" t="s">
        <v>159</v>
      </c>
    </row>
    <row r="374" spans="1:51" s="13" customFormat="1" ht="12">
      <c r="A374" s="13"/>
      <c r="B374" s="223"/>
      <c r="C374" s="224"/>
      <c r="D374" s="225" t="s">
        <v>175</v>
      </c>
      <c r="E374" s="226" t="s">
        <v>19</v>
      </c>
      <c r="F374" s="227" t="s">
        <v>562</v>
      </c>
      <c r="G374" s="224"/>
      <c r="H374" s="226" t="s">
        <v>19</v>
      </c>
      <c r="I374" s="228"/>
      <c r="J374" s="224"/>
      <c r="K374" s="224"/>
      <c r="L374" s="229"/>
      <c r="M374" s="230"/>
      <c r="N374" s="231"/>
      <c r="O374" s="231"/>
      <c r="P374" s="231"/>
      <c r="Q374" s="231"/>
      <c r="R374" s="231"/>
      <c r="S374" s="231"/>
      <c r="T374" s="232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33" t="s">
        <v>175</v>
      </c>
      <c r="AU374" s="233" t="s">
        <v>85</v>
      </c>
      <c r="AV374" s="13" t="s">
        <v>83</v>
      </c>
      <c r="AW374" s="13" t="s">
        <v>37</v>
      </c>
      <c r="AX374" s="13" t="s">
        <v>75</v>
      </c>
      <c r="AY374" s="233" t="s">
        <v>159</v>
      </c>
    </row>
    <row r="375" spans="1:51" s="14" customFormat="1" ht="12">
      <c r="A375" s="14"/>
      <c r="B375" s="234"/>
      <c r="C375" s="235"/>
      <c r="D375" s="225" t="s">
        <v>175</v>
      </c>
      <c r="E375" s="236" t="s">
        <v>19</v>
      </c>
      <c r="F375" s="237" t="s">
        <v>1048</v>
      </c>
      <c r="G375" s="235"/>
      <c r="H375" s="238">
        <v>120</v>
      </c>
      <c r="I375" s="239"/>
      <c r="J375" s="235"/>
      <c r="K375" s="235"/>
      <c r="L375" s="240"/>
      <c r="M375" s="241"/>
      <c r="N375" s="242"/>
      <c r="O375" s="242"/>
      <c r="P375" s="242"/>
      <c r="Q375" s="242"/>
      <c r="R375" s="242"/>
      <c r="S375" s="242"/>
      <c r="T375" s="243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44" t="s">
        <v>175</v>
      </c>
      <c r="AU375" s="244" t="s">
        <v>85</v>
      </c>
      <c r="AV375" s="14" t="s">
        <v>85</v>
      </c>
      <c r="AW375" s="14" t="s">
        <v>37</v>
      </c>
      <c r="AX375" s="14" t="s">
        <v>75</v>
      </c>
      <c r="AY375" s="244" t="s">
        <v>159</v>
      </c>
    </row>
    <row r="376" spans="1:51" s="13" customFormat="1" ht="12">
      <c r="A376" s="13"/>
      <c r="B376" s="223"/>
      <c r="C376" s="224"/>
      <c r="D376" s="225" t="s">
        <v>175</v>
      </c>
      <c r="E376" s="226" t="s">
        <v>19</v>
      </c>
      <c r="F376" s="227" t="s">
        <v>243</v>
      </c>
      <c r="G376" s="224"/>
      <c r="H376" s="226" t="s">
        <v>19</v>
      </c>
      <c r="I376" s="228"/>
      <c r="J376" s="224"/>
      <c r="K376" s="224"/>
      <c r="L376" s="229"/>
      <c r="M376" s="230"/>
      <c r="N376" s="231"/>
      <c r="O376" s="231"/>
      <c r="P376" s="231"/>
      <c r="Q376" s="231"/>
      <c r="R376" s="231"/>
      <c r="S376" s="231"/>
      <c r="T376" s="232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33" t="s">
        <v>175</v>
      </c>
      <c r="AU376" s="233" t="s">
        <v>85</v>
      </c>
      <c r="AV376" s="13" t="s">
        <v>83</v>
      </c>
      <c r="AW376" s="13" t="s">
        <v>37</v>
      </c>
      <c r="AX376" s="13" t="s">
        <v>75</v>
      </c>
      <c r="AY376" s="233" t="s">
        <v>159</v>
      </c>
    </row>
    <row r="377" spans="1:51" s="14" customFormat="1" ht="12">
      <c r="A377" s="14"/>
      <c r="B377" s="234"/>
      <c r="C377" s="235"/>
      <c r="D377" s="225" t="s">
        <v>175</v>
      </c>
      <c r="E377" s="236" t="s">
        <v>19</v>
      </c>
      <c r="F377" s="237" t="s">
        <v>75</v>
      </c>
      <c r="G377" s="235"/>
      <c r="H377" s="238">
        <v>0</v>
      </c>
      <c r="I377" s="239"/>
      <c r="J377" s="235"/>
      <c r="K377" s="235"/>
      <c r="L377" s="240"/>
      <c r="M377" s="241"/>
      <c r="N377" s="242"/>
      <c r="O377" s="242"/>
      <c r="P377" s="242"/>
      <c r="Q377" s="242"/>
      <c r="R377" s="242"/>
      <c r="S377" s="242"/>
      <c r="T377" s="243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T377" s="244" t="s">
        <v>175</v>
      </c>
      <c r="AU377" s="244" t="s">
        <v>85</v>
      </c>
      <c r="AV377" s="14" t="s">
        <v>85</v>
      </c>
      <c r="AW377" s="14" t="s">
        <v>37</v>
      </c>
      <c r="AX377" s="14" t="s">
        <v>75</v>
      </c>
      <c r="AY377" s="244" t="s">
        <v>159</v>
      </c>
    </row>
    <row r="378" spans="1:51" s="15" customFormat="1" ht="12">
      <c r="A378" s="15"/>
      <c r="B378" s="245"/>
      <c r="C378" s="246"/>
      <c r="D378" s="225" t="s">
        <v>175</v>
      </c>
      <c r="E378" s="247" t="s">
        <v>19</v>
      </c>
      <c r="F378" s="248" t="s">
        <v>179</v>
      </c>
      <c r="G378" s="246"/>
      <c r="H378" s="249">
        <v>120</v>
      </c>
      <c r="I378" s="250"/>
      <c r="J378" s="246"/>
      <c r="K378" s="246"/>
      <c r="L378" s="251"/>
      <c r="M378" s="252"/>
      <c r="N378" s="253"/>
      <c r="O378" s="253"/>
      <c r="P378" s="253"/>
      <c r="Q378" s="253"/>
      <c r="R378" s="253"/>
      <c r="S378" s="253"/>
      <c r="T378" s="254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T378" s="255" t="s">
        <v>175</v>
      </c>
      <c r="AU378" s="255" t="s">
        <v>85</v>
      </c>
      <c r="AV378" s="15" t="s">
        <v>167</v>
      </c>
      <c r="AW378" s="15" t="s">
        <v>37</v>
      </c>
      <c r="AX378" s="15" t="s">
        <v>83</v>
      </c>
      <c r="AY378" s="255" t="s">
        <v>159</v>
      </c>
    </row>
    <row r="379" spans="1:65" s="2" customFormat="1" ht="24.15" customHeight="1">
      <c r="A379" s="39"/>
      <c r="B379" s="40"/>
      <c r="C379" s="205" t="s">
        <v>534</v>
      </c>
      <c r="D379" s="205" t="s">
        <v>162</v>
      </c>
      <c r="E379" s="206" t="s">
        <v>882</v>
      </c>
      <c r="F379" s="207" t="s">
        <v>883</v>
      </c>
      <c r="G379" s="208" t="s">
        <v>237</v>
      </c>
      <c r="H379" s="209">
        <v>49</v>
      </c>
      <c r="I379" s="210"/>
      <c r="J379" s="211">
        <f>ROUND(I379*H379,2)</f>
        <v>0</v>
      </c>
      <c r="K379" s="207" t="s">
        <v>166</v>
      </c>
      <c r="L379" s="45"/>
      <c r="M379" s="212" t="s">
        <v>19</v>
      </c>
      <c r="N379" s="213" t="s">
        <v>46</v>
      </c>
      <c r="O379" s="85"/>
      <c r="P379" s="214">
        <f>O379*H379</f>
        <v>0</v>
      </c>
      <c r="Q379" s="214">
        <v>0</v>
      </c>
      <c r="R379" s="214">
        <f>Q379*H379</f>
        <v>0</v>
      </c>
      <c r="S379" s="214">
        <v>0.00028</v>
      </c>
      <c r="T379" s="215">
        <f>S379*H379</f>
        <v>0.01372</v>
      </c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R379" s="216" t="s">
        <v>238</v>
      </c>
      <c r="AT379" s="216" t="s">
        <v>162</v>
      </c>
      <c r="AU379" s="216" t="s">
        <v>85</v>
      </c>
      <c r="AY379" s="18" t="s">
        <v>159</v>
      </c>
      <c r="BE379" s="217">
        <f>IF(N379="základní",J379,0)</f>
        <v>0</v>
      </c>
      <c r="BF379" s="217">
        <f>IF(N379="snížená",J379,0)</f>
        <v>0</v>
      </c>
      <c r="BG379" s="217">
        <f>IF(N379="zákl. přenesená",J379,0)</f>
        <v>0</v>
      </c>
      <c r="BH379" s="217">
        <f>IF(N379="sníž. přenesená",J379,0)</f>
        <v>0</v>
      </c>
      <c r="BI379" s="217">
        <f>IF(N379="nulová",J379,0)</f>
        <v>0</v>
      </c>
      <c r="BJ379" s="18" t="s">
        <v>83</v>
      </c>
      <c r="BK379" s="217">
        <f>ROUND(I379*H379,2)</f>
        <v>0</v>
      </c>
      <c r="BL379" s="18" t="s">
        <v>238</v>
      </c>
      <c r="BM379" s="216" t="s">
        <v>1049</v>
      </c>
    </row>
    <row r="380" spans="1:47" s="2" customFormat="1" ht="12">
      <c r="A380" s="39"/>
      <c r="B380" s="40"/>
      <c r="C380" s="41"/>
      <c r="D380" s="218" t="s">
        <v>169</v>
      </c>
      <c r="E380" s="41"/>
      <c r="F380" s="219" t="s">
        <v>885</v>
      </c>
      <c r="G380" s="41"/>
      <c r="H380" s="41"/>
      <c r="I380" s="220"/>
      <c r="J380" s="41"/>
      <c r="K380" s="41"/>
      <c r="L380" s="45"/>
      <c r="M380" s="221"/>
      <c r="N380" s="222"/>
      <c r="O380" s="85"/>
      <c r="P380" s="85"/>
      <c r="Q380" s="85"/>
      <c r="R380" s="85"/>
      <c r="S380" s="85"/>
      <c r="T380" s="86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T380" s="18" t="s">
        <v>169</v>
      </c>
      <c r="AU380" s="18" t="s">
        <v>85</v>
      </c>
    </row>
    <row r="381" spans="1:51" s="13" customFormat="1" ht="12">
      <c r="A381" s="13"/>
      <c r="B381" s="223"/>
      <c r="C381" s="224"/>
      <c r="D381" s="225" t="s">
        <v>175</v>
      </c>
      <c r="E381" s="226" t="s">
        <v>19</v>
      </c>
      <c r="F381" s="227" t="s">
        <v>561</v>
      </c>
      <c r="G381" s="224"/>
      <c r="H381" s="226" t="s">
        <v>19</v>
      </c>
      <c r="I381" s="228"/>
      <c r="J381" s="224"/>
      <c r="K381" s="224"/>
      <c r="L381" s="229"/>
      <c r="M381" s="230"/>
      <c r="N381" s="231"/>
      <c r="O381" s="231"/>
      <c r="P381" s="231"/>
      <c r="Q381" s="231"/>
      <c r="R381" s="231"/>
      <c r="S381" s="231"/>
      <c r="T381" s="232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33" t="s">
        <v>175</v>
      </c>
      <c r="AU381" s="233" t="s">
        <v>85</v>
      </c>
      <c r="AV381" s="13" t="s">
        <v>83</v>
      </c>
      <c r="AW381" s="13" t="s">
        <v>37</v>
      </c>
      <c r="AX381" s="13" t="s">
        <v>75</v>
      </c>
      <c r="AY381" s="233" t="s">
        <v>159</v>
      </c>
    </row>
    <row r="382" spans="1:51" s="13" customFormat="1" ht="12">
      <c r="A382" s="13"/>
      <c r="B382" s="223"/>
      <c r="C382" s="224"/>
      <c r="D382" s="225" t="s">
        <v>175</v>
      </c>
      <c r="E382" s="226" t="s">
        <v>19</v>
      </c>
      <c r="F382" s="227" t="s">
        <v>886</v>
      </c>
      <c r="G382" s="224"/>
      <c r="H382" s="226" t="s">
        <v>19</v>
      </c>
      <c r="I382" s="228"/>
      <c r="J382" s="224"/>
      <c r="K382" s="224"/>
      <c r="L382" s="229"/>
      <c r="M382" s="230"/>
      <c r="N382" s="231"/>
      <c r="O382" s="231"/>
      <c r="P382" s="231"/>
      <c r="Q382" s="231"/>
      <c r="R382" s="231"/>
      <c r="S382" s="231"/>
      <c r="T382" s="232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33" t="s">
        <v>175</v>
      </c>
      <c r="AU382" s="233" t="s">
        <v>85</v>
      </c>
      <c r="AV382" s="13" t="s">
        <v>83</v>
      </c>
      <c r="AW382" s="13" t="s">
        <v>37</v>
      </c>
      <c r="AX382" s="13" t="s">
        <v>75</v>
      </c>
      <c r="AY382" s="233" t="s">
        <v>159</v>
      </c>
    </row>
    <row r="383" spans="1:51" s="13" customFormat="1" ht="12">
      <c r="A383" s="13"/>
      <c r="B383" s="223"/>
      <c r="C383" s="224"/>
      <c r="D383" s="225" t="s">
        <v>175</v>
      </c>
      <c r="E383" s="226" t="s">
        <v>19</v>
      </c>
      <c r="F383" s="227" t="s">
        <v>562</v>
      </c>
      <c r="G383" s="224"/>
      <c r="H383" s="226" t="s">
        <v>19</v>
      </c>
      <c r="I383" s="228"/>
      <c r="J383" s="224"/>
      <c r="K383" s="224"/>
      <c r="L383" s="229"/>
      <c r="M383" s="230"/>
      <c r="N383" s="231"/>
      <c r="O383" s="231"/>
      <c r="P383" s="231"/>
      <c r="Q383" s="231"/>
      <c r="R383" s="231"/>
      <c r="S383" s="231"/>
      <c r="T383" s="232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33" t="s">
        <v>175</v>
      </c>
      <c r="AU383" s="233" t="s">
        <v>85</v>
      </c>
      <c r="AV383" s="13" t="s">
        <v>83</v>
      </c>
      <c r="AW383" s="13" t="s">
        <v>37</v>
      </c>
      <c r="AX383" s="13" t="s">
        <v>75</v>
      </c>
      <c r="AY383" s="233" t="s">
        <v>159</v>
      </c>
    </row>
    <row r="384" spans="1:51" s="14" customFormat="1" ht="12">
      <c r="A384" s="14"/>
      <c r="B384" s="234"/>
      <c r="C384" s="235"/>
      <c r="D384" s="225" t="s">
        <v>175</v>
      </c>
      <c r="E384" s="236" t="s">
        <v>19</v>
      </c>
      <c r="F384" s="237" t="s">
        <v>428</v>
      </c>
      <c r="G384" s="235"/>
      <c r="H384" s="238">
        <v>49</v>
      </c>
      <c r="I384" s="239"/>
      <c r="J384" s="235"/>
      <c r="K384" s="235"/>
      <c r="L384" s="240"/>
      <c r="M384" s="241"/>
      <c r="N384" s="242"/>
      <c r="O384" s="242"/>
      <c r="P384" s="242"/>
      <c r="Q384" s="242"/>
      <c r="R384" s="242"/>
      <c r="S384" s="242"/>
      <c r="T384" s="243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T384" s="244" t="s">
        <v>175</v>
      </c>
      <c r="AU384" s="244" t="s">
        <v>85</v>
      </c>
      <c r="AV384" s="14" t="s">
        <v>85</v>
      </c>
      <c r="AW384" s="14" t="s">
        <v>37</v>
      </c>
      <c r="AX384" s="14" t="s">
        <v>75</v>
      </c>
      <c r="AY384" s="244" t="s">
        <v>159</v>
      </c>
    </row>
    <row r="385" spans="1:51" s="13" customFormat="1" ht="12">
      <c r="A385" s="13"/>
      <c r="B385" s="223"/>
      <c r="C385" s="224"/>
      <c r="D385" s="225" t="s">
        <v>175</v>
      </c>
      <c r="E385" s="226" t="s">
        <v>19</v>
      </c>
      <c r="F385" s="227" t="s">
        <v>243</v>
      </c>
      <c r="G385" s="224"/>
      <c r="H385" s="226" t="s">
        <v>19</v>
      </c>
      <c r="I385" s="228"/>
      <c r="J385" s="224"/>
      <c r="K385" s="224"/>
      <c r="L385" s="229"/>
      <c r="M385" s="230"/>
      <c r="N385" s="231"/>
      <c r="O385" s="231"/>
      <c r="P385" s="231"/>
      <c r="Q385" s="231"/>
      <c r="R385" s="231"/>
      <c r="S385" s="231"/>
      <c r="T385" s="232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33" t="s">
        <v>175</v>
      </c>
      <c r="AU385" s="233" t="s">
        <v>85</v>
      </c>
      <c r="AV385" s="13" t="s">
        <v>83</v>
      </c>
      <c r="AW385" s="13" t="s">
        <v>37</v>
      </c>
      <c r="AX385" s="13" t="s">
        <v>75</v>
      </c>
      <c r="AY385" s="233" t="s">
        <v>159</v>
      </c>
    </row>
    <row r="386" spans="1:51" s="14" customFormat="1" ht="12">
      <c r="A386" s="14"/>
      <c r="B386" s="234"/>
      <c r="C386" s="235"/>
      <c r="D386" s="225" t="s">
        <v>175</v>
      </c>
      <c r="E386" s="236" t="s">
        <v>19</v>
      </c>
      <c r="F386" s="237" t="s">
        <v>75</v>
      </c>
      <c r="G386" s="235"/>
      <c r="H386" s="238">
        <v>0</v>
      </c>
      <c r="I386" s="239"/>
      <c r="J386" s="235"/>
      <c r="K386" s="235"/>
      <c r="L386" s="240"/>
      <c r="M386" s="241"/>
      <c r="N386" s="242"/>
      <c r="O386" s="242"/>
      <c r="P386" s="242"/>
      <c r="Q386" s="242"/>
      <c r="R386" s="242"/>
      <c r="S386" s="242"/>
      <c r="T386" s="243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44" t="s">
        <v>175</v>
      </c>
      <c r="AU386" s="244" t="s">
        <v>85</v>
      </c>
      <c r="AV386" s="14" t="s">
        <v>85</v>
      </c>
      <c r="AW386" s="14" t="s">
        <v>37</v>
      </c>
      <c r="AX386" s="14" t="s">
        <v>75</v>
      </c>
      <c r="AY386" s="244" t="s">
        <v>159</v>
      </c>
    </row>
    <row r="387" spans="1:51" s="15" customFormat="1" ht="12">
      <c r="A387" s="15"/>
      <c r="B387" s="245"/>
      <c r="C387" s="246"/>
      <c r="D387" s="225" t="s">
        <v>175</v>
      </c>
      <c r="E387" s="247" t="s">
        <v>19</v>
      </c>
      <c r="F387" s="248" t="s">
        <v>179</v>
      </c>
      <c r="G387" s="246"/>
      <c r="H387" s="249">
        <v>49</v>
      </c>
      <c r="I387" s="250"/>
      <c r="J387" s="246"/>
      <c r="K387" s="246"/>
      <c r="L387" s="251"/>
      <c r="M387" s="252"/>
      <c r="N387" s="253"/>
      <c r="O387" s="253"/>
      <c r="P387" s="253"/>
      <c r="Q387" s="253"/>
      <c r="R387" s="253"/>
      <c r="S387" s="253"/>
      <c r="T387" s="254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T387" s="255" t="s">
        <v>175</v>
      </c>
      <c r="AU387" s="255" t="s">
        <v>85</v>
      </c>
      <c r="AV387" s="15" t="s">
        <v>167</v>
      </c>
      <c r="AW387" s="15" t="s">
        <v>37</v>
      </c>
      <c r="AX387" s="15" t="s">
        <v>83</v>
      </c>
      <c r="AY387" s="255" t="s">
        <v>159</v>
      </c>
    </row>
    <row r="388" spans="1:65" s="2" customFormat="1" ht="24.15" customHeight="1">
      <c r="A388" s="39"/>
      <c r="B388" s="40"/>
      <c r="C388" s="205" t="s">
        <v>540</v>
      </c>
      <c r="D388" s="205" t="s">
        <v>162</v>
      </c>
      <c r="E388" s="206" t="s">
        <v>572</v>
      </c>
      <c r="F388" s="207" t="s">
        <v>573</v>
      </c>
      <c r="G388" s="208" t="s">
        <v>461</v>
      </c>
      <c r="H388" s="209">
        <v>169</v>
      </c>
      <c r="I388" s="210"/>
      <c r="J388" s="211">
        <f>ROUND(I388*H388,2)</f>
        <v>0</v>
      </c>
      <c r="K388" s="207" t="s">
        <v>166</v>
      </c>
      <c r="L388" s="45"/>
      <c r="M388" s="212" t="s">
        <v>19</v>
      </c>
      <c r="N388" s="213" t="s">
        <v>46</v>
      </c>
      <c r="O388" s="85"/>
      <c r="P388" s="214">
        <f>O388*H388</f>
        <v>0</v>
      </c>
      <c r="Q388" s="214">
        <v>0</v>
      </c>
      <c r="R388" s="214">
        <f>Q388*H388</f>
        <v>0</v>
      </c>
      <c r="S388" s="214">
        <v>0</v>
      </c>
      <c r="T388" s="215">
        <f>S388*H388</f>
        <v>0</v>
      </c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R388" s="216" t="s">
        <v>238</v>
      </c>
      <c r="AT388" s="216" t="s">
        <v>162</v>
      </c>
      <c r="AU388" s="216" t="s">
        <v>85</v>
      </c>
      <c r="AY388" s="18" t="s">
        <v>159</v>
      </c>
      <c r="BE388" s="217">
        <f>IF(N388="základní",J388,0)</f>
        <v>0</v>
      </c>
      <c r="BF388" s="217">
        <f>IF(N388="snížená",J388,0)</f>
        <v>0</v>
      </c>
      <c r="BG388" s="217">
        <f>IF(N388="zákl. přenesená",J388,0)</f>
        <v>0</v>
      </c>
      <c r="BH388" s="217">
        <f>IF(N388="sníž. přenesená",J388,0)</f>
        <v>0</v>
      </c>
      <c r="BI388" s="217">
        <f>IF(N388="nulová",J388,0)</f>
        <v>0</v>
      </c>
      <c r="BJ388" s="18" t="s">
        <v>83</v>
      </c>
      <c r="BK388" s="217">
        <f>ROUND(I388*H388,2)</f>
        <v>0</v>
      </c>
      <c r="BL388" s="18" t="s">
        <v>238</v>
      </c>
      <c r="BM388" s="216" t="s">
        <v>1050</v>
      </c>
    </row>
    <row r="389" spans="1:47" s="2" customFormat="1" ht="12">
      <c r="A389" s="39"/>
      <c r="B389" s="40"/>
      <c r="C389" s="41"/>
      <c r="D389" s="218" t="s">
        <v>169</v>
      </c>
      <c r="E389" s="41"/>
      <c r="F389" s="219" t="s">
        <v>575</v>
      </c>
      <c r="G389" s="41"/>
      <c r="H389" s="41"/>
      <c r="I389" s="220"/>
      <c r="J389" s="41"/>
      <c r="K389" s="41"/>
      <c r="L389" s="45"/>
      <c r="M389" s="221"/>
      <c r="N389" s="222"/>
      <c r="O389" s="85"/>
      <c r="P389" s="85"/>
      <c r="Q389" s="85"/>
      <c r="R389" s="85"/>
      <c r="S389" s="85"/>
      <c r="T389" s="86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T389" s="18" t="s">
        <v>169</v>
      </c>
      <c r="AU389" s="18" t="s">
        <v>85</v>
      </c>
    </row>
    <row r="390" spans="1:51" s="13" customFormat="1" ht="12">
      <c r="A390" s="13"/>
      <c r="B390" s="223"/>
      <c r="C390" s="224"/>
      <c r="D390" s="225" t="s">
        <v>175</v>
      </c>
      <c r="E390" s="226" t="s">
        <v>19</v>
      </c>
      <c r="F390" s="227" t="s">
        <v>576</v>
      </c>
      <c r="G390" s="224"/>
      <c r="H390" s="226" t="s">
        <v>19</v>
      </c>
      <c r="I390" s="228"/>
      <c r="J390" s="224"/>
      <c r="K390" s="224"/>
      <c r="L390" s="229"/>
      <c r="M390" s="230"/>
      <c r="N390" s="231"/>
      <c r="O390" s="231"/>
      <c r="P390" s="231"/>
      <c r="Q390" s="231"/>
      <c r="R390" s="231"/>
      <c r="S390" s="231"/>
      <c r="T390" s="232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33" t="s">
        <v>175</v>
      </c>
      <c r="AU390" s="233" t="s">
        <v>85</v>
      </c>
      <c r="AV390" s="13" t="s">
        <v>83</v>
      </c>
      <c r="AW390" s="13" t="s">
        <v>37</v>
      </c>
      <c r="AX390" s="13" t="s">
        <v>75</v>
      </c>
      <c r="AY390" s="233" t="s">
        <v>159</v>
      </c>
    </row>
    <row r="391" spans="1:51" s="13" customFormat="1" ht="12">
      <c r="A391" s="13"/>
      <c r="B391" s="223"/>
      <c r="C391" s="224"/>
      <c r="D391" s="225" t="s">
        <v>175</v>
      </c>
      <c r="E391" s="226" t="s">
        <v>19</v>
      </c>
      <c r="F391" s="227" t="s">
        <v>562</v>
      </c>
      <c r="G391" s="224"/>
      <c r="H391" s="226" t="s">
        <v>19</v>
      </c>
      <c r="I391" s="228"/>
      <c r="J391" s="224"/>
      <c r="K391" s="224"/>
      <c r="L391" s="229"/>
      <c r="M391" s="230"/>
      <c r="N391" s="231"/>
      <c r="O391" s="231"/>
      <c r="P391" s="231"/>
      <c r="Q391" s="231"/>
      <c r="R391" s="231"/>
      <c r="S391" s="231"/>
      <c r="T391" s="232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33" t="s">
        <v>175</v>
      </c>
      <c r="AU391" s="233" t="s">
        <v>85</v>
      </c>
      <c r="AV391" s="13" t="s">
        <v>83</v>
      </c>
      <c r="AW391" s="13" t="s">
        <v>37</v>
      </c>
      <c r="AX391" s="13" t="s">
        <v>75</v>
      </c>
      <c r="AY391" s="233" t="s">
        <v>159</v>
      </c>
    </row>
    <row r="392" spans="1:51" s="14" customFormat="1" ht="12">
      <c r="A392" s="14"/>
      <c r="B392" s="234"/>
      <c r="C392" s="235"/>
      <c r="D392" s="225" t="s">
        <v>175</v>
      </c>
      <c r="E392" s="236" t="s">
        <v>19</v>
      </c>
      <c r="F392" s="237" t="s">
        <v>1046</v>
      </c>
      <c r="G392" s="235"/>
      <c r="H392" s="238">
        <v>169</v>
      </c>
      <c r="I392" s="239"/>
      <c r="J392" s="235"/>
      <c r="K392" s="235"/>
      <c r="L392" s="240"/>
      <c r="M392" s="241"/>
      <c r="N392" s="242"/>
      <c r="O392" s="242"/>
      <c r="P392" s="242"/>
      <c r="Q392" s="242"/>
      <c r="R392" s="242"/>
      <c r="S392" s="242"/>
      <c r="T392" s="243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44" t="s">
        <v>175</v>
      </c>
      <c r="AU392" s="244" t="s">
        <v>85</v>
      </c>
      <c r="AV392" s="14" t="s">
        <v>85</v>
      </c>
      <c r="AW392" s="14" t="s">
        <v>37</v>
      </c>
      <c r="AX392" s="14" t="s">
        <v>83</v>
      </c>
      <c r="AY392" s="244" t="s">
        <v>159</v>
      </c>
    </row>
    <row r="393" spans="1:65" s="2" customFormat="1" ht="33" customHeight="1">
      <c r="A393" s="39"/>
      <c r="B393" s="40"/>
      <c r="C393" s="257" t="s">
        <v>545</v>
      </c>
      <c r="D393" s="257" t="s">
        <v>255</v>
      </c>
      <c r="E393" s="258" t="s">
        <v>888</v>
      </c>
      <c r="F393" s="259" t="s">
        <v>889</v>
      </c>
      <c r="G393" s="260" t="s">
        <v>237</v>
      </c>
      <c r="H393" s="261">
        <v>49</v>
      </c>
      <c r="I393" s="262"/>
      <c r="J393" s="263">
        <f>ROUND(I393*H393,2)</f>
        <v>0</v>
      </c>
      <c r="K393" s="259" t="s">
        <v>166</v>
      </c>
      <c r="L393" s="264"/>
      <c r="M393" s="265" t="s">
        <v>19</v>
      </c>
      <c r="N393" s="266" t="s">
        <v>46</v>
      </c>
      <c r="O393" s="85"/>
      <c r="P393" s="214">
        <f>O393*H393</f>
        <v>0</v>
      </c>
      <c r="Q393" s="214">
        <v>0.001</v>
      </c>
      <c r="R393" s="214">
        <f>Q393*H393</f>
        <v>0.049</v>
      </c>
      <c r="S393" s="214">
        <v>0</v>
      </c>
      <c r="T393" s="215">
        <f>S393*H393</f>
        <v>0</v>
      </c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R393" s="216" t="s">
        <v>259</v>
      </c>
      <c r="AT393" s="216" t="s">
        <v>255</v>
      </c>
      <c r="AU393" s="216" t="s">
        <v>85</v>
      </c>
      <c r="AY393" s="18" t="s">
        <v>159</v>
      </c>
      <c r="BE393" s="217">
        <f>IF(N393="základní",J393,0)</f>
        <v>0</v>
      </c>
      <c r="BF393" s="217">
        <f>IF(N393="snížená",J393,0)</f>
        <v>0</v>
      </c>
      <c r="BG393" s="217">
        <f>IF(N393="zákl. přenesená",J393,0)</f>
        <v>0</v>
      </c>
      <c r="BH393" s="217">
        <f>IF(N393="sníž. přenesená",J393,0)</f>
        <v>0</v>
      </c>
      <c r="BI393" s="217">
        <f>IF(N393="nulová",J393,0)</f>
        <v>0</v>
      </c>
      <c r="BJ393" s="18" t="s">
        <v>83</v>
      </c>
      <c r="BK393" s="217">
        <f>ROUND(I393*H393,2)</f>
        <v>0</v>
      </c>
      <c r="BL393" s="18" t="s">
        <v>238</v>
      </c>
      <c r="BM393" s="216" t="s">
        <v>1051</v>
      </c>
    </row>
    <row r="394" spans="1:51" s="13" customFormat="1" ht="12">
      <c r="A394" s="13"/>
      <c r="B394" s="223"/>
      <c r="C394" s="224"/>
      <c r="D394" s="225" t="s">
        <v>175</v>
      </c>
      <c r="E394" s="226" t="s">
        <v>19</v>
      </c>
      <c r="F394" s="227" t="s">
        <v>886</v>
      </c>
      <c r="G394" s="224"/>
      <c r="H394" s="226" t="s">
        <v>19</v>
      </c>
      <c r="I394" s="228"/>
      <c r="J394" s="224"/>
      <c r="K394" s="224"/>
      <c r="L394" s="229"/>
      <c r="M394" s="230"/>
      <c r="N394" s="231"/>
      <c r="O394" s="231"/>
      <c r="P394" s="231"/>
      <c r="Q394" s="231"/>
      <c r="R394" s="231"/>
      <c r="S394" s="231"/>
      <c r="T394" s="232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33" t="s">
        <v>175</v>
      </c>
      <c r="AU394" s="233" t="s">
        <v>85</v>
      </c>
      <c r="AV394" s="13" t="s">
        <v>83</v>
      </c>
      <c r="AW394" s="13" t="s">
        <v>37</v>
      </c>
      <c r="AX394" s="13" t="s">
        <v>75</v>
      </c>
      <c r="AY394" s="233" t="s">
        <v>159</v>
      </c>
    </row>
    <row r="395" spans="1:51" s="14" customFormat="1" ht="12">
      <c r="A395" s="14"/>
      <c r="B395" s="234"/>
      <c r="C395" s="235"/>
      <c r="D395" s="225" t="s">
        <v>175</v>
      </c>
      <c r="E395" s="236" t="s">
        <v>19</v>
      </c>
      <c r="F395" s="237" t="s">
        <v>428</v>
      </c>
      <c r="G395" s="235"/>
      <c r="H395" s="238">
        <v>49</v>
      </c>
      <c r="I395" s="239"/>
      <c r="J395" s="235"/>
      <c r="K395" s="235"/>
      <c r="L395" s="240"/>
      <c r="M395" s="241"/>
      <c r="N395" s="242"/>
      <c r="O395" s="242"/>
      <c r="P395" s="242"/>
      <c r="Q395" s="242"/>
      <c r="R395" s="242"/>
      <c r="S395" s="242"/>
      <c r="T395" s="243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44" t="s">
        <v>175</v>
      </c>
      <c r="AU395" s="244" t="s">
        <v>85</v>
      </c>
      <c r="AV395" s="14" t="s">
        <v>85</v>
      </c>
      <c r="AW395" s="14" t="s">
        <v>37</v>
      </c>
      <c r="AX395" s="14" t="s">
        <v>83</v>
      </c>
      <c r="AY395" s="244" t="s">
        <v>159</v>
      </c>
    </row>
    <row r="396" spans="1:65" s="2" customFormat="1" ht="24.15" customHeight="1">
      <c r="A396" s="39"/>
      <c r="B396" s="40"/>
      <c r="C396" s="205" t="s">
        <v>549</v>
      </c>
      <c r="D396" s="205" t="s">
        <v>162</v>
      </c>
      <c r="E396" s="206" t="s">
        <v>578</v>
      </c>
      <c r="F396" s="207" t="s">
        <v>579</v>
      </c>
      <c r="G396" s="208" t="s">
        <v>237</v>
      </c>
      <c r="H396" s="209">
        <v>120</v>
      </c>
      <c r="I396" s="210"/>
      <c r="J396" s="211">
        <f>ROUND(I396*H396,2)</f>
        <v>0</v>
      </c>
      <c r="K396" s="207" t="s">
        <v>166</v>
      </c>
      <c r="L396" s="45"/>
      <c r="M396" s="212" t="s">
        <v>19</v>
      </c>
      <c r="N396" s="213" t="s">
        <v>46</v>
      </c>
      <c r="O396" s="85"/>
      <c r="P396" s="214">
        <f>O396*H396</f>
        <v>0</v>
      </c>
      <c r="Q396" s="214">
        <v>0</v>
      </c>
      <c r="R396" s="214">
        <f>Q396*H396</f>
        <v>0</v>
      </c>
      <c r="S396" s="214">
        <v>0</v>
      </c>
      <c r="T396" s="215">
        <f>S396*H396</f>
        <v>0</v>
      </c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R396" s="216" t="s">
        <v>238</v>
      </c>
      <c r="AT396" s="216" t="s">
        <v>162</v>
      </c>
      <c r="AU396" s="216" t="s">
        <v>85</v>
      </c>
      <c r="AY396" s="18" t="s">
        <v>159</v>
      </c>
      <c r="BE396" s="217">
        <f>IF(N396="základní",J396,0)</f>
        <v>0</v>
      </c>
      <c r="BF396" s="217">
        <f>IF(N396="snížená",J396,0)</f>
        <v>0</v>
      </c>
      <c r="BG396" s="217">
        <f>IF(N396="zákl. přenesená",J396,0)</f>
        <v>0</v>
      </c>
      <c r="BH396" s="217">
        <f>IF(N396="sníž. přenesená",J396,0)</f>
        <v>0</v>
      </c>
      <c r="BI396" s="217">
        <f>IF(N396="nulová",J396,0)</f>
        <v>0</v>
      </c>
      <c r="BJ396" s="18" t="s">
        <v>83</v>
      </c>
      <c r="BK396" s="217">
        <f>ROUND(I396*H396,2)</f>
        <v>0</v>
      </c>
      <c r="BL396" s="18" t="s">
        <v>238</v>
      </c>
      <c r="BM396" s="216" t="s">
        <v>1052</v>
      </c>
    </row>
    <row r="397" spans="1:47" s="2" customFormat="1" ht="12">
      <c r="A397" s="39"/>
      <c r="B397" s="40"/>
      <c r="C397" s="41"/>
      <c r="D397" s="218" t="s">
        <v>169</v>
      </c>
      <c r="E397" s="41"/>
      <c r="F397" s="219" t="s">
        <v>581</v>
      </c>
      <c r="G397" s="41"/>
      <c r="H397" s="41"/>
      <c r="I397" s="220"/>
      <c r="J397" s="41"/>
      <c r="K397" s="41"/>
      <c r="L397" s="45"/>
      <c r="M397" s="221"/>
      <c r="N397" s="222"/>
      <c r="O397" s="85"/>
      <c r="P397" s="85"/>
      <c r="Q397" s="85"/>
      <c r="R397" s="85"/>
      <c r="S397" s="85"/>
      <c r="T397" s="86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T397" s="18" t="s">
        <v>169</v>
      </c>
      <c r="AU397" s="18" t="s">
        <v>85</v>
      </c>
    </row>
    <row r="398" spans="1:51" s="13" customFormat="1" ht="12">
      <c r="A398" s="13"/>
      <c r="B398" s="223"/>
      <c r="C398" s="224"/>
      <c r="D398" s="225" t="s">
        <v>175</v>
      </c>
      <c r="E398" s="226" t="s">
        <v>19</v>
      </c>
      <c r="F398" s="227" t="s">
        <v>576</v>
      </c>
      <c r="G398" s="224"/>
      <c r="H398" s="226" t="s">
        <v>19</v>
      </c>
      <c r="I398" s="228"/>
      <c r="J398" s="224"/>
      <c r="K398" s="224"/>
      <c r="L398" s="229"/>
      <c r="M398" s="230"/>
      <c r="N398" s="231"/>
      <c r="O398" s="231"/>
      <c r="P398" s="231"/>
      <c r="Q398" s="231"/>
      <c r="R398" s="231"/>
      <c r="S398" s="231"/>
      <c r="T398" s="232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33" t="s">
        <v>175</v>
      </c>
      <c r="AU398" s="233" t="s">
        <v>85</v>
      </c>
      <c r="AV398" s="13" t="s">
        <v>83</v>
      </c>
      <c r="AW398" s="13" t="s">
        <v>37</v>
      </c>
      <c r="AX398" s="13" t="s">
        <v>75</v>
      </c>
      <c r="AY398" s="233" t="s">
        <v>159</v>
      </c>
    </row>
    <row r="399" spans="1:51" s="13" customFormat="1" ht="12">
      <c r="A399" s="13"/>
      <c r="B399" s="223"/>
      <c r="C399" s="224"/>
      <c r="D399" s="225" t="s">
        <v>175</v>
      </c>
      <c r="E399" s="226" t="s">
        <v>19</v>
      </c>
      <c r="F399" s="227" t="s">
        <v>569</v>
      </c>
      <c r="G399" s="224"/>
      <c r="H399" s="226" t="s">
        <v>19</v>
      </c>
      <c r="I399" s="228"/>
      <c r="J399" s="224"/>
      <c r="K399" s="224"/>
      <c r="L399" s="229"/>
      <c r="M399" s="230"/>
      <c r="N399" s="231"/>
      <c r="O399" s="231"/>
      <c r="P399" s="231"/>
      <c r="Q399" s="231"/>
      <c r="R399" s="231"/>
      <c r="S399" s="231"/>
      <c r="T399" s="232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33" t="s">
        <v>175</v>
      </c>
      <c r="AU399" s="233" t="s">
        <v>85</v>
      </c>
      <c r="AV399" s="13" t="s">
        <v>83</v>
      </c>
      <c r="AW399" s="13" t="s">
        <v>37</v>
      </c>
      <c r="AX399" s="13" t="s">
        <v>75</v>
      </c>
      <c r="AY399" s="233" t="s">
        <v>159</v>
      </c>
    </row>
    <row r="400" spans="1:51" s="13" customFormat="1" ht="12">
      <c r="A400" s="13"/>
      <c r="B400" s="223"/>
      <c r="C400" s="224"/>
      <c r="D400" s="225" t="s">
        <v>175</v>
      </c>
      <c r="E400" s="226" t="s">
        <v>19</v>
      </c>
      <c r="F400" s="227" t="s">
        <v>562</v>
      </c>
      <c r="G400" s="224"/>
      <c r="H400" s="226" t="s">
        <v>19</v>
      </c>
      <c r="I400" s="228"/>
      <c r="J400" s="224"/>
      <c r="K400" s="224"/>
      <c r="L400" s="229"/>
      <c r="M400" s="230"/>
      <c r="N400" s="231"/>
      <c r="O400" s="231"/>
      <c r="P400" s="231"/>
      <c r="Q400" s="231"/>
      <c r="R400" s="231"/>
      <c r="S400" s="231"/>
      <c r="T400" s="232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33" t="s">
        <v>175</v>
      </c>
      <c r="AU400" s="233" t="s">
        <v>85</v>
      </c>
      <c r="AV400" s="13" t="s">
        <v>83</v>
      </c>
      <c r="AW400" s="13" t="s">
        <v>37</v>
      </c>
      <c r="AX400" s="13" t="s">
        <v>75</v>
      </c>
      <c r="AY400" s="233" t="s">
        <v>159</v>
      </c>
    </row>
    <row r="401" spans="1:51" s="14" customFormat="1" ht="12">
      <c r="A401" s="14"/>
      <c r="B401" s="234"/>
      <c r="C401" s="235"/>
      <c r="D401" s="225" t="s">
        <v>175</v>
      </c>
      <c r="E401" s="236" t="s">
        <v>19</v>
      </c>
      <c r="F401" s="237" t="s">
        <v>1048</v>
      </c>
      <c r="G401" s="235"/>
      <c r="H401" s="238">
        <v>120</v>
      </c>
      <c r="I401" s="239"/>
      <c r="J401" s="235"/>
      <c r="K401" s="235"/>
      <c r="L401" s="240"/>
      <c r="M401" s="241"/>
      <c r="N401" s="242"/>
      <c r="O401" s="242"/>
      <c r="P401" s="242"/>
      <c r="Q401" s="242"/>
      <c r="R401" s="242"/>
      <c r="S401" s="242"/>
      <c r="T401" s="243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T401" s="244" t="s">
        <v>175</v>
      </c>
      <c r="AU401" s="244" t="s">
        <v>85</v>
      </c>
      <c r="AV401" s="14" t="s">
        <v>85</v>
      </c>
      <c r="AW401" s="14" t="s">
        <v>37</v>
      </c>
      <c r="AX401" s="14" t="s">
        <v>75</v>
      </c>
      <c r="AY401" s="244" t="s">
        <v>159</v>
      </c>
    </row>
    <row r="402" spans="1:51" s="13" customFormat="1" ht="12">
      <c r="A402" s="13"/>
      <c r="B402" s="223"/>
      <c r="C402" s="224"/>
      <c r="D402" s="225" t="s">
        <v>175</v>
      </c>
      <c r="E402" s="226" t="s">
        <v>19</v>
      </c>
      <c r="F402" s="227" t="s">
        <v>243</v>
      </c>
      <c r="G402" s="224"/>
      <c r="H402" s="226" t="s">
        <v>19</v>
      </c>
      <c r="I402" s="228"/>
      <c r="J402" s="224"/>
      <c r="K402" s="224"/>
      <c r="L402" s="229"/>
      <c r="M402" s="230"/>
      <c r="N402" s="231"/>
      <c r="O402" s="231"/>
      <c r="P402" s="231"/>
      <c r="Q402" s="231"/>
      <c r="R402" s="231"/>
      <c r="S402" s="231"/>
      <c r="T402" s="232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33" t="s">
        <v>175</v>
      </c>
      <c r="AU402" s="233" t="s">
        <v>85</v>
      </c>
      <c r="AV402" s="13" t="s">
        <v>83</v>
      </c>
      <c r="AW402" s="13" t="s">
        <v>37</v>
      </c>
      <c r="AX402" s="13" t="s">
        <v>75</v>
      </c>
      <c r="AY402" s="233" t="s">
        <v>159</v>
      </c>
    </row>
    <row r="403" spans="1:51" s="14" customFormat="1" ht="12">
      <c r="A403" s="14"/>
      <c r="B403" s="234"/>
      <c r="C403" s="235"/>
      <c r="D403" s="225" t="s">
        <v>175</v>
      </c>
      <c r="E403" s="236" t="s">
        <v>19</v>
      </c>
      <c r="F403" s="237" t="s">
        <v>75</v>
      </c>
      <c r="G403" s="235"/>
      <c r="H403" s="238">
        <v>0</v>
      </c>
      <c r="I403" s="239"/>
      <c r="J403" s="235"/>
      <c r="K403" s="235"/>
      <c r="L403" s="240"/>
      <c r="M403" s="241"/>
      <c r="N403" s="242"/>
      <c r="O403" s="242"/>
      <c r="P403" s="242"/>
      <c r="Q403" s="242"/>
      <c r="R403" s="242"/>
      <c r="S403" s="242"/>
      <c r="T403" s="243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44" t="s">
        <v>175</v>
      </c>
      <c r="AU403" s="244" t="s">
        <v>85</v>
      </c>
      <c r="AV403" s="14" t="s">
        <v>85</v>
      </c>
      <c r="AW403" s="14" t="s">
        <v>37</v>
      </c>
      <c r="AX403" s="14" t="s">
        <v>75</v>
      </c>
      <c r="AY403" s="244" t="s">
        <v>159</v>
      </c>
    </row>
    <row r="404" spans="1:51" s="15" customFormat="1" ht="12">
      <c r="A404" s="15"/>
      <c r="B404" s="245"/>
      <c r="C404" s="246"/>
      <c r="D404" s="225" t="s">
        <v>175</v>
      </c>
      <c r="E404" s="247" t="s">
        <v>19</v>
      </c>
      <c r="F404" s="248" t="s">
        <v>179</v>
      </c>
      <c r="G404" s="246"/>
      <c r="H404" s="249">
        <v>120</v>
      </c>
      <c r="I404" s="250"/>
      <c r="J404" s="246"/>
      <c r="K404" s="246"/>
      <c r="L404" s="251"/>
      <c r="M404" s="252"/>
      <c r="N404" s="253"/>
      <c r="O404" s="253"/>
      <c r="P404" s="253"/>
      <c r="Q404" s="253"/>
      <c r="R404" s="253"/>
      <c r="S404" s="253"/>
      <c r="T404" s="254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T404" s="255" t="s">
        <v>175</v>
      </c>
      <c r="AU404" s="255" t="s">
        <v>85</v>
      </c>
      <c r="AV404" s="15" t="s">
        <v>167</v>
      </c>
      <c r="AW404" s="15" t="s">
        <v>37</v>
      </c>
      <c r="AX404" s="15" t="s">
        <v>83</v>
      </c>
      <c r="AY404" s="255" t="s">
        <v>159</v>
      </c>
    </row>
    <row r="405" spans="1:65" s="2" customFormat="1" ht="16.5" customHeight="1">
      <c r="A405" s="39"/>
      <c r="B405" s="40"/>
      <c r="C405" s="257" t="s">
        <v>556</v>
      </c>
      <c r="D405" s="257" t="s">
        <v>255</v>
      </c>
      <c r="E405" s="258" t="s">
        <v>583</v>
      </c>
      <c r="F405" s="259" t="s">
        <v>584</v>
      </c>
      <c r="G405" s="260" t="s">
        <v>237</v>
      </c>
      <c r="H405" s="261">
        <v>120</v>
      </c>
      <c r="I405" s="262"/>
      <c r="J405" s="263">
        <f>ROUND(I405*H405,2)</f>
        <v>0</v>
      </c>
      <c r="K405" s="259" t="s">
        <v>166</v>
      </c>
      <c r="L405" s="264"/>
      <c r="M405" s="265" t="s">
        <v>19</v>
      </c>
      <c r="N405" s="266" t="s">
        <v>46</v>
      </c>
      <c r="O405" s="85"/>
      <c r="P405" s="214">
        <f>O405*H405</f>
        <v>0</v>
      </c>
      <c r="Q405" s="214">
        <v>0.0001</v>
      </c>
      <c r="R405" s="214">
        <f>Q405*H405</f>
        <v>0.012</v>
      </c>
      <c r="S405" s="214">
        <v>0</v>
      </c>
      <c r="T405" s="215">
        <f>S405*H405</f>
        <v>0</v>
      </c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R405" s="216" t="s">
        <v>259</v>
      </c>
      <c r="AT405" s="216" t="s">
        <v>255</v>
      </c>
      <c r="AU405" s="216" t="s">
        <v>85</v>
      </c>
      <c r="AY405" s="18" t="s">
        <v>159</v>
      </c>
      <c r="BE405" s="217">
        <f>IF(N405="základní",J405,0)</f>
        <v>0</v>
      </c>
      <c r="BF405" s="217">
        <f>IF(N405="snížená",J405,0)</f>
        <v>0</v>
      </c>
      <c r="BG405" s="217">
        <f>IF(N405="zákl. přenesená",J405,0)</f>
        <v>0</v>
      </c>
      <c r="BH405" s="217">
        <f>IF(N405="sníž. přenesená",J405,0)</f>
        <v>0</v>
      </c>
      <c r="BI405" s="217">
        <f>IF(N405="nulová",J405,0)</f>
        <v>0</v>
      </c>
      <c r="BJ405" s="18" t="s">
        <v>83</v>
      </c>
      <c r="BK405" s="217">
        <f>ROUND(I405*H405,2)</f>
        <v>0</v>
      </c>
      <c r="BL405" s="18" t="s">
        <v>238</v>
      </c>
      <c r="BM405" s="216" t="s">
        <v>1053</v>
      </c>
    </row>
    <row r="406" spans="1:65" s="2" customFormat="1" ht="44.25" customHeight="1">
      <c r="A406" s="39"/>
      <c r="B406" s="40"/>
      <c r="C406" s="205" t="s">
        <v>564</v>
      </c>
      <c r="D406" s="205" t="s">
        <v>162</v>
      </c>
      <c r="E406" s="206" t="s">
        <v>587</v>
      </c>
      <c r="F406" s="207" t="s">
        <v>588</v>
      </c>
      <c r="G406" s="208" t="s">
        <v>237</v>
      </c>
      <c r="H406" s="209">
        <v>1</v>
      </c>
      <c r="I406" s="210"/>
      <c r="J406" s="211">
        <f>ROUND(I406*H406,2)</f>
        <v>0</v>
      </c>
      <c r="K406" s="207" t="s">
        <v>166</v>
      </c>
      <c r="L406" s="45"/>
      <c r="M406" s="212" t="s">
        <v>19</v>
      </c>
      <c r="N406" s="213" t="s">
        <v>46</v>
      </c>
      <c r="O406" s="85"/>
      <c r="P406" s="214">
        <f>O406*H406</f>
        <v>0</v>
      </c>
      <c r="Q406" s="214">
        <v>0</v>
      </c>
      <c r="R406" s="214">
        <f>Q406*H406</f>
        <v>0</v>
      </c>
      <c r="S406" s="214">
        <v>0</v>
      </c>
      <c r="T406" s="215">
        <f>S406*H406</f>
        <v>0</v>
      </c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R406" s="216" t="s">
        <v>238</v>
      </c>
      <c r="AT406" s="216" t="s">
        <v>162</v>
      </c>
      <c r="AU406" s="216" t="s">
        <v>85</v>
      </c>
      <c r="AY406" s="18" t="s">
        <v>159</v>
      </c>
      <c r="BE406" s="217">
        <f>IF(N406="základní",J406,0)</f>
        <v>0</v>
      </c>
      <c r="BF406" s="217">
        <f>IF(N406="snížená",J406,0)</f>
        <v>0</v>
      </c>
      <c r="BG406" s="217">
        <f>IF(N406="zákl. přenesená",J406,0)</f>
        <v>0</v>
      </c>
      <c r="BH406" s="217">
        <f>IF(N406="sníž. přenesená",J406,0)</f>
        <v>0</v>
      </c>
      <c r="BI406" s="217">
        <f>IF(N406="nulová",J406,0)</f>
        <v>0</v>
      </c>
      <c r="BJ406" s="18" t="s">
        <v>83</v>
      </c>
      <c r="BK406" s="217">
        <f>ROUND(I406*H406,2)</f>
        <v>0</v>
      </c>
      <c r="BL406" s="18" t="s">
        <v>238</v>
      </c>
      <c r="BM406" s="216" t="s">
        <v>1054</v>
      </c>
    </row>
    <row r="407" spans="1:47" s="2" customFormat="1" ht="12">
      <c r="A407" s="39"/>
      <c r="B407" s="40"/>
      <c r="C407" s="41"/>
      <c r="D407" s="218" t="s">
        <v>169</v>
      </c>
      <c r="E407" s="41"/>
      <c r="F407" s="219" t="s">
        <v>590</v>
      </c>
      <c r="G407" s="41"/>
      <c r="H407" s="41"/>
      <c r="I407" s="220"/>
      <c r="J407" s="41"/>
      <c r="K407" s="41"/>
      <c r="L407" s="45"/>
      <c r="M407" s="221"/>
      <c r="N407" s="222"/>
      <c r="O407" s="85"/>
      <c r="P407" s="85"/>
      <c r="Q407" s="85"/>
      <c r="R407" s="85"/>
      <c r="S407" s="85"/>
      <c r="T407" s="86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T407" s="18" t="s">
        <v>169</v>
      </c>
      <c r="AU407" s="18" t="s">
        <v>85</v>
      </c>
    </row>
    <row r="408" spans="1:47" s="2" customFormat="1" ht="12">
      <c r="A408" s="39"/>
      <c r="B408" s="40"/>
      <c r="C408" s="41"/>
      <c r="D408" s="225" t="s">
        <v>203</v>
      </c>
      <c r="E408" s="41"/>
      <c r="F408" s="256" t="s">
        <v>591</v>
      </c>
      <c r="G408" s="41"/>
      <c r="H408" s="41"/>
      <c r="I408" s="220"/>
      <c r="J408" s="41"/>
      <c r="K408" s="41"/>
      <c r="L408" s="45"/>
      <c r="M408" s="221"/>
      <c r="N408" s="222"/>
      <c r="O408" s="85"/>
      <c r="P408" s="85"/>
      <c r="Q408" s="85"/>
      <c r="R408" s="85"/>
      <c r="S408" s="85"/>
      <c r="T408" s="86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T408" s="18" t="s">
        <v>203</v>
      </c>
      <c r="AU408" s="18" t="s">
        <v>85</v>
      </c>
    </row>
    <row r="409" spans="1:65" s="2" customFormat="1" ht="44.25" customHeight="1">
      <c r="A409" s="39"/>
      <c r="B409" s="40"/>
      <c r="C409" s="205" t="s">
        <v>571</v>
      </c>
      <c r="D409" s="205" t="s">
        <v>162</v>
      </c>
      <c r="E409" s="206" t="s">
        <v>593</v>
      </c>
      <c r="F409" s="207" t="s">
        <v>594</v>
      </c>
      <c r="G409" s="208" t="s">
        <v>595</v>
      </c>
      <c r="H409" s="267"/>
      <c r="I409" s="210"/>
      <c r="J409" s="211">
        <f>ROUND(I409*H409,2)</f>
        <v>0</v>
      </c>
      <c r="K409" s="207" t="s">
        <v>166</v>
      </c>
      <c r="L409" s="45"/>
      <c r="M409" s="212" t="s">
        <v>19</v>
      </c>
      <c r="N409" s="213" t="s">
        <v>46</v>
      </c>
      <c r="O409" s="85"/>
      <c r="P409" s="214">
        <f>O409*H409</f>
        <v>0</v>
      </c>
      <c r="Q409" s="214">
        <v>0</v>
      </c>
      <c r="R409" s="214">
        <f>Q409*H409</f>
        <v>0</v>
      </c>
      <c r="S409" s="214">
        <v>0</v>
      </c>
      <c r="T409" s="215">
        <f>S409*H409</f>
        <v>0</v>
      </c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R409" s="216" t="s">
        <v>238</v>
      </c>
      <c r="AT409" s="216" t="s">
        <v>162</v>
      </c>
      <c r="AU409" s="216" t="s">
        <v>85</v>
      </c>
      <c r="AY409" s="18" t="s">
        <v>159</v>
      </c>
      <c r="BE409" s="217">
        <f>IF(N409="základní",J409,0)</f>
        <v>0</v>
      </c>
      <c r="BF409" s="217">
        <f>IF(N409="snížená",J409,0)</f>
        <v>0</v>
      </c>
      <c r="BG409" s="217">
        <f>IF(N409="zákl. přenesená",J409,0)</f>
        <v>0</v>
      </c>
      <c r="BH409" s="217">
        <f>IF(N409="sníž. přenesená",J409,0)</f>
        <v>0</v>
      </c>
      <c r="BI409" s="217">
        <f>IF(N409="nulová",J409,0)</f>
        <v>0</v>
      </c>
      <c r="BJ409" s="18" t="s">
        <v>83</v>
      </c>
      <c r="BK409" s="217">
        <f>ROUND(I409*H409,2)</f>
        <v>0</v>
      </c>
      <c r="BL409" s="18" t="s">
        <v>238</v>
      </c>
      <c r="BM409" s="216" t="s">
        <v>1055</v>
      </c>
    </row>
    <row r="410" spans="1:47" s="2" customFormat="1" ht="12">
      <c r="A410" s="39"/>
      <c r="B410" s="40"/>
      <c r="C410" s="41"/>
      <c r="D410" s="218" t="s">
        <v>169</v>
      </c>
      <c r="E410" s="41"/>
      <c r="F410" s="219" t="s">
        <v>597</v>
      </c>
      <c r="G410" s="41"/>
      <c r="H410" s="41"/>
      <c r="I410" s="220"/>
      <c r="J410" s="41"/>
      <c r="K410" s="41"/>
      <c r="L410" s="45"/>
      <c r="M410" s="221"/>
      <c r="N410" s="222"/>
      <c r="O410" s="85"/>
      <c r="P410" s="85"/>
      <c r="Q410" s="85"/>
      <c r="R410" s="85"/>
      <c r="S410" s="85"/>
      <c r="T410" s="86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T410" s="18" t="s">
        <v>169</v>
      </c>
      <c r="AU410" s="18" t="s">
        <v>85</v>
      </c>
    </row>
    <row r="411" spans="1:63" s="12" customFormat="1" ht="22.8" customHeight="1">
      <c r="A411" s="12"/>
      <c r="B411" s="189"/>
      <c r="C411" s="190"/>
      <c r="D411" s="191" t="s">
        <v>74</v>
      </c>
      <c r="E411" s="203" t="s">
        <v>598</v>
      </c>
      <c r="F411" s="203" t="s">
        <v>599</v>
      </c>
      <c r="G411" s="190"/>
      <c r="H411" s="190"/>
      <c r="I411" s="193"/>
      <c r="J411" s="204">
        <f>BK411</f>
        <v>0</v>
      </c>
      <c r="K411" s="190"/>
      <c r="L411" s="195"/>
      <c r="M411" s="196"/>
      <c r="N411" s="197"/>
      <c r="O411" s="197"/>
      <c r="P411" s="198">
        <f>SUM(P412:P429)</f>
        <v>0</v>
      </c>
      <c r="Q411" s="197"/>
      <c r="R411" s="198">
        <f>SUM(R412:R429)</f>
        <v>1.4207556</v>
      </c>
      <c r="S411" s="197"/>
      <c r="T411" s="199">
        <f>SUM(T412:T429)</f>
        <v>0</v>
      </c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R411" s="200" t="s">
        <v>85</v>
      </c>
      <c r="AT411" s="201" t="s">
        <v>74</v>
      </c>
      <c r="AU411" s="201" t="s">
        <v>83</v>
      </c>
      <c r="AY411" s="200" t="s">
        <v>159</v>
      </c>
      <c r="BK411" s="202">
        <f>SUM(BK412:BK429)</f>
        <v>0</v>
      </c>
    </row>
    <row r="412" spans="1:65" s="2" customFormat="1" ht="49.05" customHeight="1">
      <c r="A412" s="39"/>
      <c r="B412" s="40"/>
      <c r="C412" s="205" t="s">
        <v>577</v>
      </c>
      <c r="D412" s="205" t="s">
        <v>162</v>
      </c>
      <c r="E412" s="206" t="s">
        <v>601</v>
      </c>
      <c r="F412" s="207" t="s">
        <v>602</v>
      </c>
      <c r="G412" s="208" t="s">
        <v>165</v>
      </c>
      <c r="H412" s="209">
        <v>84.171</v>
      </c>
      <c r="I412" s="210"/>
      <c r="J412" s="211">
        <f>ROUND(I412*H412,2)</f>
        <v>0</v>
      </c>
      <c r="K412" s="207" t="s">
        <v>166</v>
      </c>
      <c r="L412" s="45"/>
      <c r="M412" s="212" t="s">
        <v>19</v>
      </c>
      <c r="N412" s="213" t="s">
        <v>46</v>
      </c>
      <c r="O412" s="85"/>
      <c r="P412" s="214">
        <f>O412*H412</f>
        <v>0</v>
      </c>
      <c r="Q412" s="214">
        <v>0</v>
      </c>
      <c r="R412" s="214">
        <f>Q412*H412</f>
        <v>0</v>
      </c>
      <c r="S412" s="214">
        <v>0</v>
      </c>
      <c r="T412" s="215">
        <f>S412*H412</f>
        <v>0</v>
      </c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R412" s="216" t="s">
        <v>238</v>
      </c>
      <c r="AT412" s="216" t="s">
        <v>162</v>
      </c>
      <c r="AU412" s="216" t="s">
        <v>85</v>
      </c>
      <c r="AY412" s="18" t="s">
        <v>159</v>
      </c>
      <c r="BE412" s="217">
        <f>IF(N412="základní",J412,0)</f>
        <v>0</v>
      </c>
      <c r="BF412" s="217">
        <f>IF(N412="snížená",J412,0)</f>
        <v>0</v>
      </c>
      <c r="BG412" s="217">
        <f>IF(N412="zákl. přenesená",J412,0)</f>
        <v>0</v>
      </c>
      <c r="BH412" s="217">
        <f>IF(N412="sníž. přenesená",J412,0)</f>
        <v>0</v>
      </c>
      <c r="BI412" s="217">
        <f>IF(N412="nulová",J412,0)</f>
        <v>0</v>
      </c>
      <c r="BJ412" s="18" t="s">
        <v>83</v>
      </c>
      <c r="BK412" s="217">
        <f>ROUND(I412*H412,2)</f>
        <v>0</v>
      </c>
      <c r="BL412" s="18" t="s">
        <v>238</v>
      </c>
      <c r="BM412" s="216" t="s">
        <v>1056</v>
      </c>
    </row>
    <row r="413" spans="1:47" s="2" customFormat="1" ht="12">
      <c r="A413" s="39"/>
      <c r="B413" s="40"/>
      <c r="C413" s="41"/>
      <c r="D413" s="218" t="s">
        <v>169</v>
      </c>
      <c r="E413" s="41"/>
      <c r="F413" s="219" t="s">
        <v>604</v>
      </c>
      <c r="G413" s="41"/>
      <c r="H413" s="41"/>
      <c r="I413" s="220"/>
      <c r="J413" s="41"/>
      <c r="K413" s="41"/>
      <c r="L413" s="45"/>
      <c r="M413" s="221"/>
      <c r="N413" s="222"/>
      <c r="O413" s="85"/>
      <c r="P413" s="85"/>
      <c r="Q413" s="85"/>
      <c r="R413" s="85"/>
      <c r="S413" s="85"/>
      <c r="T413" s="86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T413" s="18" t="s">
        <v>169</v>
      </c>
      <c r="AU413" s="18" t="s">
        <v>85</v>
      </c>
    </row>
    <row r="414" spans="1:51" s="13" customFormat="1" ht="12">
      <c r="A414" s="13"/>
      <c r="B414" s="223"/>
      <c r="C414" s="224"/>
      <c r="D414" s="225" t="s">
        <v>175</v>
      </c>
      <c r="E414" s="226" t="s">
        <v>19</v>
      </c>
      <c r="F414" s="227" t="s">
        <v>358</v>
      </c>
      <c r="G414" s="224"/>
      <c r="H414" s="226" t="s">
        <v>19</v>
      </c>
      <c r="I414" s="228"/>
      <c r="J414" s="224"/>
      <c r="K414" s="224"/>
      <c r="L414" s="229"/>
      <c r="M414" s="230"/>
      <c r="N414" s="231"/>
      <c r="O414" s="231"/>
      <c r="P414" s="231"/>
      <c r="Q414" s="231"/>
      <c r="R414" s="231"/>
      <c r="S414" s="231"/>
      <c r="T414" s="232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33" t="s">
        <v>175</v>
      </c>
      <c r="AU414" s="233" t="s">
        <v>85</v>
      </c>
      <c r="AV414" s="13" t="s">
        <v>83</v>
      </c>
      <c r="AW414" s="13" t="s">
        <v>37</v>
      </c>
      <c r="AX414" s="13" t="s">
        <v>75</v>
      </c>
      <c r="AY414" s="233" t="s">
        <v>159</v>
      </c>
    </row>
    <row r="415" spans="1:51" s="13" customFormat="1" ht="12">
      <c r="A415" s="13"/>
      <c r="B415" s="223"/>
      <c r="C415" s="224"/>
      <c r="D415" s="225" t="s">
        <v>175</v>
      </c>
      <c r="E415" s="226" t="s">
        <v>19</v>
      </c>
      <c r="F415" s="227" t="s">
        <v>478</v>
      </c>
      <c r="G415" s="224"/>
      <c r="H415" s="226" t="s">
        <v>19</v>
      </c>
      <c r="I415" s="228"/>
      <c r="J415" s="224"/>
      <c r="K415" s="224"/>
      <c r="L415" s="229"/>
      <c r="M415" s="230"/>
      <c r="N415" s="231"/>
      <c r="O415" s="231"/>
      <c r="P415" s="231"/>
      <c r="Q415" s="231"/>
      <c r="R415" s="231"/>
      <c r="S415" s="231"/>
      <c r="T415" s="232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33" t="s">
        <v>175</v>
      </c>
      <c r="AU415" s="233" t="s">
        <v>85</v>
      </c>
      <c r="AV415" s="13" t="s">
        <v>83</v>
      </c>
      <c r="AW415" s="13" t="s">
        <v>37</v>
      </c>
      <c r="AX415" s="13" t="s">
        <v>75</v>
      </c>
      <c r="AY415" s="233" t="s">
        <v>159</v>
      </c>
    </row>
    <row r="416" spans="1:51" s="13" customFormat="1" ht="12">
      <c r="A416" s="13"/>
      <c r="B416" s="223"/>
      <c r="C416" s="224"/>
      <c r="D416" s="225" t="s">
        <v>175</v>
      </c>
      <c r="E416" s="226" t="s">
        <v>19</v>
      </c>
      <c r="F416" s="227" t="s">
        <v>974</v>
      </c>
      <c r="G416" s="224"/>
      <c r="H416" s="226" t="s">
        <v>19</v>
      </c>
      <c r="I416" s="228"/>
      <c r="J416" s="224"/>
      <c r="K416" s="224"/>
      <c r="L416" s="229"/>
      <c r="M416" s="230"/>
      <c r="N416" s="231"/>
      <c r="O416" s="231"/>
      <c r="P416" s="231"/>
      <c r="Q416" s="231"/>
      <c r="R416" s="231"/>
      <c r="S416" s="231"/>
      <c r="T416" s="232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33" t="s">
        <v>175</v>
      </c>
      <c r="AU416" s="233" t="s">
        <v>85</v>
      </c>
      <c r="AV416" s="13" t="s">
        <v>83</v>
      </c>
      <c r="AW416" s="13" t="s">
        <v>37</v>
      </c>
      <c r="AX416" s="13" t="s">
        <v>75</v>
      </c>
      <c r="AY416" s="233" t="s">
        <v>159</v>
      </c>
    </row>
    <row r="417" spans="1:51" s="14" customFormat="1" ht="12">
      <c r="A417" s="14"/>
      <c r="B417" s="234"/>
      <c r="C417" s="235"/>
      <c r="D417" s="225" t="s">
        <v>175</v>
      </c>
      <c r="E417" s="236" t="s">
        <v>19</v>
      </c>
      <c r="F417" s="237" t="s">
        <v>1057</v>
      </c>
      <c r="G417" s="235"/>
      <c r="H417" s="238">
        <v>73.621</v>
      </c>
      <c r="I417" s="239"/>
      <c r="J417" s="235"/>
      <c r="K417" s="235"/>
      <c r="L417" s="240"/>
      <c r="M417" s="241"/>
      <c r="N417" s="242"/>
      <c r="O417" s="242"/>
      <c r="P417" s="242"/>
      <c r="Q417" s="242"/>
      <c r="R417" s="242"/>
      <c r="S417" s="242"/>
      <c r="T417" s="243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T417" s="244" t="s">
        <v>175</v>
      </c>
      <c r="AU417" s="244" t="s">
        <v>85</v>
      </c>
      <c r="AV417" s="14" t="s">
        <v>85</v>
      </c>
      <c r="AW417" s="14" t="s">
        <v>37</v>
      </c>
      <c r="AX417" s="14" t="s">
        <v>75</v>
      </c>
      <c r="AY417" s="244" t="s">
        <v>159</v>
      </c>
    </row>
    <row r="418" spans="1:51" s="13" customFormat="1" ht="12">
      <c r="A418" s="13"/>
      <c r="B418" s="223"/>
      <c r="C418" s="224"/>
      <c r="D418" s="225" t="s">
        <v>175</v>
      </c>
      <c r="E418" s="226" t="s">
        <v>19</v>
      </c>
      <c r="F418" s="227" t="s">
        <v>362</v>
      </c>
      <c r="G418" s="224"/>
      <c r="H418" s="226" t="s">
        <v>19</v>
      </c>
      <c r="I418" s="228"/>
      <c r="J418" s="224"/>
      <c r="K418" s="224"/>
      <c r="L418" s="229"/>
      <c r="M418" s="230"/>
      <c r="N418" s="231"/>
      <c r="O418" s="231"/>
      <c r="P418" s="231"/>
      <c r="Q418" s="231"/>
      <c r="R418" s="231"/>
      <c r="S418" s="231"/>
      <c r="T418" s="232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33" t="s">
        <v>175</v>
      </c>
      <c r="AU418" s="233" t="s">
        <v>85</v>
      </c>
      <c r="AV418" s="13" t="s">
        <v>83</v>
      </c>
      <c r="AW418" s="13" t="s">
        <v>37</v>
      </c>
      <c r="AX418" s="13" t="s">
        <v>75</v>
      </c>
      <c r="AY418" s="233" t="s">
        <v>159</v>
      </c>
    </row>
    <row r="419" spans="1:51" s="13" customFormat="1" ht="12">
      <c r="A419" s="13"/>
      <c r="B419" s="223"/>
      <c r="C419" s="224"/>
      <c r="D419" s="225" t="s">
        <v>175</v>
      </c>
      <c r="E419" s="226" t="s">
        <v>19</v>
      </c>
      <c r="F419" s="227" t="s">
        <v>974</v>
      </c>
      <c r="G419" s="224"/>
      <c r="H419" s="226" t="s">
        <v>19</v>
      </c>
      <c r="I419" s="228"/>
      <c r="J419" s="224"/>
      <c r="K419" s="224"/>
      <c r="L419" s="229"/>
      <c r="M419" s="230"/>
      <c r="N419" s="231"/>
      <c r="O419" s="231"/>
      <c r="P419" s="231"/>
      <c r="Q419" s="231"/>
      <c r="R419" s="231"/>
      <c r="S419" s="231"/>
      <c r="T419" s="232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33" t="s">
        <v>175</v>
      </c>
      <c r="AU419" s="233" t="s">
        <v>85</v>
      </c>
      <c r="AV419" s="13" t="s">
        <v>83</v>
      </c>
      <c r="AW419" s="13" t="s">
        <v>37</v>
      </c>
      <c r="AX419" s="13" t="s">
        <v>75</v>
      </c>
      <c r="AY419" s="233" t="s">
        <v>159</v>
      </c>
    </row>
    <row r="420" spans="1:51" s="14" customFormat="1" ht="12">
      <c r="A420" s="14"/>
      <c r="B420" s="234"/>
      <c r="C420" s="235"/>
      <c r="D420" s="225" t="s">
        <v>175</v>
      </c>
      <c r="E420" s="236" t="s">
        <v>19</v>
      </c>
      <c r="F420" s="237" t="s">
        <v>1058</v>
      </c>
      <c r="G420" s="235"/>
      <c r="H420" s="238">
        <v>10.55</v>
      </c>
      <c r="I420" s="239"/>
      <c r="J420" s="235"/>
      <c r="K420" s="235"/>
      <c r="L420" s="240"/>
      <c r="M420" s="241"/>
      <c r="N420" s="242"/>
      <c r="O420" s="242"/>
      <c r="P420" s="242"/>
      <c r="Q420" s="242"/>
      <c r="R420" s="242"/>
      <c r="S420" s="242"/>
      <c r="T420" s="243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T420" s="244" t="s">
        <v>175</v>
      </c>
      <c r="AU420" s="244" t="s">
        <v>85</v>
      </c>
      <c r="AV420" s="14" t="s">
        <v>85</v>
      </c>
      <c r="AW420" s="14" t="s">
        <v>37</v>
      </c>
      <c r="AX420" s="14" t="s">
        <v>75</v>
      </c>
      <c r="AY420" s="244" t="s">
        <v>159</v>
      </c>
    </row>
    <row r="421" spans="1:51" s="15" customFormat="1" ht="12">
      <c r="A421" s="15"/>
      <c r="B421" s="245"/>
      <c r="C421" s="246"/>
      <c r="D421" s="225" t="s">
        <v>175</v>
      </c>
      <c r="E421" s="247" t="s">
        <v>19</v>
      </c>
      <c r="F421" s="248" t="s">
        <v>179</v>
      </c>
      <c r="G421" s="246"/>
      <c r="H421" s="249">
        <v>84.17099999999999</v>
      </c>
      <c r="I421" s="250"/>
      <c r="J421" s="246"/>
      <c r="K421" s="246"/>
      <c r="L421" s="251"/>
      <c r="M421" s="252"/>
      <c r="N421" s="253"/>
      <c r="O421" s="253"/>
      <c r="P421" s="253"/>
      <c r="Q421" s="253"/>
      <c r="R421" s="253"/>
      <c r="S421" s="253"/>
      <c r="T421" s="254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T421" s="255" t="s">
        <v>175</v>
      </c>
      <c r="AU421" s="255" t="s">
        <v>85</v>
      </c>
      <c r="AV421" s="15" t="s">
        <v>167</v>
      </c>
      <c r="AW421" s="15" t="s">
        <v>37</v>
      </c>
      <c r="AX421" s="15" t="s">
        <v>83</v>
      </c>
      <c r="AY421" s="255" t="s">
        <v>159</v>
      </c>
    </row>
    <row r="422" spans="1:65" s="2" customFormat="1" ht="21.75" customHeight="1">
      <c r="A422" s="39"/>
      <c r="B422" s="40"/>
      <c r="C422" s="257" t="s">
        <v>582</v>
      </c>
      <c r="D422" s="257" t="s">
        <v>255</v>
      </c>
      <c r="E422" s="258" t="s">
        <v>608</v>
      </c>
      <c r="F422" s="259" t="s">
        <v>609</v>
      </c>
      <c r="G422" s="260" t="s">
        <v>165</v>
      </c>
      <c r="H422" s="261">
        <v>92.588</v>
      </c>
      <c r="I422" s="262"/>
      <c r="J422" s="263">
        <f>ROUND(I422*H422,2)</f>
        <v>0</v>
      </c>
      <c r="K422" s="259" t="s">
        <v>166</v>
      </c>
      <c r="L422" s="264"/>
      <c r="M422" s="265" t="s">
        <v>19</v>
      </c>
      <c r="N422" s="266" t="s">
        <v>46</v>
      </c>
      <c r="O422" s="85"/>
      <c r="P422" s="214">
        <f>O422*H422</f>
        <v>0</v>
      </c>
      <c r="Q422" s="214">
        <v>0.0149</v>
      </c>
      <c r="R422" s="214">
        <f>Q422*H422</f>
        <v>1.3795612</v>
      </c>
      <c r="S422" s="214">
        <v>0</v>
      </c>
      <c r="T422" s="215">
        <f>S422*H422</f>
        <v>0</v>
      </c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R422" s="216" t="s">
        <v>259</v>
      </c>
      <c r="AT422" s="216" t="s">
        <v>255</v>
      </c>
      <c r="AU422" s="216" t="s">
        <v>85</v>
      </c>
      <c r="AY422" s="18" t="s">
        <v>159</v>
      </c>
      <c r="BE422" s="217">
        <f>IF(N422="základní",J422,0)</f>
        <v>0</v>
      </c>
      <c r="BF422" s="217">
        <f>IF(N422="snížená",J422,0)</f>
        <v>0</v>
      </c>
      <c r="BG422" s="217">
        <f>IF(N422="zákl. přenesená",J422,0)</f>
        <v>0</v>
      </c>
      <c r="BH422" s="217">
        <f>IF(N422="sníž. přenesená",J422,0)</f>
        <v>0</v>
      </c>
      <c r="BI422" s="217">
        <f>IF(N422="nulová",J422,0)</f>
        <v>0</v>
      </c>
      <c r="BJ422" s="18" t="s">
        <v>83</v>
      </c>
      <c r="BK422" s="217">
        <f>ROUND(I422*H422,2)</f>
        <v>0</v>
      </c>
      <c r="BL422" s="18" t="s">
        <v>238</v>
      </c>
      <c r="BM422" s="216" t="s">
        <v>1059</v>
      </c>
    </row>
    <row r="423" spans="1:51" s="14" customFormat="1" ht="12">
      <c r="A423" s="14"/>
      <c r="B423" s="234"/>
      <c r="C423" s="235"/>
      <c r="D423" s="225" t="s">
        <v>175</v>
      </c>
      <c r="E423" s="235"/>
      <c r="F423" s="237" t="s">
        <v>1060</v>
      </c>
      <c r="G423" s="235"/>
      <c r="H423" s="238">
        <v>92.588</v>
      </c>
      <c r="I423" s="239"/>
      <c r="J423" s="235"/>
      <c r="K423" s="235"/>
      <c r="L423" s="240"/>
      <c r="M423" s="241"/>
      <c r="N423" s="242"/>
      <c r="O423" s="242"/>
      <c r="P423" s="242"/>
      <c r="Q423" s="242"/>
      <c r="R423" s="242"/>
      <c r="S423" s="242"/>
      <c r="T423" s="243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T423" s="244" t="s">
        <v>175</v>
      </c>
      <c r="AU423" s="244" t="s">
        <v>85</v>
      </c>
      <c r="AV423" s="14" t="s">
        <v>85</v>
      </c>
      <c r="AW423" s="14" t="s">
        <v>4</v>
      </c>
      <c r="AX423" s="14" t="s">
        <v>83</v>
      </c>
      <c r="AY423" s="244" t="s">
        <v>159</v>
      </c>
    </row>
    <row r="424" spans="1:65" s="2" customFormat="1" ht="37.8" customHeight="1">
      <c r="A424" s="39"/>
      <c r="B424" s="40"/>
      <c r="C424" s="205" t="s">
        <v>586</v>
      </c>
      <c r="D424" s="205" t="s">
        <v>162</v>
      </c>
      <c r="E424" s="206" t="s">
        <v>613</v>
      </c>
      <c r="F424" s="207" t="s">
        <v>614</v>
      </c>
      <c r="G424" s="208" t="s">
        <v>438</v>
      </c>
      <c r="H424" s="209">
        <v>1.768</v>
      </c>
      <c r="I424" s="210"/>
      <c r="J424" s="211">
        <f>ROUND(I424*H424,2)</f>
        <v>0</v>
      </c>
      <c r="K424" s="207" t="s">
        <v>166</v>
      </c>
      <c r="L424" s="45"/>
      <c r="M424" s="212" t="s">
        <v>19</v>
      </c>
      <c r="N424" s="213" t="s">
        <v>46</v>
      </c>
      <c r="O424" s="85"/>
      <c r="P424" s="214">
        <f>O424*H424</f>
        <v>0</v>
      </c>
      <c r="Q424" s="214">
        <v>0.0233</v>
      </c>
      <c r="R424" s="214">
        <f>Q424*H424</f>
        <v>0.041194400000000006</v>
      </c>
      <c r="S424" s="214">
        <v>0</v>
      </c>
      <c r="T424" s="215">
        <f>S424*H424</f>
        <v>0</v>
      </c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R424" s="216" t="s">
        <v>238</v>
      </c>
      <c r="AT424" s="216" t="s">
        <v>162</v>
      </c>
      <c r="AU424" s="216" t="s">
        <v>85</v>
      </c>
      <c r="AY424" s="18" t="s">
        <v>159</v>
      </c>
      <c r="BE424" s="217">
        <f>IF(N424="základní",J424,0)</f>
        <v>0</v>
      </c>
      <c r="BF424" s="217">
        <f>IF(N424="snížená",J424,0)</f>
        <v>0</v>
      </c>
      <c r="BG424" s="217">
        <f>IF(N424="zákl. přenesená",J424,0)</f>
        <v>0</v>
      </c>
      <c r="BH424" s="217">
        <f>IF(N424="sníž. přenesená",J424,0)</f>
        <v>0</v>
      </c>
      <c r="BI424" s="217">
        <f>IF(N424="nulová",J424,0)</f>
        <v>0</v>
      </c>
      <c r="BJ424" s="18" t="s">
        <v>83</v>
      </c>
      <c r="BK424" s="217">
        <f>ROUND(I424*H424,2)</f>
        <v>0</v>
      </c>
      <c r="BL424" s="18" t="s">
        <v>238</v>
      </c>
      <c r="BM424" s="216" t="s">
        <v>1061</v>
      </c>
    </row>
    <row r="425" spans="1:47" s="2" customFormat="1" ht="12">
      <c r="A425" s="39"/>
      <c r="B425" s="40"/>
      <c r="C425" s="41"/>
      <c r="D425" s="218" t="s">
        <v>169</v>
      </c>
      <c r="E425" s="41"/>
      <c r="F425" s="219" t="s">
        <v>616</v>
      </c>
      <c r="G425" s="41"/>
      <c r="H425" s="41"/>
      <c r="I425" s="220"/>
      <c r="J425" s="41"/>
      <c r="K425" s="41"/>
      <c r="L425" s="45"/>
      <c r="M425" s="221"/>
      <c r="N425" s="222"/>
      <c r="O425" s="85"/>
      <c r="P425" s="85"/>
      <c r="Q425" s="85"/>
      <c r="R425" s="85"/>
      <c r="S425" s="85"/>
      <c r="T425" s="86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T425" s="18" t="s">
        <v>169</v>
      </c>
      <c r="AU425" s="18" t="s">
        <v>85</v>
      </c>
    </row>
    <row r="426" spans="1:51" s="14" customFormat="1" ht="12">
      <c r="A426" s="14"/>
      <c r="B426" s="234"/>
      <c r="C426" s="235"/>
      <c r="D426" s="225" t="s">
        <v>175</v>
      </c>
      <c r="E426" s="236" t="s">
        <v>19</v>
      </c>
      <c r="F426" s="237" t="s">
        <v>1062</v>
      </c>
      <c r="G426" s="235"/>
      <c r="H426" s="238">
        <v>84.171</v>
      </c>
      <c r="I426" s="239"/>
      <c r="J426" s="235"/>
      <c r="K426" s="235"/>
      <c r="L426" s="240"/>
      <c r="M426" s="241"/>
      <c r="N426" s="242"/>
      <c r="O426" s="242"/>
      <c r="P426" s="242"/>
      <c r="Q426" s="242"/>
      <c r="R426" s="242"/>
      <c r="S426" s="242"/>
      <c r="T426" s="243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T426" s="244" t="s">
        <v>175</v>
      </c>
      <c r="AU426" s="244" t="s">
        <v>85</v>
      </c>
      <c r="AV426" s="14" t="s">
        <v>85</v>
      </c>
      <c r="AW426" s="14" t="s">
        <v>37</v>
      </c>
      <c r="AX426" s="14" t="s">
        <v>83</v>
      </c>
      <c r="AY426" s="244" t="s">
        <v>159</v>
      </c>
    </row>
    <row r="427" spans="1:51" s="14" customFormat="1" ht="12">
      <c r="A427" s="14"/>
      <c r="B427" s="234"/>
      <c r="C427" s="235"/>
      <c r="D427" s="225" t="s">
        <v>175</v>
      </c>
      <c r="E427" s="235"/>
      <c r="F427" s="237" t="s">
        <v>1063</v>
      </c>
      <c r="G427" s="235"/>
      <c r="H427" s="238">
        <v>1.768</v>
      </c>
      <c r="I427" s="239"/>
      <c r="J427" s="235"/>
      <c r="K427" s="235"/>
      <c r="L427" s="240"/>
      <c r="M427" s="241"/>
      <c r="N427" s="242"/>
      <c r="O427" s="242"/>
      <c r="P427" s="242"/>
      <c r="Q427" s="242"/>
      <c r="R427" s="242"/>
      <c r="S427" s="242"/>
      <c r="T427" s="243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T427" s="244" t="s">
        <v>175</v>
      </c>
      <c r="AU427" s="244" t="s">
        <v>85</v>
      </c>
      <c r="AV427" s="14" t="s">
        <v>85</v>
      </c>
      <c r="AW427" s="14" t="s">
        <v>4</v>
      </c>
      <c r="AX427" s="14" t="s">
        <v>83</v>
      </c>
      <c r="AY427" s="244" t="s">
        <v>159</v>
      </c>
    </row>
    <row r="428" spans="1:65" s="2" customFormat="1" ht="49.05" customHeight="1">
      <c r="A428" s="39"/>
      <c r="B428" s="40"/>
      <c r="C428" s="205" t="s">
        <v>592</v>
      </c>
      <c r="D428" s="205" t="s">
        <v>162</v>
      </c>
      <c r="E428" s="206" t="s">
        <v>620</v>
      </c>
      <c r="F428" s="207" t="s">
        <v>621</v>
      </c>
      <c r="G428" s="208" t="s">
        <v>191</v>
      </c>
      <c r="H428" s="209">
        <v>1.421</v>
      </c>
      <c r="I428" s="210"/>
      <c r="J428" s="211">
        <f>ROUND(I428*H428,2)</f>
        <v>0</v>
      </c>
      <c r="K428" s="207" t="s">
        <v>166</v>
      </c>
      <c r="L428" s="45"/>
      <c r="M428" s="212" t="s">
        <v>19</v>
      </c>
      <c r="N428" s="213" t="s">
        <v>46</v>
      </c>
      <c r="O428" s="85"/>
      <c r="P428" s="214">
        <f>O428*H428</f>
        <v>0</v>
      </c>
      <c r="Q428" s="214">
        <v>0</v>
      </c>
      <c r="R428" s="214">
        <f>Q428*H428</f>
        <v>0</v>
      </c>
      <c r="S428" s="214">
        <v>0</v>
      </c>
      <c r="T428" s="215">
        <f>S428*H428</f>
        <v>0</v>
      </c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R428" s="216" t="s">
        <v>238</v>
      </c>
      <c r="AT428" s="216" t="s">
        <v>162</v>
      </c>
      <c r="AU428" s="216" t="s">
        <v>85</v>
      </c>
      <c r="AY428" s="18" t="s">
        <v>159</v>
      </c>
      <c r="BE428" s="217">
        <f>IF(N428="základní",J428,0)</f>
        <v>0</v>
      </c>
      <c r="BF428" s="217">
        <f>IF(N428="snížená",J428,0)</f>
        <v>0</v>
      </c>
      <c r="BG428" s="217">
        <f>IF(N428="zákl. přenesená",J428,0)</f>
        <v>0</v>
      </c>
      <c r="BH428" s="217">
        <f>IF(N428="sníž. přenesená",J428,0)</f>
        <v>0</v>
      </c>
      <c r="BI428" s="217">
        <f>IF(N428="nulová",J428,0)</f>
        <v>0</v>
      </c>
      <c r="BJ428" s="18" t="s">
        <v>83</v>
      </c>
      <c r="BK428" s="217">
        <f>ROUND(I428*H428,2)</f>
        <v>0</v>
      </c>
      <c r="BL428" s="18" t="s">
        <v>238</v>
      </c>
      <c r="BM428" s="216" t="s">
        <v>1064</v>
      </c>
    </row>
    <row r="429" spans="1:47" s="2" customFormat="1" ht="12">
      <c r="A429" s="39"/>
      <c r="B429" s="40"/>
      <c r="C429" s="41"/>
      <c r="D429" s="218" t="s">
        <v>169</v>
      </c>
      <c r="E429" s="41"/>
      <c r="F429" s="219" t="s">
        <v>623</v>
      </c>
      <c r="G429" s="41"/>
      <c r="H429" s="41"/>
      <c r="I429" s="220"/>
      <c r="J429" s="41"/>
      <c r="K429" s="41"/>
      <c r="L429" s="45"/>
      <c r="M429" s="221"/>
      <c r="N429" s="222"/>
      <c r="O429" s="85"/>
      <c r="P429" s="85"/>
      <c r="Q429" s="85"/>
      <c r="R429" s="85"/>
      <c r="S429" s="85"/>
      <c r="T429" s="86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T429" s="18" t="s">
        <v>169</v>
      </c>
      <c r="AU429" s="18" t="s">
        <v>85</v>
      </c>
    </row>
    <row r="430" spans="1:63" s="12" customFormat="1" ht="22.8" customHeight="1">
      <c r="A430" s="12"/>
      <c r="B430" s="189"/>
      <c r="C430" s="190"/>
      <c r="D430" s="191" t="s">
        <v>74</v>
      </c>
      <c r="E430" s="203" t="s">
        <v>624</v>
      </c>
      <c r="F430" s="203" t="s">
        <v>625</v>
      </c>
      <c r="G430" s="190"/>
      <c r="H430" s="190"/>
      <c r="I430" s="193"/>
      <c r="J430" s="204">
        <f>BK430</f>
        <v>0</v>
      </c>
      <c r="K430" s="190"/>
      <c r="L430" s="195"/>
      <c r="M430" s="196"/>
      <c r="N430" s="197"/>
      <c r="O430" s="197"/>
      <c r="P430" s="198">
        <f>SUM(P431:P478)</f>
        <v>0</v>
      </c>
      <c r="Q430" s="197"/>
      <c r="R430" s="198">
        <f>SUM(R431:R478)</f>
        <v>0.6520500999999999</v>
      </c>
      <c r="S430" s="197"/>
      <c r="T430" s="199">
        <f>SUM(T431:T478)</f>
        <v>0.39006226</v>
      </c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R430" s="200" t="s">
        <v>85</v>
      </c>
      <c r="AT430" s="201" t="s">
        <v>74</v>
      </c>
      <c r="AU430" s="201" t="s">
        <v>83</v>
      </c>
      <c r="AY430" s="200" t="s">
        <v>159</v>
      </c>
      <c r="BK430" s="202">
        <f>SUM(BK431:BK478)</f>
        <v>0</v>
      </c>
    </row>
    <row r="431" spans="1:65" s="2" customFormat="1" ht="24.15" customHeight="1">
      <c r="A431" s="39"/>
      <c r="B431" s="40"/>
      <c r="C431" s="205" t="s">
        <v>600</v>
      </c>
      <c r="D431" s="205" t="s">
        <v>162</v>
      </c>
      <c r="E431" s="206" t="s">
        <v>627</v>
      </c>
      <c r="F431" s="207" t="s">
        <v>628</v>
      </c>
      <c r="G431" s="208" t="s">
        <v>461</v>
      </c>
      <c r="H431" s="209">
        <v>86.613</v>
      </c>
      <c r="I431" s="210"/>
      <c r="J431" s="211">
        <f>ROUND(I431*H431,2)</f>
        <v>0</v>
      </c>
      <c r="K431" s="207" t="s">
        <v>166</v>
      </c>
      <c r="L431" s="45"/>
      <c r="M431" s="212" t="s">
        <v>19</v>
      </c>
      <c r="N431" s="213" t="s">
        <v>46</v>
      </c>
      <c r="O431" s="85"/>
      <c r="P431" s="214">
        <f>O431*H431</f>
        <v>0</v>
      </c>
      <c r="Q431" s="214">
        <v>0</v>
      </c>
      <c r="R431" s="214">
        <f>Q431*H431</f>
        <v>0</v>
      </c>
      <c r="S431" s="214">
        <v>0.00191</v>
      </c>
      <c r="T431" s="215">
        <f>S431*H431</f>
        <v>0.16543083</v>
      </c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R431" s="216" t="s">
        <v>238</v>
      </c>
      <c r="AT431" s="216" t="s">
        <v>162</v>
      </c>
      <c r="AU431" s="216" t="s">
        <v>85</v>
      </c>
      <c r="AY431" s="18" t="s">
        <v>159</v>
      </c>
      <c r="BE431" s="217">
        <f>IF(N431="základní",J431,0)</f>
        <v>0</v>
      </c>
      <c r="BF431" s="217">
        <f>IF(N431="snížená",J431,0)</f>
        <v>0</v>
      </c>
      <c r="BG431" s="217">
        <f>IF(N431="zákl. přenesená",J431,0)</f>
        <v>0</v>
      </c>
      <c r="BH431" s="217">
        <f>IF(N431="sníž. přenesená",J431,0)</f>
        <v>0</v>
      </c>
      <c r="BI431" s="217">
        <f>IF(N431="nulová",J431,0)</f>
        <v>0</v>
      </c>
      <c r="BJ431" s="18" t="s">
        <v>83</v>
      </c>
      <c r="BK431" s="217">
        <f>ROUND(I431*H431,2)</f>
        <v>0</v>
      </c>
      <c r="BL431" s="18" t="s">
        <v>238</v>
      </c>
      <c r="BM431" s="216" t="s">
        <v>1065</v>
      </c>
    </row>
    <row r="432" spans="1:47" s="2" customFormat="1" ht="12">
      <c r="A432" s="39"/>
      <c r="B432" s="40"/>
      <c r="C432" s="41"/>
      <c r="D432" s="218" t="s">
        <v>169</v>
      </c>
      <c r="E432" s="41"/>
      <c r="F432" s="219" t="s">
        <v>630</v>
      </c>
      <c r="G432" s="41"/>
      <c r="H432" s="41"/>
      <c r="I432" s="220"/>
      <c r="J432" s="41"/>
      <c r="K432" s="41"/>
      <c r="L432" s="45"/>
      <c r="M432" s="221"/>
      <c r="N432" s="222"/>
      <c r="O432" s="85"/>
      <c r="P432" s="85"/>
      <c r="Q432" s="85"/>
      <c r="R432" s="85"/>
      <c r="S432" s="85"/>
      <c r="T432" s="86"/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T432" s="18" t="s">
        <v>169</v>
      </c>
      <c r="AU432" s="18" t="s">
        <v>85</v>
      </c>
    </row>
    <row r="433" spans="1:51" s="13" customFormat="1" ht="12">
      <c r="A433" s="13"/>
      <c r="B433" s="223"/>
      <c r="C433" s="224"/>
      <c r="D433" s="225" t="s">
        <v>175</v>
      </c>
      <c r="E433" s="226" t="s">
        <v>19</v>
      </c>
      <c r="F433" s="227" t="s">
        <v>478</v>
      </c>
      <c r="G433" s="224"/>
      <c r="H433" s="226" t="s">
        <v>19</v>
      </c>
      <c r="I433" s="228"/>
      <c r="J433" s="224"/>
      <c r="K433" s="224"/>
      <c r="L433" s="229"/>
      <c r="M433" s="230"/>
      <c r="N433" s="231"/>
      <c r="O433" s="231"/>
      <c r="P433" s="231"/>
      <c r="Q433" s="231"/>
      <c r="R433" s="231"/>
      <c r="S433" s="231"/>
      <c r="T433" s="232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33" t="s">
        <v>175</v>
      </c>
      <c r="AU433" s="233" t="s">
        <v>85</v>
      </c>
      <c r="AV433" s="13" t="s">
        <v>83</v>
      </c>
      <c r="AW433" s="13" t="s">
        <v>37</v>
      </c>
      <c r="AX433" s="13" t="s">
        <v>75</v>
      </c>
      <c r="AY433" s="233" t="s">
        <v>159</v>
      </c>
    </row>
    <row r="434" spans="1:51" s="13" customFormat="1" ht="12">
      <c r="A434" s="13"/>
      <c r="B434" s="223"/>
      <c r="C434" s="224"/>
      <c r="D434" s="225" t="s">
        <v>175</v>
      </c>
      <c r="E434" s="226" t="s">
        <v>19</v>
      </c>
      <c r="F434" s="227" t="s">
        <v>974</v>
      </c>
      <c r="G434" s="224"/>
      <c r="H434" s="226" t="s">
        <v>19</v>
      </c>
      <c r="I434" s="228"/>
      <c r="J434" s="224"/>
      <c r="K434" s="224"/>
      <c r="L434" s="229"/>
      <c r="M434" s="230"/>
      <c r="N434" s="231"/>
      <c r="O434" s="231"/>
      <c r="P434" s="231"/>
      <c r="Q434" s="231"/>
      <c r="R434" s="231"/>
      <c r="S434" s="231"/>
      <c r="T434" s="232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33" t="s">
        <v>175</v>
      </c>
      <c r="AU434" s="233" t="s">
        <v>85</v>
      </c>
      <c r="AV434" s="13" t="s">
        <v>83</v>
      </c>
      <c r="AW434" s="13" t="s">
        <v>37</v>
      </c>
      <c r="AX434" s="13" t="s">
        <v>75</v>
      </c>
      <c r="AY434" s="233" t="s">
        <v>159</v>
      </c>
    </row>
    <row r="435" spans="1:51" s="14" customFormat="1" ht="12">
      <c r="A435" s="14"/>
      <c r="B435" s="234"/>
      <c r="C435" s="235"/>
      <c r="D435" s="225" t="s">
        <v>175</v>
      </c>
      <c r="E435" s="236" t="s">
        <v>19</v>
      </c>
      <c r="F435" s="237" t="s">
        <v>1066</v>
      </c>
      <c r="G435" s="235"/>
      <c r="H435" s="238">
        <v>86.613</v>
      </c>
      <c r="I435" s="239"/>
      <c r="J435" s="235"/>
      <c r="K435" s="235"/>
      <c r="L435" s="240"/>
      <c r="M435" s="241"/>
      <c r="N435" s="242"/>
      <c r="O435" s="242"/>
      <c r="P435" s="242"/>
      <c r="Q435" s="242"/>
      <c r="R435" s="242"/>
      <c r="S435" s="242"/>
      <c r="T435" s="243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T435" s="244" t="s">
        <v>175</v>
      </c>
      <c r="AU435" s="244" t="s">
        <v>85</v>
      </c>
      <c r="AV435" s="14" t="s">
        <v>85</v>
      </c>
      <c r="AW435" s="14" t="s">
        <v>37</v>
      </c>
      <c r="AX435" s="14" t="s">
        <v>83</v>
      </c>
      <c r="AY435" s="244" t="s">
        <v>159</v>
      </c>
    </row>
    <row r="436" spans="1:65" s="2" customFormat="1" ht="24.15" customHeight="1">
      <c r="A436" s="39"/>
      <c r="B436" s="40"/>
      <c r="C436" s="205" t="s">
        <v>607</v>
      </c>
      <c r="D436" s="205" t="s">
        <v>162</v>
      </c>
      <c r="E436" s="206" t="s">
        <v>633</v>
      </c>
      <c r="F436" s="207" t="s">
        <v>634</v>
      </c>
      <c r="G436" s="208" t="s">
        <v>461</v>
      </c>
      <c r="H436" s="209">
        <v>86.613</v>
      </c>
      <c r="I436" s="210"/>
      <c r="J436" s="211">
        <f>ROUND(I436*H436,2)</f>
        <v>0</v>
      </c>
      <c r="K436" s="207" t="s">
        <v>166</v>
      </c>
      <c r="L436" s="45"/>
      <c r="M436" s="212" t="s">
        <v>19</v>
      </c>
      <c r="N436" s="213" t="s">
        <v>46</v>
      </c>
      <c r="O436" s="85"/>
      <c r="P436" s="214">
        <f>O436*H436</f>
        <v>0</v>
      </c>
      <c r="Q436" s="214">
        <v>0</v>
      </c>
      <c r="R436" s="214">
        <f>Q436*H436</f>
        <v>0</v>
      </c>
      <c r="S436" s="214">
        <v>0.00223</v>
      </c>
      <c r="T436" s="215">
        <f>S436*H436</f>
        <v>0.19314699000000002</v>
      </c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R436" s="216" t="s">
        <v>238</v>
      </c>
      <c r="AT436" s="216" t="s">
        <v>162</v>
      </c>
      <c r="AU436" s="216" t="s">
        <v>85</v>
      </c>
      <c r="AY436" s="18" t="s">
        <v>159</v>
      </c>
      <c r="BE436" s="217">
        <f>IF(N436="základní",J436,0)</f>
        <v>0</v>
      </c>
      <c r="BF436" s="217">
        <f>IF(N436="snížená",J436,0)</f>
        <v>0</v>
      </c>
      <c r="BG436" s="217">
        <f>IF(N436="zákl. přenesená",J436,0)</f>
        <v>0</v>
      </c>
      <c r="BH436" s="217">
        <f>IF(N436="sníž. přenesená",J436,0)</f>
        <v>0</v>
      </c>
      <c r="BI436" s="217">
        <f>IF(N436="nulová",J436,0)</f>
        <v>0</v>
      </c>
      <c r="BJ436" s="18" t="s">
        <v>83</v>
      </c>
      <c r="BK436" s="217">
        <f>ROUND(I436*H436,2)</f>
        <v>0</v>
      </c>
      <c r="BL436" s="18" t="s">
        <v>238</v>
      </c>
      <c r="BM436" s="216" t="s">
        <v>1067</v>
      </c>
    </row>
    <row r="437" spans="1:47" s="2" customFormat="1" ht="12">
      <c r="A437" s="39"/>
      <c r="B437" s="40"/>
      <c r="C437" s="41"/>
      <c r="D437" s="218" t="s">
        <v>169</v>
      </c>
      <c r="E437" s="41"/>
      <c r="F437" s="219" t="s">
        <v>636</v>
      </c>
      <c r="G437" s="41"/>
      <c r="H437" s="41"/>
      <c r="I437" s="220"/>
      <c r="J437" s="41"/>
      <c r="K437" s="41"/>
      <c r="L437" s="45"/>
      <c r="M437" s="221"/>
      <c r="N437" s="222"/>
      <c r="O437" s="85"/>
      <c r="P437" s="85"/>
      <c r="Q437" s="85"/>
      <c r="R437" s="85"/>
      <c r="S437" s="85"/>
      <c r="T437" s="86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T437" s="18" t="s">
        <v>169</v>
      </c>
      <c r="AU437" s="18" t="s">
        <v>85</v>
      </c>
    </row>
    <row r="438" spans="1:51" s="13" customFormat="1" ht="12">
      <c r="A438" s="13"/>
      <c r="B438" s="223"/>
      <c r="C438" s="224"/>
      <c r="D438" s="225" t="s">
        <v>175</v>
      </c>
      <c r="E438" s="226" t="s">
        <v>19</v>
      </c>
      <c r="F438" s="227" t="s">
        <v>478</v>
      </c>
      <c r="G438" s="224"/>
      <c r="H438" s="226" t="s">
        <v>19</v>
      </c>
      <c r="I438" s="228"/>
      <c r="J438" s="224"/>
      <c r="K438" s="224"/>
      <c r="L438" s="229"/>
      <c r="M438" s="230"/>
      <c r="N438" s="231"/>
      <c r="O438" s="231"/>
      <c r="P438" s="231"/>
      <c r="Q438" s="231"/>
      <c r="R438" s="231"/>
      <c r="S438" s="231"/>
      <c r="T438" s="232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33" t="s">
        <v>175</v>
      </c>
      <c r="AU438" s="233" t="s">
        <v>85</v>
      </c>
      <c r="AV438" s="13" t="s">
        <v>83</v>
      </c>
      <c r="AW438" s="13" t="s">
        <v>37</v>
      </c>
      <c r="AX438" s="13" t="s">
        <v>75</v>
      </c>
      <c r="AY438" s="233" t="s">
        <v>159</v>
      </c>
    </row>
    <row r="439" spans="1:51" s="13" customFormat="1" ht="12">
      <c r="A439" s="13"/>
      <c r="B439" s="223"/>
      <c r="C439" s="224"/>
      <c r="D439" s="225" t="s">
        <v>175</v>
      </c>
      <c r="E439" s="226" t="s">
        <v>19</v>
      </c>
      <c r="F439" s="227" t="s">
        <v>974</v>
      </c>
      <c r="G439" s="224"/>
      <c r="H439" s="226" t="s">
        <v>19</v>
      </c>
      <c r="I439" s="228"/>
      <c r="J439" s="224"/>
      <c r="K439" s="224"/>
      <c r="L439" s="229"/>
      <c r="M439" s="230"/>
      <c r="N439" s="231"/>
      <c r="O439" s="231"/>
      <c r="P439" s="231"/>
      <c r="Q439" s="231"/>
      <c r="R439" s="231"/>
      <c r="S439" s="231"/>
      <c r="T439" s="232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33" t="s">
        <v>175</v>
      </c>
      <c r="AU439" s="233" t="s">
        <v>85</v>
      </c>
      <c r="AV439" s="13" t="s">
        <v>83</v>
      </c>
      <c r="AW439" s="13" t="s">
        <v>37</v>
      </c>
      <c r="AX439" s="13" t="s">
        <v>75</v>
      </c>
      <c r="AY439" s="233" t="s">
        <v>159</v>
      </c>
    </row>
    <row r="440" spans="1:51" s="14" customFormat="1" ht="12">
      <c r="A440" s="14"/>
      <c r="B440" s="234"/>
      <c r="C440" s="235"/>
      <c r="D440" s="225" t="s">
        <v>175</v>
      </c>
      <c r="E440" s="236" t="s">
        <v>19</v>
      </c>
      <c r="F440" s="237" t="s">
        <v>1066</v>
      </c>
      <c r="G440" s="235"/>
      <c r="H440" s="238">
        <v>86.613</v>
      </c>
      <c r="I440" s="239"/>
      <c r="J440" s="235"/>
      <c r="K440" s="235"/>
      <c r="L440" s="240"/>
      <c r="M440" s="241"/>
      <c r="N440" s="242"/>
      <c r="O440" s="242"/>
      <c r="P440" s="242"/>
      <c r="Q440" s="242"/>
      <c r="R440" s="242"/>
      <c r="S440" s="242"/>
      <c r="T440" s="243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T440" s="244" t="s">
        <v>175</v>
      </c>
      <c r="AU440" s="244" t="s">
        <v>85</v>
      </c>
      <c r="AV440" s="14" t="s">
        <v>85</v>
      </c>
      <c r="AW440" s="14" t="s">
        <v>37</v>
      </c>
      <c r="AX440" s="14" t="s">
        <v>83</v>
      </c>
      <c r="AY440" s="244" t="s">
        <v>159</v>
      </c>
    </row>
    <row r="441" spans="1:65" s="2" customFormat="1" ht="33" customHeight="1">
      <c r="A441" s="39"/>
      <c r="B441" s="40"/>
      <c r="C441" s="205" t="s">
        <v>612</v>
      </c>
      <c r="D441" s="205" t="s">
        <v>162</v>
      </c>
      <c r="E441" s="206" t="s">
        <v>638</v>
      </c>
      <c r="F441" s="207" t="s">
        <v>639</v>
      </c>
      <c r="G441" s="208" t="s">
        <v>461</v>
      </c>
      <c r="H441" s="209">
        <v>86.613</v>
      </c>
      <c r="I441" s="210"/>
      <c r="J441" s="211">
        <f>ROUND(I441*H441,2)</f>
        <v>0</v>
      </c>
      <c r="K441" s="207" t="s">
        <v>19</v>
      </c>
      <c r="L441" s="45"/>
      <c r="M441" s="212" t="s">
        <v>19</v>
      </c>
      <c r="N441" s="213" t="s">
        <v>46</v>
      </c>
      <c r="O441" s="85"/>
      <c r="P441" s="214">
        <f>O441*H441</f>
        <v>0</v>
      </c>
      <c r="Q441" s="214">
        <v>0.00278</v>
      </c>
      <c r="R441" s="214">
        <f>Q441*H441</f>
        <v>0.24078413999999998</v>
      </c>
      <c r="S441" s="214">
        <v>0</v>
      </c>
      <c r="T441" s="215">
        <f>S441*H441</f>
        <v>0</v>
      </c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R441" s="216" t="s">
        <v>238</v>
      </c>
      <c r="AT441" s="216" t="s">
        <v>162</v>
      </c>
      <c r="AU441" s="216" t="s">
        <v>85</v>
      </c>
      <c r="AY441" s="18" t="s">
        <v>159</v>
      </c>
      <c r="BE441" s="217">
        <f>IF(N441="základní",J441,0)</f>
        <v>0</v>
      </c>
      <c r="BF441" s="217">
        <f>IF(N441="snížená",J441,0)</f>
        <v>0</v>
      </c>
      <c r="BG441" s="217">
        <f>IF(N441="zákl. přenesená",J441,0)</f>
        <v>0</v>
      </c>
      <c r="BH441" s="217">
        <f>IF(N441="sníž. přenesená",J441,0)</f>
        <v>0</v>
      </c>
      <c r="BI441" s="217">
        <f>IF(N441="nulová",J441,0)</f>
        <v>0</v>
      </c>
      <c r="BJ441" s="18" t="s">
        <v>83</v>
      </c>
      <c r="BK441" s="217">
        <f>ROUND(I441*H441,2)</f>
        <v>0</v>
      </c>
      <c r="BL441" s="18" t="s">
        <v>238</v>
      </c>
      <c r="BM441" s="216" t="s">
        <v>1068</v>
      </c>
    </row>
    <row r="442" spans="1:51" s="13" customFormat="1" ht="12">
      <c r="A442" s="13"/>
      <c r="B442" s="223"/>
      <c r="C442" s="224"/>
      <c r="D442" s="225" t="s">
        <v>175</v>
      </c>
      <c r="E442" s="226" t="s">
        <v>19</v>
      </c>
      <c r="F442" s="227" t="s">
        <v>358</v>
      </c>
      <c r="G442" s="224"/>
      <c r="H442" s="226" t="s">
        <v>19</v>
      </c>
      <c r="I442" s="228"/>
      <c r="J442" s="224"/>
      <c r="K442" s="224"/>
      <c r="L442" s="229"/>
      <c r="M442" s="230"/>
      <c r="N442" s="231"/>
      <c r="O442" s="231"/>
      <c r="P442" s="231"/>
      <c r="Q442" s="231"/>
      <c r="R442" s="231"/>
      <c r="S442" s="231"/>
      <c r="T442" s="232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33" t="s">
        <v>175</v>
      </c>
      <c r="AU442" s="233" t="s">
        <v>85</v>
      </c>
      <c r="AV442" s="13" t="s">
        <v>83</v>
      </c>
      <c r="AW442" s="13" t="s">
        <v>37</v>
      </c>
      <c r="AX442" s="13" t="s">
        <v>75</v>
      </c>
      <c r="AY442" s="233" t="s">
        <v>159</v>
      </c>
    </row>
    <row r="443" spans="1:51" s="13" customFormat="1" ht="12">
      <c r="A443" s="13"/>
      <c r="B443" s="223"/>
      <c r="C443" s="224"/>
      <c r="D443" s="225" t="s">
        <v>175</v>
      </c>
      <c r="E443" s="226" t="s">
        <v>19</v>
      </c>
      <c r="F443" s="227" t="s">
        <v>478</v>
      </c>
      <c r="G443" s="224"/>
      <c r="H443" s="226" t="s">
        <v>19</v>
      </c>
      <c r="I443" s="228"/>
      <c r="J443" s="224"/>
      <c r="K443" s="224"/>
      <c r="L443" s="229"/>
      <c r="M443" s="230"/>
      <c r="N443" s="231"/>
      <c r="O443" s="231"/>
      <c r="P443" s="231"/>
      <c r="Q443" s="231"/>
      <c r="R443" s="231"/>
      <c r="S443" s="231"/>
      <c r="T443" s="232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33" t="s">
        <v>175</v>
      </c>
      <c r="AU443" s="233" t="s">
        <v>85</v>
      </c>
      <c r="AV443" s="13" t="s">
        <v>83</v>
      </c>
      <c r="AW443" s="13" t="s">
        <v>37</v>
      </c>
      <c r="AX443" s="13" t="s">
        <v>75</v>
      </c>
      <c r="AY443" s="233" t="s">
        <v>159</v>
      </c>
    </row>
    <row r="444" spans="1:51" s="13" customFormat="1" ht="12">
      <c r="A444" s="13"/>
      <c r="B444" s="223"/>
      <c r="C444" s="224"/>
      <c r="D444" s="225" t="s">
        <v>175</v>
      </c>
      <c r="E444" s="226" t="s">
        <v>19</v>
      </c>
      <c r="F444" s="227" t="s">
        <v>974</v>
      </c>
      <c r="G444" s="224"/>
      <c r="H444" s="226" t="s">
        <v>19</v>
      </c>
      <c r="I444" s="228"/>
      <c r="J444" s="224"/>
      <c r="K444" s="224"/>
      <c r="L444" s="229"/>
      <c r="M444" s="230"/>
      <c r="N444" s="231"/>
      <c r="O444" s="231"/>
      <c r="P444" s="231"/>
      <c r="Q444" s="231"/>
      <c r="R444" s="231"/>
      <c r="S444" s="231"/>
      <c r="T444" s="232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33" t="s">
        <v>175</v>
      </c>
      <c r="AU444" s="233" t="s">
        <v>85</v>
      </c>
      <c r="AV444" s="13" t="s">
        <v>83</v>
      </c>
      <c r="AW444" s="13" t="s">
        <v>37</v>
      </c>
      <c r="AX444" s="13" t="s">
        <v>75</v>
      </c>
      <c r="AY444" s="233" t="s">
        <v>159</v>
      </c>
    </row>
    <row r="445" spans="1:51" s="14" customFormat="1" ht="12">
      <c r="A445" s="14"/>
      <c r="B445" s="234"/>
      <c r="C445" s="235"/>
      <c r="D445" s="225" t="s">
        <v>175</v>
      </c>
      <c r="E445" s="236" t="s">
        <v>19</v>
      </c>
      <c r="F445" s="237" t="s">
        <v>1066</v>
      </c>
      <c r="G445" s="235"/>
      <c r="H445" s="238">
        <v>86.613</v>
      </c>
      <c r="I445" s="239"/>
      <c r="J445" s="235"/>
      <c r="K445" s="235"/>
      <c r="L445" s="240"/>
      <c r="M445" s="241"/>
      <c r="N445" s="242"/>
      <c r="O445" s="242"/>
      <c r="P445" s="242"/>
      <c r="Q445" s="242"/>
      <c r="R445" s="242"/>
      <c r="S445" s="242"/>
      <c r="T445" s="243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T445" s="244" t="s">
        <v>175</v>
      </c>
      <c r="AU445" s="244" t="s">
        <v>85</v>
      </c>
      <c r="AV445" s="14" t="s">
        <v>85</v>
      </c>
      <c r="AW445" s="14" t="s">
        <v>37</v>
      </c>
      <c r="AX445" s="14" t="s">
        <v>83</v>
      </c>
      <c r="AY445" s="244" t="s">
        <v>159</v>
      </c>
    </row>
    <row r="446" spans="1:65" s="2" customFormat="1" ht="37.8" customHeight="1">
      <c r="A446" s="39"/>
      <c r="B446" s="40"/>
      <c r="C446" s="205" t="s">
        <v>619</v>
      </c>
      <c r="D446" s="205" t="s">
        <v>162</v>
      </c>
      <c r="E446" s="206" t="s">
        <v>642</v>
      </c>
      <c r="F446" s="207" t="s">
        <v>643</v>
      </c>
      <c r="G446" s="208" t="s">
        <v>461</v>
      </c>
      <c r="H446" s="209">
        <v>86.613</v>
      </c>
      <c r="I446" s="210"/>
      <c r="J446" s="211">
        <f>ROUND(I446*H446,2)</f>
        <v>0</v>
      </c>
      <c r="K446" s="207" t="s">
        <v>19</v>
      </c>
      <c r="L446" s="45"/>
      <c r="M446" s="212" t="s">
        <v>19</v>
      </c>
      <c r="N446" s="213" t="s">
        <v>46</v>
      </c>
      <c r="O446" s="85"/>
      <c r="P446" s="214">
        <f>O446*H446</f>
        <v>0</v>
      </c>
      <c r="Q446" s="214">
        <v>0.00117</v>
      </c>
      <c r="R446" s="214">
        <f>Q446*H446</f>
        <v>0.10133721</v>
      </c>
      <c r="S446" s="214">
        <v>0</v>
      </c>
      <c r="T446" s="215">
        <f>S446*H446</f>
        <v>0</v>
      </c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R446" s="216" t="s">
        <v>238</v>
      </c>
      <c r="AT446" s="216" t="s">
        <v>162</v>
      </c>
      <c r="AU446" s="216" t="s">
        <v>85</v>
      </c>
      <c r="AY446" s="18" t="s">
        <v>159</v>
      </c>
      <c r="BE446" s="217">
        <f>IF(N446="základní",J446,0)</f>
        <v>0</v>
      </c>
      <c r="BF446" s="217">
        <f>IF(N446="snížená",J446,0)</f>
        <v>0</v>
      </c>
      <c r="BG446" s="217">
        <f>IF(N446="zákl. přenesená",J446,0)</f>
        <v>0</v>
      </c>
      <c r="BH446" s="217">
        <f>IF(N446="sníž. přenesená",J446,0)</f>
        <v>0</v>
      </c>
      <c r="BI446" s="217">
        <f>IF(N446="nulová",J446,0)</f>
        <v>0</v>
      </c>
      <c r="BJ446" s="18" t="s">
        <v>83</v>
      </c>
      <c r="BK446" s="217">
        <f>ROUND(I446*H446,2)</f>
        <v>0</v>
      </c>
      <c r="BL446" s="18" t="s">
        <v>238</v>
      </c>
      <c r="BM446" s="216" t="s">
        <v>1069</v>
      </c>
    </row>
    <row r="447" spans="1:51" s="13" customFormat="1" ht="12">
      <c r="A447" s="13"/>
      <c r="B447" s="223"/>
      <c r="C447" s="224"/>
      <c r="D447" s="225" t="s">
        <v>175</v>
      </c>
      <c r="E447" s="226" t="s">
        <v>19</v>
      </c>
      <c r="F447" s="227" t="s">
        <v>358</v>
      </c>
      <c r="G447" s="224"/>
      <c r="H447" s="226" t="s">
        <v>19</v>
      </c>
      <c r="I447" s="228"/>
      <c r="J447" s="224"/>
      <c r="K447" s="224"/>
      <c r="L447" s="229"/>
      <c r="M447" s="230"/>
      <c r="N447" s="231"/>
      <c r="O447" s="231"/>
      <c r="P447" s="231"/>
      <c r="Q447" s="231"/>
      <c r="R447" s="231"/>
      <c r="S447" s="231"/>
      <c r="T447" s="232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33" t="s">
        <v>175</v>
      </c>
      <c r="AU447" s="233" t="s">
        <v>85</v>
      </c>
      <c r="AV447" s="13" t="s">
        <v>83</v>
      </c>
      <c r="AW447" s="13" t="s">
        <v>37</v>
      </c>
      <c r="AX447" s="13" t="s">
        <v>75</v>
      </c>
      <c r="AY447" s="233" t="s">
        <v>159</v>
      </c>
    </row>
    <row r="448" spans="1:51" s="13" customFormat="1" ht="12">
      <c r="A448" s="13"/>
      <c r="B448" s="223"/>
      <c r="C448" s="224"/>
      <c r="D448" s="225" t="s">
        <v>175</v>
      </c>
      <c r="E448" s="226" t="s">
        <v>19</v>
      </c>
      <c r="F448" s="227" t="s">
        <v>478</v>
      </c>
      <c r="G448" s="224"/>
      <c r="H448" s="226" t="s">
        <v>19</v>
      </c>
      <c r="I448" s="228"/>
      <c r="J448" s="224"/>
      <c r="K448" s="224"/>
      <c r="L448" s="229"/>
      <c r="M448" s="230"/>
      <c r="N448" s="231"/>
      <c r="O448" s="231"/>
      <c r="P448" s="231"/>
      <c r="Q448" s="231"/>
      <c r="R448" s="231"/>
      <c r="S448" s="231"/>
      <c r="T448" s="232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33" t="s">
        <v>175</v>
      </c>
      <c r="AU448" s="233" t="s">
        <v>85</v>
      </c>
      <c r="AV448" s="13" t="s">
        <v>83</v>
      </c>
      <c r="AW448" s="13" t="s">
        <v>37</v>
      </c>
      <c r="AX448" s="13" t="s">
        <v>75</v>
      </c>
      <c r="AY448" s="233" t="s">
        <v>159</v>
      </c>
    </row>
    <row r="449" spans="1:51" s="13" customFormat="1" ht="12">
      <c r="A449" s="13"/>
      <c r="B449" s="223"/>
      <c r="C449" s="224"/>
      <c r="D449" s="225" t="s">
        <v>175</v>
      </c>
      <c r="E449" s="226" t="s">
        <v>19</v>
      </c>
      <c r="F449" s="227" t="s">
        <v>974</v>
      </c>
      <c r="G449" s="224"/>
      <c r="H449" s="226" t="s">
        <v>19</v>
      </c>
      <c r="I449" s="228"/>
      <c r="J449" s="224"/>
      <c r="K449" s="224"/>
      <c r="L449" s="229"/>
      <c r="M449" s="230"/>
      <c r="N449" s="231"/>
      <c r="O449" s="231"/>
      <c r="P449" s="231"/>
      <c r="Q449" s="231"/>
      <c r="R449" s="231"/>
      <c r="S449" s="231"/>
      <c r="T449" s="232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33" t="s">
        <v>175</v>
      </c>
      <c r="AU449" s="233" t="s">
        <v>85</v>
      </c>
      <c r="AV449" s="13" t="s">
        <v>83</v>
      </c>
      <c r="AW449" s="13" t="s">
        <v>37</v>
      </c>
      <c r="AX449" s="13" t="s">
        <v>75</v>
      </c>
      <c r="AY449" s="233" t="s">
        <v>159</v>
      </c>
    </row>
    <row r="450" spans="1:51" s="14" customFormat="1" ht="12">
      <c r="A450" s="14"/>
      <c r="B450" s="234"/>
      <c r="C450" s="235"/>
      <c r="D450" s="225" t="s">
        <v>175</v>
      </c>
      <c r="E450" s="236" t="s">
        <v>19</v>
      </c>
      <c r="F450" s="237" t="s">
        <v>1066</v>
      </c>
      <c r="G450" s="235"/>
      <c r="H450" s="238">
        <v>86.613</v>
      </c>
      <c r="I450" s="239"/>
      <c r="J450" s="235"/>
      <c r="K450" s="235"/>
      <c r="L450" s="240"/>
      <c r="M450" s="241"/>
      <c r="N450" s="242"/>
      <c r="O450" s="242"/>
      <c r="P450" s="242"/>
      <c r="Q450" s="242"/>
      <c r="R450" s="242"/>
      <c r="S450" s="242"/>
      <c r="T450" s="243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T450" s="244" t="s">
        <v>175</v>
      </c>
      <c r="AU450" s="244" t="s">
        <v>85</v>
      </c>
      <c r="AV450" s="14" t="s">
        <v>85</v>
      </c>
      <c r="AW450" s="14" t="s">
        <v>37</v>
      </c>
      <c r="AX450" s="14" t="s">
        <v>83</v>
      </c>
      <c r="AY450" s="244" t="s">
        <v>159</v>
      </c>
    </row>
    <row r="451" spans="1:65" s="2" customFormat="1" ht="37.8" customHeight="1">
      <c r="A451" s="39"/>
      <c r="B451" s="40"/>
      <c r="C451" s="205" t="s">
        <v>626</v>
      </c>
      <c r="D451" s="205" t="s">
        <v>162</v>
      </c>
      <c r="E451" s="206" t="s">
        <v>646</v>
      </c>
      <c r="F451" s="207" t="s">
        <v>647</v>
      </c>
      <c r="G451" s="208" t="s">
        <v>461</v>
      </c>
      <c r="H451" s="209">
        <v>85.075</v>
      </c>
      <c r="I451" s="210"/>
      <c r="J451" s="211">
        <f>ROUND(I451*H451,2)</f>
        <v>0</v>
      </c>
      <c r="K451" s="207" t="s">
        <v>166</v>
      </c>
      <c r="L451" s="45"/>
      <c r="M451" s="212" t="s">
        <v>19</v>
      </c>
      <c r="N451" s="213" t="s">
        <v>46</v>
      </c>
      <c r="O451" s="85"/>
      <c r="P451" s="214">
        <f>O451*H451</f>
        <v>0</v>
      </c>
      <c r="Q451" s="214">
        <v>0.00117</v>
      </c>
      <c r="R451" s="214">
        <f>Q451*H451</f>
        <v>0.09953775000000001</v>
      </c>
      <c r="S451" s="214">
        <v>0</v>
      </c>
      <c r="T451" s="215">
        <f>S451*H451</f>
        <v>0</v>
      </c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R451" s="216" t="s">
        <v>238</v>
      </c>
      <c r="AT451" s="216" t="s">
        <v>162</v>
      </c>
      <c r="AU451" s="216" t="s">
        <v>85</v>
      </c>
      <c r="AY451" s="18" t="s">
        <v>159</v>
      </c>
      <c r="BE451" s="217">
        <f>IF(N451="základní",J451,0)</f>
        <v>0</v>
      </c>
      <c r="BF451" s="217">
        <f>IF(N451="snížená",J451,0)</f>
        <v>0</v>
      </c>
      <c r="BG451" s="217">
        <f>IF(N451="zákl. přenesená",J451,0)</f>
        <v>0</v>
      </c>
      <c r="BH451" s="217">
        <f>IF(N451="sníž. přenesená",J451,0)</f>
        <v>0</v>
      </c>
      <c r="BI451" s="217">
        <f>IF(N451="nulová",J451,0)</f>
        <v>0</v>
      </c>
      <c r="BJ451" s="18" t="s">
        <v>83</v>
      </c>
      <c r="BK451" s="217">
        <f>ROUND(I451*H451,2)</f>
        <v>0</v>
      </c>
      <c r="BL451" s="18" t="s">
        <v>238</v>
      </c>
      <c r="BM451" s="216" t="s">
        <v>1070</v>
      </c>
    </row>
    <row r="452" spans="1:47" s="2" customFormat="1" ht="12">
      <c r="A452" s="39"/>
      <c r="B452" s="40"/>
      <c r="C452" s="41"/>
      <c r="D452" s="218" t="s">
        <v>169</v>
      </c>
      <c r="E452" s="41"/>
      <c r="F452" s="219" t="s">
        <v>649</v>
      </c>
      <c r="G452" s="41"/>
      <c r="H452" s="41"/>
      <c r="I452" s="220"/>
      <c r="J452" s="41"/>
      <c r="K452" s="41"/>
      <c r="L452" s="45"/>
      <c r="M452" s="221"/>
      <c r="N452" s="222"/>
      <c r="O452" s="85"/>
      <c r="P452" s="85"/>
      <c r="Q452" s="85"/>
      <c r="R452" s="85"/>
      <c r="S452" s="85"/>
      <c r="T452" s="86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T452" s="18" t="s">
        <v>169</v>
      </c>
      <c r="AU452" s="18" t="s">
        <v>85</v>
      </c>
    </row>
    <row r="453" spans="1:51" s="13" customFormat="1" ht="12">
      <c r="A453" s="13"/>
      <c r="B453" s="223"/>
      <c r="C453" s="224"/>
      <c r="D453" s="225" t="s">
        <v>175</v>
      </c>
      <c r="E453" s="226" t="s">
        <v>19</v>
      </c>
      <c r="F453" s="227" t="s">
        <v>358</v>
      </c>
      <c r="G453" s="224"/>
      <c r="H453" s="226" t="s">
        <v>19</v>
      </c>
      <c r="I453" s="228"/>
      <c r="J453" s="224"/>
      <c r="K453" s="224"/>
      <c r="L453" s="229"/>
      <c r="M453" s="230"/>
      <c r="N453" s="231"/>
      <c r="O453" s="231"/>
      <c r="P453" s="231"/>
      <c r="Q453" s="231"/>
      <c r="R453" s="231"/>
      <c r="S453" s="231"/>
      <c r="T453" s="232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33" t="s">
        <v>175</v>
      </c>
      <c r="AU453" s="233" t="s">
        <v>85</v>
      </c>
      <c r="AV453" s="13" t="s">
        <v>83</v>
      </c>
      <c r="AW453" s="13" t="s">
        <v>37</v>
      </c>
      <c r="AX453" s="13" t="s">
        <v>75</v>
      </c>
      <c r="AY453" s="233" t="s">
        <v>159</v>
      </c>
    </row>
    <row r="454" spans="1:51" s="13" customFormat="1" ht="12">
      <c r="A454" s="13"/>
      <c r="B454" s="223"/>
      <c r="C454" s="224"/>
      <c r="D454" s="225" t="s">
        <v>175</v>
      </c>
      <c r="E454" s="226" t="s">
        <v>19</v>
      </c>
      <c r="F454" s="227" t="s">
        <v>359</v>
      </c>
      <c r="G454" s="224"/>
      <c r="H454" s="226" t="s">
        <v>19</v>
      </c>
      <c r="I454" s="228"/>
      <c r="J454" s="224"/>
      <c r="K454" s="224"/>
      <c r="L454" s="229"/>
      <c r="M454" s="230"/>
      <c r="N454" s="231"/>
      <c r="O454" s="231"/>
      <c r="P454" s="231"/>
      <c r="Q454" s="231"/>
      <c r="R454" s="231"/>
      <c r="S454" s="231"/>
      <c r="T454" s="232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33" t="s">
        <v>175</v>
      </c>
      <c r="AU454" s="233" t="s">
        <v>85</v>
      </c>
      <c r="AV454" s="13" t="s">
        <v>83</v>
      </c>
      <c r="AW454" s="13" t="s">
        <v>37</v>
      </c>
      <c r="AX454" s="13" t="s">
        <v>75</v>
      </c>
      <c r="AY454" s="233" t="s">
        <v>159</v>
      </c>
    </row>
    <row r="455" spans="1:51" s="13" customFormat="1" ht="12">
      <c r="A455" s="13"/>
      <c r="B455" s="223"/>
      <c r="C455" s="224"/>
      <c r="D455" s="225" t="s">
        <v>175</v>
      </c>
      <c r="E455" s="226" t="s">
        <v>19</v>
      </c>
      <c r="F455" s="227" t="s">
        <v>974</v>
      </c>
      <c r="G455" s="224"/>
      <c r="H455" s="226" t="s">
        <v>19</v>
      </c>
      <c r="I455" s="228"/>
      <c r="J455" s="224"/>
      <c r="K455" s="224"/>
      <c r="L455" s="229"/>
      <c r="M455" s="230"/>
      <c r="N455" s="231"/>
      <c r="O455" s="231"/>
      <c r="P455" s="231"/>
      <c r="Q455" s="231"/>
      <c r="R455" s="231"/>
      <c r="S455" s="231"/>
      <c r="T455" s="232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33" t="s">
        <v>175</v>
      </c>
      <c r="AU455" s="233" t="s">
        <v>85</v>
      </c>
      <c r="AV455" s="13" t="s">
        <v>83</v>
      </c>
      <c r="AW455" s="13" t="s">
        <v>37</v>
      </c>
      <c r="AX455" s="13" t="s">
        <v>75</v>
      </c>
      <c r="AY455" s="233" t="s">
        <v>159</v>
      </c>
    </row>
    <row r="456" spans="1:51" s="14" customFormat="1" ht="12">
      <c r="A456" s="14"/>
      <c r="B456" s="234"/>
      <c r="C456" s="235"/>
      <c r="D456" s="225" t="s">
        <v>175</v>
      </c>
      <c r="E456" s="236" t="s">
        <v>19</v>
      </c>
      <c r="F456" s="237" t="s">
        <v>1017</v>
      </c>
      <c r="G456" s="235"/>
      <c r="H456" s="238">
        <v>85.075</v>
      </c>
      <c r="I456" s="239"/>
      <c r="J456" s="235"/>
      <c r="K456" s="235"/>
      <c r="L456" s="240"/>
      <c r="M456" s="241"/>
      <c r="N456" s="242"/>
      <c r="O456" s="242"/>
      <c r="P456" s="242"/>
      <c r="Q456" s="242"/>
      <c r="R456" s="242"/>
      <c r="S456" s="242"/>
      <c r="T456" s="243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T456" s="244" t="s">
        <v>175</v>
      </c>
      <c r="AU456" s="244" t="s">
        <v>85</v>
      </c>
      <c r="AV456" s="14" t="s">
        <v>85</v>
      </c>
      <c r="AW456" s="14" t="s">
        <v>37</v>
      </c>
      <c r="AX456" s="14" t="s">
        <v>83</v>
      </c>
      <c r="AY456" s="244" t="s">
        <v>159</v>
      </c>
    </row>
    <row r="457" spans="1:65" s="2" customFormat="1" ht="37.8" customHeight="1">
      <c r="A457" s="39"/>
      <c r="B457" s="40"/>
      <c r="C457" s="205" t="s">
        <v>632</v>
      </c>
      <c r="D457" s="205" t="s">
        <v>162</v>
      </c>
      <c r="E457" s="206" t="s">
        <v>651</v>
      </c>
      <c r="F457" s="207" t="s">
        <v>652</v>
      </c>
      <c r="G457" s="208" t="s">
        <v>461</v>
      </c>
      <c r="H457" s="209">
        <v>86.613</v>
      </c>
      <c r="I457" s="210"/>
      <c r="J457" s="211">
        <f>ROUND(I457*H457,2)</f>
        <v>0</v>
      </c>
      <c r="K457" s="207" t="s">
        <v>19</v>
      </c>
      <c r="L457" s="45"/>
      <c r="M457" s="212" t="s">
        <v>19</v>
      </c>
      <c r="N457" s="213" t="s">
        <v>46</v>
      </c>
      <c r="O457" s="85"/>
      <c r="P457" s="214">
        <f>O457*H457</f>
        <v>0</v>
      </c>
      <c r="Q457" s="214">
        <v>0.00117</v>
      </c>
      <c r="R457" s="214">
        <f>Q457*H457</f>
        <v>0.10133721</v>
      </c>
      <c r="S457" s="214">
        <v>0</v>
      </c>
      <c r="T457" s="215">
        <f>S457*H457</f>
        <v>0</v>
      </c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R457" s="216" t="s">
        <v>238</v>
      </c>
      <c r="AT457" s="216" t="s">
        <v>162</v>
      </c>
      <c r="AU457" s="216" t="s">
        <v>85</v>
      </c>
      <c r="AY457" s="18" t="s">
        <v>159</v>
      </c>
      <c r="BE457" s="217">
        <f>IF(N457="základní",J457,0)</f>
        <v>0</v>
      </c>
      <c r="BF457" s="217">
        <f>IF(N457="snížená",J457,0)</f>
        <v>0</v>
      </c>
      <c r="BG457" s="217">
        <f>IF(N457="zákl. přenesená",J457,0)</f>
        <v>0</v>
      </c>
      <c r="BH457" s="217">
        <f>IF(N457="sníž. přenesená",J457,0)</f>
        <v>0</v>
      </c>
      <c r="BI457" s="217">
        <f>IF(N457="nulová",J457,0)</f>
        <v>0</v>
      </c>
      <c r="BJ457" s="18" t="s">
        <v>83</v>
      </c>
      <c r="BK457" s="217">
        <f>ROUND(I457*H457,2)</f>
        <v>0</v>
      </c>
      <c r="BL457" s="18" t="s">
        <v>238</v>
      </c>
      <c r="BM457" s="216" t="s">
        <v>1071</v>
      </c>
    </row>
    <row r="458" spans="1:51" s="13" customFormat="1" ht="12">
      <c r="A458" s="13"/>
      <c r="B458" s="223"/>
      <c r="C458" s="224"/>
      <c r="D458" s="225" t="s">
        <v>175</v>
      </c>
      <c r="E458" s="226" t="s">
        <v>19</v>
      </c>
      <c r="F458" s="227" t="s">
        <v>358</v>
      </c>
      <c r="G458" s="224"/>
      <c r="H458" s="226" t="s">
        <v>19</v>
      </c>
      <c r="I458" s="228"/>
      <c r="J458" s="224"/>
      <c r="K458" s="224"/>
      <c r="L458" s="229"/>
      <c r="M458" s="230"/>
      <c r="N458" s="231"/>
      <c r="O458" s="231"/>
      <c r="P458" s="231"/>
      <c r="Q458" s="231"/>
      <c r="R458" s="231"/>
      <c r="S458" s="231"/>
      <c r="T458" s="232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33" t="s">
        <v>175</v>
      </c>
      <c r="AU458" s="233" t="s">
        <v>85</v>
      </c>
      <c r="AV458" s="13" t="s">
        <v>83</v>
      </c>
      <c r="AW458" s="13" t="s">
        <v>37</v>
      </c>
      <c r="AX458" s="13" t="s">
        <v>75</v>
      </c>
      <c r="AY458" s="233" t="s">
        <v>159</v>
      </c>
    </row>
    <row r="459" spans="1:51" s="13" customFormat="1" ht="12">
      <c r="A459" s="13"/>
      <c r="B459" s="223"/>
      <c r="C459" s="224"/>
      <c r="D459" s="225" t="s">
        <v>175</v>
      </c>
      <c r="E459" s="226" t="s">
        <v>19</v>
      </c>
      <c r="F459" s="227" t="s">
        <v>478</v>
      </c>
      <c r="G459" s="224"/>
      <c r="H459" s="226" t="s">
        <v>19</v>
      </c>
      <c r="I459" s="228"/>
      <c r="J459" s="224"/>
      <c r="K459" s="224"/>
      <c r="L459" s="229"/>
      <c r="M459" s="230"/>
      <c r="N459" s="231"/>
      <c r="O459" s="231"/>
      <c r="P459" s="231"/>
      <c r="Q459" s="231"/>
      <c r="R459" s="231"/>
      <c r="S459" s="231"/>
      <c r="T459" s="232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33" t="s">
        <v>175</v>
      </c>
      <c r="AU459" s="233" t="s">
        <v>85</v>
      </c>
      <c r="AV459" s="13" t="s">
        <v>83</v>
      </c>
      <c r="AW459" s="13" t="s">
        <v>37</v>
      </c>
      <c r="AX459" s="13" t="s">
        <v>75</v>
      </c>
      <c r="AY459" s="233" t="s">
        <v>159</v>
      </c>
    </row>
    <row r="460" spans="1:51" s="13" customFormat="1" ht="12">
      <c r="A460" s="13"/>
      <c r="B460" s="223"/>
      <c r="C460" s="224"/>
      <c r="D460" s="225" t="s">
        <v>175</v>
      </c>
      <c r="E460" s="226" t="s">
        <v>19</v>
      </c>
      <c r="F460" s="227" t="s">
        <v>974</v>
      </c>
      <c r="G460" s="224"/>
      <c r="H460" s="226" t="s">
        <v>19</v>
      </c>
      <c r="I460" s="228"/>
      <c r="J460" s="224"/>
      <c r="K460" s="224"/>
      <c r="L460" s="229"/>
      <c r="M460" s="230"/>
      <c r="N460" s="231"/>
      <c r="O460" s="231"/>
      <c r="P460" s="231"/>
      <c r="Q460" s="231"/>
      <c r="R460" s="231"/>
      <c r="S460" s="231"/>
      <c r="T460" s="232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33" t="s">
        <v>175</v>
      </c>
      <c r="AU460" s="233" t="s">
        <v>85</v>
      </c>
      <c r="AV460" s="13" t="s">
        <v>83</v>
      </c>
      <c r="AW460" s="13" t="s">
        <v>37</v>
      </c>
      <c r="AX460" s="13" t="s">
        <v>75</v>
      </c>
      <c r="AY460" s="233" t="s">
        <v>159</v>
      </c>
    </row>
    <row r="461" spans="1:51" s="14" customFormat="1" ht="12">
      <c r="A461" s="14"/>
      <c r="B461" s="234"/>
      <c r="C461" s="235"/>
      <c r="D461" s="225" t="s">
        <v>175</v>
      </c>
      <c r="E461" s="236" t="s">
        <v>19</v>
      </c>
      <c r="F461" s="237" t="s">
        <v>1066</v>
      </c>
      <c r="G461" s="235"/>
      <c r="H461" s="238">
        <v>86.613</v>
      </c>
      <c r="I461" s="239"/>
      <c r="J461" s="235"/>
      <c r="K461" s="235"/>
      <c r="L461" s="240"/>
      <c r="M461" s="241"/>
      <c r="N461" s="242"/>
      <c r="O461" s="242"/>
      <c r="P461" s="242"/>
      <c r="Q461" s="242"/>
      <c r="R461" s="242"/>
      <c r="S461" s="242"/>
      <c r="T461" s="243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T461" s="244" t="s">
        <v>175</v>
      </c>
      <c r="AU461" s="244" t="s">
        <v>85</v>
      </c>
      <c r="AV461" s="14" t="s">
        <v>85</v>
      </c>
      <c r="AW461" s="14" t="s">
        <v>37</v>
      </c>
      <c r="AX461" s="14" t="s">
        <v>83</v>
      </c>
      <c r="AY461" s="244" t="s">
        <v>159</v>
      </c>
    </row>
    <row r="462" spans="1:65" s="2" customFormat="1" ht="24.15" customHeight="1">
      <c r="A462" s="39"/>
      <c r="B462" s="40"/>
      <c r="C462" s="205" t="s">
        <v>637</v>
      </c>
      <c r="D462" s="205" t="s">
        <v>162</v>
      </c>
      <c r="E462" s="206" t="s">
        <v>627</v>
      </c>
      <c r="F462" s="207" t="s">
        <v>628</v>
      </c>
      <c r="G462" s="208" t="s">
        <v>461</v>
      </c>
      <c r="H462" s="209">
        <v>16.484</v>
      </c>
      <c r="I462" s="210"/>
      <c r="J462" s="211">
        <f>ROUND(I462*H462,2)</f>
        <v>0</v>
      </c>
      <c r="K462" s="207" t="s">
        <v>166</v>
      </c>
      <c r="L462" s="45"/>
      <c r="M462" s="212" t="s">
        <v>19</v>
      </c>
      <c r="N462" s="213" t="s">
        <v>46</v>
      </c>
      <c r="O462" s="85"/>
      <c r="P462" s="214">
        <f>O462*H462</f>
        <v>0</v>
      </c>
      <c r="Q462" s="214">
        <v>0</v>
      </c>
      <c r="R462" s="214">
        <f>Q462*H462</f>
        <v>0</v>
      </c>
      <c r="S462" s="214">
        <v>0.00191</v>
      </c>
      <c r="T462" s="215">
        <f>S462*H462</f>
        <v>0.03148444</v>
      </c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R462" s="216" t="s">
        <v>238</v>
      </c>
      <c r="AT462" s="216" t="s">
        <v>162</v>
      </c>
      <c r="AU462" s="216" t="s">
        <v>85</v>
      </c>
      <c r="AY462" s="18" t="s">
        <v>159</v>
      </c>
      <c r="BE462" s="217">
        <f>IF(N462="základní",J462,0)</f>
        <v>0</v>
      </c>
      <c r="BF462" s="217">
        <f>IF(N462="snížená",J462,0)</f>
        <v>0</v>
      </c>
      <c r="BG462" s="217">
        <f>IF(N462="zákl. přenesená",J462,0)</f>
        <v>0</v>
      </c>
      <c r="BH462" s="217">
        <f>IF(N462="sníž. přenesená",J462,0)</f>
        <v>0</v>
      </c>
      <c r="BI462" s="217">
        <f>IF(N462="nulová",J462,0)</f>
        <v>0</v>
      </c>
      <c r="BJ462" s="18" t="s">
        <v>83</v>
      </c>
      <c r="BK462" s="217">
        <f>ROUND(I462*H462,2)</f>
        <v>0</v>
      </c>
      <c r="BL462" s="18" t="s">
        <v>238</v>
      </c>
      <c r="BM462" s="216" t="s">
        <v>1072</v>
      </c>
    </row>
    <row r="463" spans="1:47" s="2" customFormat="1" ht="12">
      <c r="A463" s="39"/>
      <c r="B463" s="40"/>
      <c r="C463" s="41"/>
      <c r="D463" s="218" t="s">
        <v>169</v>
      </c>
      <c r="E463" s="41"/>
      <c r="F463" s="219" t="s">
        <v>630</v>
      </c>
      <c r="G463" s="41"/>
      <c r="H463" s="41"/>
      <c r="I463" s="220"/>
      <c r="J463" s="41"/>
      <c r="K463" s="41"/>
      <c r="L463" s="45"/>
      <c r="M463" s="221"/>
      <c r="N463" s="222"/>
      <c r="O463" s="85"/>
      <c r="P463" s="85"/>
      <c r="Q463" s="85"/>
      <c r="R463" s="85"/>
      <c r="S463" s="85"/>
      <c r="T463" s="86"/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T463" s="18" t="s">
        <v>169</v>
      </c>
      <c r="AU463" s="18" t="s">
        <v>85</v>
      </c>
    </row>
    <row r="464" spans="1:51" s="13" customFormat="1" ht="12">
      <c r="A464" s="13"/>
      <c r="B464" s="223"/>
      <c r="C464" s="224"/>
      <c r="D464" s="225" t="s">
        <v>175</v>
      </c>
      <c r="E464" s="226" t="s">
        <v>19</v>
      </c>
      <c r="F464" s="227" t="s">
        <v>656</v>
      </c>
      <c r="G464" s="224"/>
      <c r="H464" s="226" t="s">
        <v>19</v>
      </c>
      <c r="I464" s="228"/>
      <c r="J464" s="224"/>
      <c r="K464" s="224"/>
      <c r="L464" s="229"/>
      <c r="M464" s="230"/>
      <c r="N464" s="231"/>
      <c r="O464" s="231"/>
      <c r="P464" s="231"/>
      <c r="Q464" s="231"/>
      <c r="R464" s="231"/>
      <c r="S464" s="231"/>
      <c r="T464" s="232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33" t="s">
        <v>175</v>
      </c>
      <c r="AU464" s="233" t="s">
        <v>85</v>
      </c>
      <c r="AV464" s="13" t="s">
        <v>83</v>
      </c>
      <c r="AW464" s="13" t="s">
        <v>37</v>
      </c>
      <c r="AX464" s="13" t="s">
        <v>75</v>
      </c>
      <c r="AY464" s="233" t="s">
        <v>159</v>
      </c>
    </row>
    <row r="465" spans="1:51" s="13" customFormat="1" ht="12">
      <c r="A465" s="13"/>
      <c r="B465" s="223"/>
      <c r="C465" s="224"/>
      <c r="D465" s="225" t="s">
        <v>175</v>
      </c>
      <c r="E465" s="226" t="s">
        <v>19</v>
      </c>
      <c r="F465" s="227" t="s">
        <v>657</v>
      </c>
      <c r="G465" s="224"/>
      <c r="H465" s="226" t="s">
        <v>19</v>
      </c>
      <c r="I465" s="228"/>
      <c r="J465" s="224"/>
      <c r="K465" s="224"/>
      <c r="L465" s="229"/>
      <c r="M465" s="230"/>
      <c r="N465" s="231"/>
      <c r="O465" s="231"/>
      <c r="P465" s="231"/>
      <c r="Q465" s="231"/>
      <c r="R465" s="231"/>
      <c r="S465" s="231"/>
      <c r="T465" s="232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33" t="s">
        <v>175</v>
      </c>
      <c r="AU465" s="233" t="s">
        <v>85</v>
      </c>
      <c r="AV465" s="13" t="s">
        <v>83</v>
      </c>
      <c r="AW465" s="13" t="s">
        <v>37</v>
      </c>
      <c r="AX465" s="13" t="s">
        <v>75</v>
      </c>
      <c r="AY465" s="233" t="s">
        <v>159</v>
      </c>
    </row>
    <row r="466" spans="1:51" s="13" customFormat="1" ht="12">
      <c r="A466" s="13"/>
      <c r="B466" s="223"/>
      <c r="C466" s="224"/>
      <c r="D466" s="225" t="s">
        <v>175</v>
      </c>
      <c r="E466" s="226" t="s">
        <v>19</v>
      </c>
      <c r="F466" s="227" t="s">
        <v>974</v>
      </c>
      <c r="G466" s="224"/>
      <c r="H466" s="226" t="s">
        <v>19</v>
      </c>
      <c r="I466" s="228"/>
      <c r="J466" s="224"/>
      <c r="K466" s="224"/>
      <c r="L466" s="229"/>
      <c r="M466" s="230"/>
      <c r="N466" s="231"/>
      <c r="O466" s="231"/>
      <c r="P466" s="231"/>
      <c r="Q466" s="231"/>
      <c r="R466" s="231"/>
      <c r="S466" s="231"/>
      <c r="T466" s="232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33" t="s">
        <v>175</v>
      </c>
      <c r="AU466" s="233" t="s">
        <v>85</v>
      </c>
      <c r="AV466" s="13" t="s">
        <v>83</v>
      </c>
      <c r="AW466" s="13" t="s">
        <v>37</v>
      </c>
      <c r="AX466" s="13" t="s">
        <v>75</v>
      </c>
      <c r="AY466" s="233" t="s">
        <v>159</v>
      </c>
    </row>
    <row r="467" spans="1:51" s="14" customFormat="1" ht="12">
      <c r="A467" s="14"/>
      <c r="B467" s="234"/>
      <c r="C467" s="235"/>
      <c r="D467" s="225" t="s">
        <v>175</v>
      </c>
      <c r="E467" s="236" t="s">
        <v>19</v>
      </c>
      <c r="F467" s="237" t="s">
        <v>1073</v>
      </c>
      <c r="G467" s="235"/>
      <c r="H467" s="238">
        <v>16.484</v>
      </c>
      <c r="I467" s="239"/>
      <c r="J467" s="235"/>
      <c r="K467" s="235"/>
      <c r="L467" s="240"/>
      <c r="M467" s="241"/>
      <c r="N467" s="242"/>
      <c r="O467" s="242"/>
      <c r="P467" s="242"/>
      <c r="Q467" s="242"/>
      <c r="R467" s="242"/>
      <c r="S467" s="242"/>
      <c r="T467" s="243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T467" s="244" t="s">
        <v>175</v>
      </c>
      <c r="AU467" s="244" t="s">
        <v>85</v>
      </c>
      <c r="AV467" s="14" t="s">
        <v>85</v>
      </c>
      <c r="AW467" s="14" t="s">
        <v>37</v>
      </c>
      <c r="AX467" s="14" t="s">
        <v>83</v>
      </c>
      <c r="AY467" s="244" t="s">
        <v>159</v>
      </c>
    </row>
    <row r="468" spans="1:65" s="2" customFormat="1" ht="37.8" customHeight="1">
      <c r="A468" s="39"/>
      <c r="B468" s="40"/>
      <c r="C468" s="205" t="s">
        <v>641</v>
      </c>
      <c r="D468" s="205" t="s">
        <v>162</v>
      </c>
      <c r="E468" s="206" t="s">
        <v>660</v>
      </c>
      <c r="F468" s="207" t="s">
        <v>661</v>
      </c>
      <c r="G468" s="208" t="s">
        <v>165</v>
      </c>
      <c r="H468" s="209">
        <v>13.847</v>
      </c>
      <c r="I468" s="210"/>
      <c r="J468" s="211">
        <f>ROUND(I468*H468,2)</f>
        <v>0</v>
      </c>
      <c r="K468" s="207" t="s">
        <v>166</v>
      </c>
      <c r="L468" s="45"/>
      <c r="M468" s="212" t="s">
        <v>19</v>
      </c>
      <c r="N468" s="213" t="s">
        <v>46</v>
      </c>
      <c r="O468" s="85"/>
      <c r="P468" s="214">
        <f>O468*H468</f>
        <v>0</v>
      </c>
      <c r="Q468" s="214">
        <v>0.00509</v>
      </c>
      <c r="R468" s="214">
        <f>Q468*H468</f>
        <v>0.07048122999999999</v>
      </c>
      <c r="S468" s="214">
        <v>0</v>
      </c>
      <c r="T468" s="215">
        <f>S468*H468</f>
        <v>0</v>
      </c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R468" s="216" t="s">
        <v>238</v>
      </c>
      <c r="AT468" s="216" t="s">
        <v>162</v>
      </c>
      <c r="AU468" s="216" t="s">
        <v>85</v>
      </c>
      <c r="AY468" s="18" t="s">
        <v>159</v>
      </c>
      <c r="BE468" s="217">
        <f>IF(N468="základní",J468,0)</f>
        <v>0</v>
      </c>
      <c r="BF468" s="217">
        <f>IF(N468="snížená",J468,0)</f>
        <v>0</v>
      </c>
      <c r="BG468" s="217">
        <f>IF(N468="zákl. přenesená",J468,0)</f>
        <v>0</v>
      </c>
      <c r="BH468" s="217">
        <f>IF(N468="sníž. přenesená",J468,0)</f>
        <v>0</v>
      </c>
      <c r="BI468" s="217">
        <f>IF(N468="nulová",J468,0)</f>
        <v>0</v>
      </c>
      <c r="BJ468" s="18" t="s">
        <v>83</v>
      </c>
      <c r="BK468" s="217">
        <f>ROUND(I468*H468,2)</f>
        <v>0</v>
      </c>
      <c r="BL468" s="18" t="s">
        <v>238</v>
      </c>
      <c r="BM468" s="216" t="s">
        <v>1074</v>
      </c>
    </row>
    <row r="469" spans="1:47" s="2" customFormat="1" ht="12">
      <c r="A469" s="39"/>
      <c r="B469" s="40"/>
      <c r="C469" s="41"/>
      <c r="D469" s="218" t="s">
        <v>169</v>
      </c>
      <c r="E469" s="41"/>
      <c r="F469" s="219" t="s">
        <v>663</v>
      </c>
      <c r="G469" s="41"/>
      <c r="H469" s="41"/>
      <c r="I469" s="220"/>
      <c r="J469" s="41"/>
      <c r="K469" s="41"/>
      <c r="L469" s="45"/>
      <c r="M469" s="221"/>
      <c r="N469" s="222"/>
      <c r="O469" s="85"/>
      <c r="P469" s="85"/>
      <c r="Q469" s="85"/>
      <c r="R469" s="85"/>
      <c r="S469" s="85"/>
      <c r="T469" s="86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T469" s="18" t="s">
        <v>169</v>
      </c>
      <c r="AU469" s="18" t="s">
        <v>85</v>
      </c>
    </row>
    <row r="470" spans="1:51" s="13" customFormat="1" ht="12">
      <c r="A470" s="13"/>
      <c r="B470" s="223"/>
      <c r="C470" s="224"/>
      <c r="D470" s="225" t="s">
        <v>175</v>
      </c>
      <c r="E470" s="226" t="s">
        <v>19</v>
      </c>
      <c r="F470" s="227" t="s">
        <v>362</v>
      </c>
      <c r="G470" s="224"/>
      <c r="H470" s="226" t="s">
        <v>19</v>
      </c>
      <c r="I470" s="228"/>
      <c r="J470" s="224"/>
      <c r="K470" s="224"/>
      <c r="L470" s="229"/>
      <c r="M470" s="230"/>
      <c r="N470" s="231"/>
      <c r="O470" s="231"/>
      <c r="P470" s="231"/>
      <c r="Q470" s="231"/>
      <c r="R470" s="231"/>
      <c r="S470" s="231"/>
      <c r="T470" s="232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33" t="s">
        <v>175</v>
      </c>
      <c r="AU470" s="233" t="s">
        <v>85</v>
      </c>
      <c r="AV470" s="13" t="s">
        <v>83</v>
      </c>
      <c r="AW470" s="13" t="s">
        <v>37</v>
      </c>
      <c r="AX470" s="13" t="s">
        <v>75</v>
      </c>
      <c r="AY470" s="233" t="s">
        <v>159</v>
      </c>
    </row>
    <row r="471" spans="1:51" s="13" customFormat="1" ht="12">
      <c r="A471" s="13"/>
      <c r="B471" s="223"/>
      <c r="C471" s="224"/>
      <c r="D471" s="225" t="s">
        <v>175</v>
      </c>
      <c r="E471" s="226" t="s">
        <v>19</v>
      </c>
      <c r="F471" s="227" t="s">
        <v>974</v>
      </c>
      <c r="G471" s="224"/>
      <c r="H471" s="226" t="s">
        <v>19</v>
      </c>
      <c r="I471" s="228"/>
      <c r="J471" s="224"/>
      <c r="K471" s="224"/>
      <c r="L471" s="229"/>
      <c r="M471" s="230"/>
      <c r="N471" s="231"/>
      <c r="O471" s="231"/>
      <c r="P471" s="231"/>
      <c r="Q471" s="231"/>
      <c r="R471" s="231"/>
      <c r="S471" s="231"/>
      <c r="T471" s="232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233" t="s">
        <v>175</v>
      </c>
      <c r="AU471" s="233" t="s">
        <v>85</v>
      </c>
      <c r="AV471" s="13" t="s">
        <v>83</v>
      </c>
      <c r="AW471" s="13" t="s">
        <v>37</v>
      </c>
      <c r="AX471" s="13" t="s">
        <v>75</v>
      </c>
      <c r="AY471" s="233" t="s">
        <v>159</v>
      </c>
    </row>
    <row r="472" spans="1:51" s="14" customFormat="1" ht="12">
      <c r="A472" s="14"/>
      <c r="B472" s="234"/>
      <c r="C472" s="235"/>
      <c r="D472" s="225" t="s">
        <v>175</v>
      </c>
      <c r="E472" s="236" t="s">
        <v>19</v>
      </c>
      <c r="F472" s="237" t="s">
        <v>1075</v>
      </c>
      <c r="G472" s="235"/>
      <c r="H472" s="238">
        <v>13.847</v>
      </c>
      <c r="I472" s="239"/>
      <c r="J472" s="235"/>
      <c r="K472" s="235"/>
      <c r="L472" s="240"/>
      <c r="M472" s="241"/>
      <c r="N472" s="242"/>
      <c r="O472" s="242"/>
      <c r="P472" s="242"/>
      <c r="Q472" s="242"/>
      <c r="R472" s="242"/>
      <c r="S472" s="242"/>
      <c r="T472" s="243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T472" s="244" t="s">
        <v>175</v>
      </c>
      <c r="AU472" s="244" t="s">
        <v>85</v>
      </c>
      <c r="AV472" s="14" t="s">
        <v>85</v>
      </c>
      <c r="AW472" s="14" t="s">
        <v>37</v>
      </c>
      <c r="AX472" s="14" t="s">
        <v>83</v>
      </c>
      <c r="AY472" s="244" t="s">
        <v>159</v>
      </c>
    </row>
    <row r="473" spans="1:65" s="2" customFormat="1" ht="37.8" customHeight="1">
      <c r="A473" s="39"/>
      <c r="B473" s="40"/>
      <c r="C473" s="205" t="s">
        <v>645</v>
      </c>
      <c r="D473" s="205" t="s">
        <v>162</v>
      </c>
      <c r="E473" s="206" t="s">
        <v>666</v>
      </c>
      <c r="F473" s="207" t="s">
        <v>667</v>
      </c>
      <c r="G473" s="208" t="s">
        <v>461</v>
      </c>
      <c r="H473" s="209">
        <v>32.968</v>
      </c>
      <c r="I473" s="210"/>
      <c r="J473" s="211">
        <f>ROUND(I473*H473,2)</f>
        <v>0</v>
      </c>
      <c r="K473" s="207" t="s">
        <v>19</v>
      </c>
      <c r="L473" s="45"/>
      <c r="M473" s="212" t="s">
        <v>19</v>
      </c>
      <c r="N473" s="213" t="s">
        <v>46</v>
      </c>
      <c r="O473" s="85"/>
      <c r="P473" s="214">
        <f>O473*H473</f>
        <v>0</v>
      </c>
      <c r="Q473" s="214">
        <v>0.00117</v>
      </c>
      <c r="R473" s="214">
        <f>Q473*H473</f>
        <v>0.038572560000000006</v>
      </c>
      <c r="S473" s="214">
        <v>0</v>
      </c>
      <c r="T473" s="215">
        <f>S473*H473</f>
        <v>0</v>
      </c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R473" s="216" t="s">
        <v>238</v>
      </c>
      <c r="AT473" s="216" t="s">
        <v>162</v>
      </c>
      <c r="AU473" s="216" t="s">
        <v>85</v>
      </c>
      <c r="AY473" s="18" t="s">
        <v>159</v>
      </c>
      <c r="BE473" s="217">
        <f>IF(N473="základní",J473,0)</f>
        <v>0</v>
      </c>
      <c r="BF473" s="217">
        <f>IF(N473="snížená",J473,0)</f>
        <v>0</v>
      </c>
      <c r="BG473" s="217">
        <f>IF(N473="zákl. přenesená",J473,0)</f>
        <v>0</v>
      </c>
      <c r="BH473" s="217">
        <f>IF(N473="sníž. přenesená",J473,0)</f>
        <v>0</v>
      </c>
      <c r="BI473" s="217">
        <f>IF(N473="nulová",J473,0)</f>
        <v>0</v>
      </c>
      <c r="BJ473" s="18" t="s">
        <v>83</v>
      </c>
      <c r="BK473" s="217">
        <f>ROUND(I473*H473,2)</f>
        <v>0</v>
      </c>
      <c r="BL473" s="18" t="s">
        <v>238</v>
      </c>
      <c r="BM473" s="216" t="s">
        <v>1076</v>
      </c>
    </row>
    <row r="474" spans="1:51" s="13" customFormat="1" ht="12">
      <c r="A474" s="13"/>
      <c r="B474" s="223"/>
      <c r="C474" s="224"/>
      <c r="D474" s="225" t="s">
        <v>175</v>
      </c>
      <c r="E474" s="226" t="s">
        <v>19</v>
      </c>
      <c r="F474" s="227" t="s">
        <v>362</v>
      </c>
      <c r="G474" s="224"/>
      <c r="H474" s="226" t="s">
        <v>19</v>
      </c>
      <c r="I474" s="228"/>
      <c r="J474" s="224"/>
      <c r="K474" s="224"/>
      <c r="L474" s="229"/>
      <c r="M474" s="230"/>
      <c r="N474" s="231"/>
      <c r="O474" s="231"/>
      <c r="P474" s="231"/>
      <c r="Q474" s="231"/>
      <c r="R474" s="231"/>
      <c r="S474" s="231"/>
      <c r="T474" s="232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33" t="s">
        <v>175</v>
      </c>
      <c r="AU474" s="233" t="s">
        <v>85</v>
      </c>
      <c r="AV474" s="13" t="s">
        <v>83</v>
      </c>
      <c r="AW474" s="13" t="s">
        <v>37</v>
      </c>
      <c r="AX474" s="13" t="s">
        <v>75</v>
      </c>
      <c r="AY474" s="233" t="s">
        <v>159</v>
      </c>
    </row>
    <row r="475" spans="1:51" s="13" customFormat="1" ht="12">
      <c r="A475" s="13"/>
      <c r="B475" s="223"/>
      <c r="C475" s="224"/>
      <c r="D475" s="225" t="s">
        <v>175</v>
      </c>
      <c r="E475" s="226" t="s">
        <v>19</v>
      </c>
      <c r="F475" s="227" t="s">
        <v>974</v>
      </c>
      <c r="G475" s="224"/>
      <c r="H475" s="226" t="s">
        <v>19</v>
      </c>
      <c r="I475" s="228"/>
      <c r="J475" s="224"/>
      <c r="K475" s="224"/>
      <c r="L475" s="229"/>
      <c r="M475" s="230"/>
      <c r="N475" s="231"/>
      <c r="O475" s="231"/>
      <c r="P475" s="231"/>
      <c r="Q475" s="231"/>
      <c r="R475" s="231"/>
      <c r="S475" s="231"/>
      <c r="T475" s="232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233" t="s">
        <v>175</v>
      </c>
      <c r="AU475" s="233" t="s">
        <v>85</v>
      </c>
      <c r="AV475" s="13" t="s">
        <v>83</v>
      </c>
      <c r="AW475" s="13" t="s">
        <v>37</v>
      </c>
      <c r="AX475" s="13" t="s">
        <v>75</v>
      </c>
      <c r="AY475" s="233" t="s">
        <v>159</v>
      </c>
    </row>
    <row r="476" spans="1:51" s="14" customFormat="1" ht="12">
      <c r="A476" s="14"/>
      <c r="B476" s="234"/>
      <c r="C476" s="235"/>
      <c r="D476" s="225" t="s">
        <v>175</v>
      </c>
      <c r="E476" s="236" t="s">
        <v>19</v>
      </c>
      <c r="F476" s="237" t="s">
        <v>1018</v>
      </c>
      <c r="G476" s="235"/>
      <c r="H476" s="238">
        <v>32.968</v>
      </c>
      <c r="I476" s="239"/>
      <c r="J476" s="235"/>
      <c r="K476" s="235"/>
      <c r="L476" s="240"/>
      <c r="M476" s="241"/>
      <c r="N476" s="242"/>
      <c r="O476" s="242"/>
      <c r="P476" s="242"/>
      <c r="Q476" s="242"/>
      <c r="R476" s="242"/>
      <c r="S476" s="242"/>
      <c r="T476" s="243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T476" s="244" t="s">
        <v>175</v>
      </c>
      <c r="AU476" s="244" t="s">
        <v>85</v>
      </c>
      <c r="AV476" s="14" t="s">
        <v>85</v>
      </c>
      <c r="AW476" s="14" t="s">
        <v>37</v>
      </c>
      <c r="AX476" s="14" t="s">
        <v>83</v>
      </c>
      <c r="AY476" s="244" t="s">
        <v>159</v>
      </c>
    </row>
    <row r="477" spans="1:65" s="2" customFormat="1" ht="44.25" customHeight="1">
      <c r="A477" s="39"/>
      <c r="B477" s="40"/>
      <c r="C477" s="205" t="s">
        <v>650</v>
      </c>
      <c r="D477" s="205" t="s">
        <v>162</v>
      </c>
      <c r="E477" s="206" t="s">
        <v>684</v>
      </c>
      <c r="F477" s="207" t="s">
        <v>685</v>
      </c>
      <c r="G477" s="208" t="s">
        <v>595</v>
      </c>
      <c r="H477" s="267"/>
      <c r="I477" s="210"/>
      <c r="J477" s="211">
        <f>ROUND(I477*H477,2)</f>
        <v>0</v>
      </c>
      <c r="K477" s="207" t="s">
        <v>166</v>
      </c>
      <c r="L477" s="45"/>
      <c r="M477" s="212" t="s">
        <v>19</v>
      </c>
      <c r="N477" s="213" t="s">
        <v>46</v>
      </c>
      <c r="O477" s="85"/>
      <c r="P477" s="214">
        <f>O477*H477</f>
        <v>0</v>
      </c>
      <c r="Q477" s="214">
        <v>0</v>
      </c>
      <c r="R477" s="214">
        <f>Q477*H477</f>
        <v>0</v>
      </c>
      <c r="S477" s="214">
        <v>0</v>
      </c>
      <c r="T477" s="215">
        <f>S477*H477</f>
        <v>0</v>
      </c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R477" s="216" t="s">
        <v>238</v>
      </c>
      <c r="AT477" s="216" t="s">
        <v>162</v>
      </c>
      <c r="AU477" s="216" t="s">
        <v>85</v>
      </c>
      <c r="AY477" s="18" t="s">
        <v>159</v>
      </c>
      <c r="BE477" s="217">
        <f>IF(N477="základní",J477,0)</f>
        <v>0</v>
      </c>
      <c r="BF477" s="217">
        <f>IF(N477="snížená",J477,0)</f>
        <v>0</v>
      </c>
      <c r="BG477" s="217">
        <f>IF(N477="zákl. přenesená",J477,0)</f>
        <v>0</v>
      </c>
      <c r="BH477" s="217">
        <f>IF(N477="sníž. přenesená",J477,0)</f>
        <v>0</v>
      </c>
      <c r="BI477" s="217">
        <f>IF(N477="nulová",J477,0)</f>
        <v>0</v>
      </c>
      <c r="BJ477" s="18" t="s">
        <v>83</v>
      </c>
      <c r="BK477" s="217">
        <f>ROUND(I477*H477,2)</f>
        <v>0</v>
      </c>
      <c r="BL477" s="18" t="s">
        <v>238</v>
      </c>
      <c r="BM477" s="216" t="s">
        <v>1077</v>
      </c>
    </row>
    <row r="478" spans="1:47" s="2" customFormat="1" ht="12">
      <c r="A478" s="39"/>
      <c r="B478" s="40"/>
      <c r="C478" s="41"/>
      <c r="D478" s="218" t="s">
        <v>169</v>
      </c>
      <c r="E478" s="41"/>
      <c r="F478" s="219" t="s">
        <v>687</v>
      </c>
      <c r="G478" s="41"/>
      <c r="H478" s="41"/>
      <c r="I478" s="220"/>
      <c r="J478" s="41"/>
      <c r="K478" s="41"/>
      <c r="L478" s="45"/>
      <c r="M478" s="221"/>
      <c r="N478" s="222"/>
      <c r="O478" s="85"/>
      <c r="P478" s="85"/>
      <c r="Q478" s="85"/>
      <c r="R478" s="85"/>
      <c r="S478" s="85"/>
      <c r="T478" s="86"/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T478" s="18" t="s">
        <v>169</v>
      </c>
      <c r="AU478" s="18" t="s">
        <v>85</v>
      </c>
    </row>
    <row r="479" spans="1:63" s="12" customFormat="1" ht="22.8" customHeight="1">
      <c r="A479" s="12"/>
      <c r="B479" s="189"/>
      <c r="C479" s="190"/>
      <c r="D479" s="191" t="s">
        <v>74</v>
      </c>
      <c r="E479" s="203" t="s">
        <v>688</v>
      </c>
      <c r="F479" s="203" t="s">
        <v>689</v>
      </c>
      <c r="G479" s="190"/>
      <c r="H479" s="190"/>
      <c r="I479" s="193"/>
      <c r="J479" s="204">
        <f>BK479</f>
        <v>0</v>
      </c>
      <c r="K479" s="190"/>
      <c r="L479" s="195"/>
      <c r="M479" s="196"/>
      <c r="N479" s="197"/>
      <c r="O479" s="197"/>
      <c r="P479" s="198">
        <f>SUM(P480:P485)</f>
        <v>0</v>
      </c>
      <c r="Q479" s="197"/>
      <c r="R479" s="198">
        <f>SUM(R480:R485)</f>
        <v>0.13944</v>
      </c>
      <c r="S479" s="197"/>
      <c r="T479" s="199">
        <f>SUM(T480:T485)</f>
        <v>0</v>
      </c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R479" s="200" t="s">
        <v>85</v>
      </c>
      <c r="AT479" s="201" t="s">
        <v>74</v>
      </c>
      <c r="AU479" s="201" t="s">
        <v>83</v>
      </c>
      <c r="AY479" s="200" t="s">
        <v>159</v>
      </c>
      <c r="BK479" s="202">
        <f>SUM(BK480:BK485)</f>
        <v>0</v>
      </c>
    </row>
    <row r="480" spans="1:65" s="2" customFormat="1" ht="44.25" customHeight="1">
      <c r="A480" s="39"/>
      <c r="B480" s="40"/>
      <c r="C480" s="205" t="s">
        <v>654</v>
      </c>
      <c r="D480" s="205" t="s">
        <v>162</v>
      </c>
      <c r="E480" s="206" t="s">
        <v>691</v>
      </c>
      <c r="F480" s="207" t="s">
        <v>692</v>
      </c>
      <c r="G480" s="208" t="s">
        <v>237</v>
      </c>
      <c r="H480" s="209">
        <v>14</v>
      </c>
      <c r="I480" s="210"/>
      <c r="J480" s="211">
        <f>ROUND(I480*H480,2)</f>
        <v>0</v>
      </c>
      <c r="K480" s="207" t="s">
        <v>166</v>
      </c>
      <c r="L480" s="45"/>
      <c r="M480" s="212" t="s">
        <v>19</v>
      </c>
      <c r="N480" s="213" t="s">
        <v>46</v>
      </c>
      <c r="O480" s="85"/>
      <c r="P480" s="214">
        <f>O480*H480</f>
        <v>0</v>
      </c>
      <c r="Q480" s="214">
        <v>0</v>
      </c>
      <c r="R480" s="214">
        <f>Q480*H480</f>
        <v>0</v>
      </c>
      <c r="S480" s="214">
        <v>0</v>
      </c>
      <c r="T480" s="215">
        <f>S480*H480</f>
        <v>0</v>
      </c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R480" s="216" t="s">
        <v>167</v>
      </c>
      <c r="AT480" s="216" t="s">
        <v>162</v>
      </c>
      <c r="AU480" s="216" t="s">
        <v>85</v>
      </c>
      <c r="AY480" s="18" t="s">
        <v>159</v>
      </c>
      <c r="BE480" s="217">
        <f>IF(N480="základní",J480,0)</f>
        <v>0</v>
      </c>
      <c r="BF480" s="217">
        <f>IF(N480="snížená",J480,0)</f>
        <v>0</v>
      </c>
      <c r="BG480" s="217">
        <f>IF(N480="zákl. přenesená",J480,0)</f>
        <v>0</v>
      </c>
      <c r="BH480" s="217">
        <f>IF(N480="sníž. přenesená",J480,0)</f>
        <v>0</v>
      </c>
      <c r="BI480" s="217">
        <f>IF(N480="nulová",J480,0)</f>
        <v>0</v>
      </c>
      <c r="BJ480" s="18" t="s">
        <v>83</v>
      </c>
      <c r="BK480" s="217">
        <f>ROUND(I480*H480,2)</f>
        <v>0</v>
      </c>
      <c r="BL480" s="18" t="s">
        <v>167</v>
      </c>
      <c r="BM480" s="216" t="s">
        <v>1078</v>
      </c>
    </row>
    <row r="481" spans="1:47" s="2" customFormat="1" ht="12">
      <c r="A481" s="39"/>
      <c r="B481" s="40"/>
      <c r="C481" s="41"/>
      <c r="D481" s="218" t="s">
        <v>169</v>
      </c>
      <c r="E481" s="41"/>
      <c r="F481" s="219" t="s">
        <v>694</v>
      </c>
      <c r="G481" s="41"/>
      <c r="H481" s="41"/>
      <c r="I481" s="220"/>
      <c r="J481" s="41"/>
      <c r="K481" s="41"/>
      <c r="L481" s="45"/>
      <c r="M481" s="221"/>
      <c r="N481" s="222"/>
      <c r="O481" s="85"/>
      <c r="P481" s="85"/>
      <c r="Q481" s="85"/>
      <c r="R481" s="85"/>
      <c r="S481" s="85"/>
      <c r="T481" s="86"/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T481" s="18" t="s">
        <v>169</v>
      </c>
      <c r="AU481" s="18" t="s">
        <v>85</v>
      </c>
    </row>
    <row r="482" spans="1:65" s="2" customFormat="1" ht="24.15" customHeight="1">
      <c r="A482" s="39"/>
      <c r="B482" s="40"/>
      <c r="C482" s="257" t="s">
        <v>659</v>
      </c>
      <c r="D482" s="257" t="s">
        <v>255</v>
      </c>
      <c r="E482" s="258" t="s">
        <v>696</v>
      </c>
      <c r="F482" s="259" t="s">
        <v>697</v>
      </c>
      <c r="G482" s="260" t="s">
        <v>237</v>
      </c>
      <c r="H482" s="261">
        <v>14</v>
      </c>
      <c r="I482" s="262"/>
      <c r="J482" s="263">
        <f>ROUND(I482*H482,2)</f>
        <v>0</v>
      </c>
      <c r="K482" s="259" t="s">
        <v>166</v>
      </c>
      <c r="L482" s="264"/>
      <c r="M482" s="265" t="s">
        <v>19</v>
      </c>
      <c r="N482" s="266" t="s">
        <v>46</v>
      </c>
      <c r="O482" s="85"/>
      <c r="P482" s="214">
        <f>O482*H482</f>
        <v>0</v>
      </c>
      <c r="Q482" s="214">
        <v>0.00996</v>
      </c>
      <c r="R482" s="214">
        <f>Q482*H482</f>
        <v>0.13944</v>
      </c>
      <c r="S482" s="214">
        <v>0</v>
      </c>
      <c r="T482" s="215">
        <f>S482*H482</f>
        <v>0</v>
      </c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R482" s="216" t="s">
        <v>212</v>
      </c>
      <c r="AT482" s="216" t="s">
        <v>255</v>
      </c>
      <c r="AU482" s="216" t="s">
        <v>85</v>
      </c>
      <c r="AY482" s="18" t="s">
        <v>159</v>
      </c>
      <c r="BE482" s="217">
        <f>IF(N482="základní",J482,0)</f>
        <v>0</v>
      </c>
      <c r="BF482" s="217">
        <f>IF(N482="snížená",J482,0)</f>
        <v>0</v>
      </c>
      <c r="BG482" s="217">
        <f>IF(N482="zákl. přenesená",J482,0)</f>
        <v>0</v>
      </c>
      <c r="BH482" s="217">
        <f>IF(N482="sníž. přenesená",J482,0)</f>
        <v>0</v>
      </c>
      <c r="BI482" s="217">
        <f>IF(N482="nulová",J482,0)</f>
        <v>0</v>
      </c>
      <c r="BJ482" s="18" t="s">
        <v>83</v>
      </c>
      <c r="BK482" s="217">
        <f>ROUND(I482*H482,2)</f>
        <v>0</v>
      </c>
      <c r="BL482" s="18" t="s">
        <v>167</v>
      </c>
      <c r="BM482" s="216" t="s">
        <v>1079</v>
      </c>
    </row>
    <row r="483" spans="1:65" s="2" customFormat="1" ht="33" customHeight="1">
      <c r="A483" s="39"/>
      <c r="B483" s="40"/>
      <c r="C483" s="205" t="s">
        <v>665</v>
      </c>
      <c r="D483" s="205" t="s">
        <v>162</v>
      </c>
      <c r="E483" s="206" t="s">
        <v>700</v>
      </c>
      <c r="F483" s="207" t="s">
        <v>701</v>
      </c>
      <c r="G483" s="208" t="s">
        <v>702</v>
      </c>
      <c r="H483" s="209">
        <v>1</v>
      </c>
      <c r="I483" s="210"/>
      <c r="J483" s="211">
        <f>ROUND(I483*H483,2)</f>
        <v>0</v>
      </c>
      <c r="K483" s="207" t="s">
        <v>19</v>
      </c>
      <c r="L483" s="45"/>
      <c r="M483" s="212" t="s">
        <v>19</v>
      </c>
      <c r="N483" s="213" t="s">
        <v>46</v>
      </c>
      <c r="O483" s="85"/>
      <c r="P483" s="214">
        <f>O483*H483</f>
        <v>0</v>
      </c>
      <c r="Q483" s="214">
        <v>0</v>
      </c>
      <c r="R483" s="214">
        <f>Q483*H483</f>
        <v>0</v>
      </c>
      <c r="S483" s="214">
        <v>0</v>
      </c>
      <c r="T483" s="215">
        <f>S483*H483</f>
        <v>0</v>
      </c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R483" s="216" t="s">
        <v>167</v>
      </c>
      <c r="AT483" s="216" t="s">
        <v>162</v>
      </c>
      <c r="AU483" s="216" t="s">
        <v>85</v>
      </c>
      <c r="AY483" s="18" t="s">
        <v>159</v>
      </c>
      <c r="BE483" s="217">
        <f>IF(N483="základní",J483,0)</f>
        <v>0</v>
      </c>
      <c r="BF483" s="217">
        <f>IF(N483="snížená",J483,0)</f>
        <v>0</v>
      </c>
      <c r="BG483" s="217">
        <f>IF(N483="zákl. přenesená",J483,0)</f>
        <v>0</v>
      </c>
      <c r="BH483" s="217">
        <f>IF(N483="sníž. přenesená",J483,0)</f>
        <v>0</v>
      </c>
      <c r="BI483" s="217">
        <f>IF(N483="nulová",J483,0)</f>
        <v>0</v>
      </c>
      <c r="BJ483" s="18" t="s">
        <v>83</v>
      </c>
      <c r="BK483" s="217">
        <f>ROUND(I483*H483,2)</f>
        <v>0</v>
      </c>
      <c r="BL483" s="18" t="s">
        <v>167</v>
      </c>
      <c r="BM483" s="216" t="s">
        <v>1080</v>
      </c>
    </row>
    <row r="484" spans="1:65" s="2" customFormat="1" ht="44.25" customHeight="1">
      <c r="A484" s="39"/>
      <c r="B484" s="40"/>
      <c r="C484" s="205" t="s">
        <v>669</v>
      </c>
      <c r="D484" s="205" t="s">
        <v>162</v>
      </c>
      <c r="E484" s="206" t="s">
        <v>705</v>
      </c>
      <c r="F484" s="207" t="s">
        <v>706</v>
      </c>
      <c r="G484" s="208" t="s">
        <v>595</v>
      </c>
      <c r="H484" s="267"/>
      <c r="I484" s="210"/>
      <c r="J484" s="211">
        <f>ROUND(I484*H484,2)</f>
        <v>0</v>
      </c>
      <c r="K484" s="207" t="s">
        <v>166</v>
      </c>
      <c r="L484" s="45"/>
      <c r="M484" s="212" t="s">
        <v>19</v>
      </c>
      <c r="N484" s="213" t="s">
        <v>46</v>
      </c>
      <c r="O484" s="85"/>
      <c r="P484" s="214">
        <f>O484*H484</f>
        <v>0</v>
      </c>
      <c r="Q484" s="214">
        <v>0</v>
      </c>
      <c r="R484" s="214">
        <f>Q484*H484</f>
        <v>0</v>
      </c>
      <c r="S484" s="214">
        <v>0</v>
      </c>
      <c r="T484" s="215">
        <f>S484*H484</f>
        <v>0</v>
      </c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R484" s="216" t="s">
        <v>238</v>
      </c>
      <c r="AT484" s="216" t="s">
        <v>162</v>
      </c>
      <c r="AU484" s="216" t="s">
        <v>85</v>
      </c>
      <c r="AY484" s="18" t="s">
        <v>159</v>
      </c>
      <c r="BE484" s="217">
        <f>IF(N484="základní",J484,0)</f>
        <v>0</v>
      </c>
      <c r="BF484" s="217">
        <f>IF(N484="snížená",J484,0)</f>
        <v>0</v>
      </c>
      <c r="BG484" s="217">
        <f>IF(N484="zákl. přenesená",J484,0)</f>
        <v>0</v>
      </c>
      <c r="BH484" s="217">
        <f>IF(N484="sníž. přenesená",J484,0)</f>
        <v>0</v>
      </c>
      <c r="BI484" s="217">
        <f>IF(N484="nulová",J484,0)</f>
        <v>0</v>
      </c>
      <c r="BJ484" s="18" t="s">
        <v>83</v>
      </c>
      <c r="BK484" s="217">
        <f>ROUND(I484*H484,2)</f>
        <v>0</v>
      </c>
      <c r="BL484" s="18" t="s">
        <v>238</v>
      </c>
      <c r="BM484" s="216" t="s">
        <v>1081</v>
      </c>
    </row>
    <row r="485" spans="1:47" s="2" customFormat="1" ht="12">
      <c r="A485" s="39"/>
      <c r="B485" s="40"/>
      <c r="C485" s="41"/>
      <c r="D485" s="218" t="s">
        <v>169</v>
      </c>
      <c r="E485" s="41"/>
      <c r="F485" s="219" t="s">
        <v>708</v>
      </c>
      <c r="G485" s="41"/>
      <c r="H485" s="41"/>
      <c r="I485" s="220"/>
      <c r="J485" s="41"/>
      <c r="K485" s="41"/>
      <c r="L485" s="45"/>
      <c r="M485" s="221"/>
      <c r="N485" s="222"/>
      <c r="O485" s="85"/>
      <c r="P485" s="85"/>
      <c r="Q485" s="85"/>
      <c r="R485" s="85"/>
      <c r="S485" s="85"/>
      <c r="T485" s="86"/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T485" s="18" t="s">
        <v>169</v>
      </c>
      <c r="AU485" s="18" t="s">
        <v>85</v>
      </c>
    </row>
    <row r="486" spans="1:63" s="12" customFormat="1" ht="25.9" customHeight="1">
      <c r="A486" s="12"/>
      <c r="B486" s="189"/>
      <c r="C486" s="190"/>
      <c r="D486" s="191" t="s">
        <v>74</v>
      </c>
      <c r="E486" s="192" t="s">
        <v>733</v>
      </c>
      <c r="F486" s="192" t="s">
        <v>734</v>
      </c>
      <c r="G486" s="190"/>
      <c r="H486" s="190"/>
      <c r="I486" s="193"/>
      <c r="J486" s="194">
        <f>BK486</f>
        <v>0</v>
      </c>
      <c r="K486" s="190"/>
      <c r="L486" s="195"/>
      <c r="M486" s="196"/>
      <c r="N486" s="197"/>
      <c r="O486" s="197"/>
      <c r="P486" s="198">
        <f>P487+P491+P497</f>
        <v>0</v>
      </c>
      <c r="Q486" s="197"/>
      <c r="R486" s="198">
        <f>R487+R491+R497</f>
        <v>0</v>
      </c>
      <c r="S486" s="197"/>
      <c r="T486" s="199">
        <f>T487+T491+T497</f>
        <v>0</v>
      </c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R486" s="200" t="s">
        <v>194</v>
      </c>
      <c r="AT486" s="201" t="s">
        <v>74</v>
      </c>
      <c r="AU486" s="201" t="s">
        <v>75</v>
      </c>
      <c r="AY486" s="200" t="s">
        <v>159</v>
      </c>
      <c r="BK486" s="202">
        <f>BK487+BK491+BK497</f>
        <v>0</v>
      </c>
    </row>
    <row r="487" spans="1:63" s="12" customFormat="1" ht="22.8" customHeight="1">
      <c r="A487" s="12"/>
      <c r="B487" s="189"/>
      <c r="C487" s="190"/>
      <c r="D487" s="191" t="s">
        <v>74</v>
      </c>
      <c r="E487" s="203" t="s">
        <v>735</v>
      </c>
      <c r="F487" s="203" t="s">
        <v>736</v>
      </c>
      <c r="G487" s="190"/>
      <c r="H487" s="190"/>
      <c r="I487" s="193"/>
      <c r="J487" s="204">
        <f>BK487</f>
        <v>0</v>
      </c>
      <c r="K487" s="190"/>
      <c r="L487" s="195"/>
      <c r="M487" s="196"/>
      <c r="N487" s="197"/>
      <c r="O487" s="197"/>
      <c r="P487" s="198">
        <f>SUM(P488:P490)</f>
        <v>0</v>
      </c>
      <c r="Q487" s="197"/>
      <c r="R487" s="198">
        <f>SUM(R488:R490)</f>
        <v>0</v>
      </c>
      <c r="S487" s="197"/>
      <c r="T487" s="199">
        <f>SUM(T488:T490)</f>
        <v>0</v>
      </c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R487" s="200" t="s">
        <v>194</v>
      </c>
      <c r="AT487" s="201" t="s">
        <v>74</v>
      </c>
      <c r="AU487" s="201" t="s">
        <v>83</v>
      </c>
      <c r="AY487" s="200" t="s">
        <v>159</v>
      </c>
      <c r="BK487" s="202">
        <f>SUM(BK488:BK490)</f>
        <v>0</v>
      </c>
    </row>
    <row r="488" spans="1:65" s="2" customFormat="1" ht="16.5" customHeight="1">
      <c r="A488" s="39"/>
      <c r="B488" s="40"/>
      <c r="C488" s="205" t="s">
        <v>675</v>
      </c>
      <c r="D488" s="205" t="s">
        <v>162</v>
      </c>
      <c r="E488" s="206" t="s">
        <v>738</v>
      </c>
      <c r="F488" s="207" t="s">
        <v>736</v>
      </c>
      <c r="G488" s="208" t="s">
        <v>702</v>
      </c>
      <c r="H488" s="209">
        <v>1</v>
      </c>
      <c r="I488" s="210"/>
      <c r="J488" s="211">
        <f>ROUND(I488*H488,2)</f>
        <v>0</v>
      </c>
      <c r="K488" s="207" t="s">
        <v>166</v>
      </c>
      <c r="L488" s="45"/>
      <c r="M488" s="212" t="s">
        <v>19</v>
      </c>
      <c r="N488" s="213" t="s">
        <v>46</v>
      </c>
      <c r="O488" s="85"/>
      <c r="P488" s="214">
        <f>O488*H488</f>
        <v>0</v>
      </c>
      <c r="Q488" s="214">
        <v>0</v>
      </c>
      <c r="R488" s="214">
        <f>Q488*H488</f>
        <v>0</v>
      </c>
      <c r="S488" s="214">
        <v>0</v>
      </c>
      <c r="T488" s="215">
        <f>S488*H488</f>
        <v>0</v>
      </c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R488" s="216" t="s">
        <v>739</v>
      </c>
      <c r="AT488" s="216" t="s">
        <v>162</v>
      </c>
      <c r="AU488" s="216" t="s">
        <v>85</v>
      </c>
      <c r="AY488" s="18" t="s">
        <v>159</v>
      </c>
      <c r="BE488" s="217">
        <f>IF(N488="základní",J488,0)</f>
        <v>0</v>
      </c>
      <c r="BF488" s="217">
        <f>IF(N488="snížená",J488,0)</f>
        <v>0</v>
      </c>
      <c r="BG488" s="217">
        <f>IF(N488="zákl. přenesená",J488,0)</f>
        <v>0</v>
      </c>
      <c r="BH488" s="217">
        <f>IF(N488="sníž. přenesená",J488,0)</f>
        <v>0</v>
      </c>
      <c r="BI488" s="217">
        <f>IF(N488="nulová",J488,0)</f>
        <v>0</v>
      </c>
      <c r="BJ488" s="18" t="s">
        <v>83</v>
      </c>
      <c r="BK488" s="217">
        <f>ROUND(I488*H488,2)</f>
        <v>0</v>
      </c>
      <c r="BL488" s="18" t="s">
        <v>739</v>
      </c>
      <c r="BM488" s="216" t="s">
        <v>1082</v>
      </c>
    </row>
    <row r="489" spans="1:47" s="2" customFormat="1" ht="12">
      <c r="A489" s="39"/>
      <c r="B489" s="40"/>
      <c r="C489" s="41"/>
      <c r="D489" s="218" t="s">
        <v>169</v>
      </c>
      <c r="E489" s="41"/>
      <c r="F489" s="219" t="s">
        <v>741</v>
      </c>
      <c r="G489" s="41"/>
      <c r="H489" s="41"/>
      <c r="I489" s="220"/>
      <c r="J489" s="41"/>
      <c r="K489" s="41"/>
      <c r="L489" s="45"/>
      <c r="M489" s="221"/>
      <c r="N489" s="222"/>
      <c r="O489" s="85"/>
      <c r="P489" s="85"/>
      <c r="Q489" s="85"/>
      <c r="R489" s="85"/>
      <c r="S489" s="85"/>
      <c r="T489" s="86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T489" s="18" t="s">
        <v>169</v>
      </c>
      <c r="AU489" s="18" t="s">
        <v>85</v>
      </c>
    </row>
    <row r="490" spans="1:47" s="2" customFormat="1" ht="12">
      <c r="A490" s="39"/>
      <c r="B490" s="40"/>
      <c r="C490" s="41"/>
      <c r="D490" s="225" t="s">
        <v>203</v>
      </c>
      <c r="E490" s="41"/>
      <c r="F490" s="256" t="s">
        <v>742</v>
      </c>
      <c r="G490" s="41"/>
      <c r="H490" s="41"/>
      <c r="I490" s="220"/>
      <c r="J490" s="41"/>
      <c r="K490" s="41"/>
      <c r="L490" s="45"/>
      <c r="M490" s="221"/>
      <c r="N490" s="222"/>
      <c r="O490" s="85"/>
      <c r="P490" s="85"/>
      <c r="Q490" s="85"/>
      <c r="R490" s="85"/>
      <c r="S490" s="85"/>
      <c r="T490" s="86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T490" s="18" t="s">
        <v>203</v>
      </c>
      <c r="AU490" s="18" t="s">
        <v>85</v>
      </c>
    </row>
    <row r="491" spans="1:63" s="12" customFormat="1" ht="22.8" customHeight="1">
      <c r="A491" s="12"/>
      <c r="B491" s="189"/>
      <c r="C491" s="190"/>
      <c r="D491" s="191" t="s">
        <v>74</v>
      </c>
      <c r="E491" s="203" t="s">
        <v>743</v>
      </c>
      <c r="F491" s="203" t="s">
        <v>744</v>
      </c>
      <c r="G491" s="190"/>
      <c r="H491" s="190"/>
      <c r="I491" s="193"/>
      <c r="J491" s="204">
        <f>BK491</f>
        <v>0</v>
      </c>
      <c r="K491" s="190"/>
      <c r="L491" s="195"/>
      <c r="M491" s="196"/>
      <c r="N491" s="197"/>
      <c r="O491" s="197"/>
      <c r="P491" s="198">
        <f>SUM(P492:P496)</f>
        <v>0</v>
      </c>
      <c r="Q491" s="197"/>
      <c r="R491" s="198">
        <f>SUM(R492:R496)</f>
        <v>0</v>
      </c>
      <c r="S491" s="197"/>
      <c r="T491" s="199">
        <f>SUM(T492:T496)</f>
        <v>0</v>
      </c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R491" s="200" t="s">
        <v>194</v>
      </c>
      <c r="AT491" s="201" t="s">
        <v>74</v>
      </c>
      <c r="AU491" s="201" t="s">
        <v>83</v>
      </c>
      <c r="AY491" s="200" t="s">
        <v>159</v>
      </c>
      <c r="BK491" s="202">
        <f>SUM(BK492:BK496)</f>
        <v>0</v>
      </c>
    </row>
    <row r="492" spans="1:65" s="2" customFormat="1" ht="16.5" customHeight="1">
      <c r="A492" s="39"/>
      <c r="B492" s="40"/>
      <c r="C492" s="205" t="s">
        <v>679</v>
      </c>
      <c r="D492" s="205" t="s">
        <v>162</v>
      </c>
      <c r="E492" s="206" t="s">
        <v>746</v>
      </c>
      <c r="F492" s="207" t="s">
        <v>747</v>
      </c>
      <c r="G492" s="208" t="s">
        <v>702</v>
      </c>
      <c r="H492" s="209">
        <v>1</v>
      </c>
      <c r="I492" s="210"/>
      <c r="J492" s="211">
        <f>ROUND(I492*H492,2)</f>
        <v>0</v>
      </c>
      <c r="K492" s="207" t="s">
        <v>166</v>
      </c>
      <c r="L492" s="45"/>
      <c r="M492" s="212" t="s">
        <v>19</v>
      </c>
      <c r="N492" s="213" t="s">
        <v>46</v>
      </c>
      <c r="O492" s="85"/>
      <c r="P492" s="214">
        <f>O492*H492</f>
        <v>0</v>
      </c>
      <c r="Q492" s="214">
        <v>0</v>
      </c>
      <c r="R492" s="214">
        <f>Q492*H492</f>
        <v>0</v>
      </c>
      <c r="S492" s="214">
        <v>0</v>
      </c>
      <c r="T492" s="215">
        <f>S492*H492</f>
        <v>0</v>
      </c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R492" s="216" t="s">
        <v>739</v>
      </c>
      <c r="AT492" s="216" t="s">
        <v>162</v>
      </c>
      <c r="AU492" s="216" t="s">
        <v>85</v>
      </c>
      <c r="AY492" s="18" t="s">
        <v>159</v>
      </c>
      <c r="BE492" s="217">
        <f>IF(N492="základní",J492,0)</f>
        <v>0</v>
      </c>
      <c r="BF492" s="217">
        <f>IF(N492="snížená",J492,0)</f>
        <v>0</v>
      </c>
      <c r="BG492" s="217">
        <f>IF(N492="zákl. přenesená",J492,0)</f>
        <v>0</v>
      </c>
      <c r="BH492" s="217">
        <f>IF(N492="sníž. přenesená",J492,0)</f>
        <v>0</v>
      </c>
      <c r="BI492" s="217">
        <f>IF(N492="nulová",J492,0)</f>
        <v>0</v>
      </c>
      <c r="BJ492" s="18" t="s">
        <v>83</v>
      </c>
      <c r="BK492" s="217">
        <f>ROUND(I492*H492,2)</f>
        <v>0</v>
      </c>
      <c r="BL492" s="18" t="s">
        <v>739</v>
      </c>
      <c r="BM492" s="216" t="s">
        <v>1083</v>
      </c>
    </row>
    <row r="493" spans="1:47" s="2" customFormat="1" ht="12">
      <c r="A493" s="39"/>
      <c r="B493" s="40"/>
      <c r="C493" s="41"/>
      <c r="D493" s="218" t="s">
        <v>169</v>
      </c>
      <c r="E493" s="41"/>
      <c r="F493" s="219" t="s">
        <v>749</v>
      </c>
      <c r="G493" s="41"/>
      <c r="H493" s="41"/>
      <c r="I493" s="220"/>
      <c r="J493" s="41"/>
      <c r="K493" s="41"/>
      <c r="L493" s="45"/>
      <c r="M493" s="221"/>
      <c r="N493" s="222"/>
      <c r="O493" s="85"/>
      <c r="P493" s="85"/>
      <c r="Q493" s="85"/>
      <c r="R493" s="85"/>
      <c r="S493" s="85"/>
      <c r="T493" s="86"/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T493" s="18" t="s">
        <v>169</v>
      </c>
      <c r="AU493" s="18" t="s">
        <v>85</v>
      </c>
    </row>
    <row r="494" spans="1:65" s="2" customFormat="1" ht="16.5" customHeight="1">
      <c r="A494" s="39"/>
      <c r="B494" s="40"/>
      <c r="C494" s="205" t="s">
        <v>683</v>
      </c>
      <c r="D494" s="205" t="s">
        <v>162</v>
      </c>
      <c r="E494" s="206" t="s">
        <v>751</v>
      </c>
      <c r="F494" s="207" t="s">
        <v>752</v>
      </c>
      <c r="G494" s="208" t="s">
        <v>702</v>
      </c>
      <c r="H494" s="209">
        <v>1</v>
      </c>
      <c r="I494" s="210"/>
      <c r="J494" s="211">
        <f>ROUND(I494*H494,2)</f>
        <v>0</v>
      </c>
      <c r="K494" s="207" t="s">
        <v>166</v>
      </c>
      <c r="L494" s="45"/>
      <c r="M494" s="212" t="s">
        <v>19</v>
      </c>
      <c r="N494" s="213" t="s">
        <v>46</v>
      </c>
      <c r="O494" s="85"/>
      <c r="P494" s="214">
        <f>O494*H494</f>
        <v>0</v>
      </c>
      <c r="Q494" s="214">
        <v>0</v>
      </c>
      <c r="R494" s="214">
        <f>Q494*H494</f>
        <v>0</v>
      </c>
      <c r="S494" s="214">
        <v>0</v>
      </c>
      <c r="T494" s="215">
        <f>S494*H494</f>
        <v>0</v>
      </c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R494" s="216" t="s">
        <v>739</v>
      </c>
      <c r="AT494" s="216" t="s">
        <v>162</v>
      </c>
      <c r="AU494" s="216" t="s">
        <v>85</v>
      </c>
      <c r="AY494" s="18" t="s">
        <v>159</v>
      </c>
      <c r="BE494" s="217">
        <f>IF(N494="základní",J494,0)</f>
        <v>0</v>
      </c>
      <c r="BF494" s="217">
        <f>IF(N494="snížená",J494,0)</f>
        <v>0</v>
      </c>
      <c r="BG494" s="217">
        <f>IF(N494="zákl. přenesená",J494,0)</f>
        <v>0</v>
      </c>
      <c r="BH494" s="217">
        <f>IF(N494="sníž. přenesená",J494,0)</f>
        <v>0</v>
      </c>
      <c r="BI494" s="217">
        <f>IF(N494="nulová",J494,0)</f>
        <v>0</v>
      </c>
      <c r="BJ494" s="18" t="s">
        <v>83</v>
      </c>
      <c r="BK494" s="217">
        <f>ROUND(I494*H494,2)</f>
        <v>0</v>
      </c>
      <c r="BL494" s="18" t="s">
        <v>739</v>
      </c>
      <c r="BM494" s="216" t="s">
        <v>1084</v>
      </c>
    </row>
    <row r="495" spans="1:47" s="2" customFormat="1" ht="12">
      <c r="A495" s="39"/>
      <c r="B495" s="40"/>
      <c r="C495" s="41"/>
      <c r="D495" s="218" t="s">
        <v>169</v>
      </c>
      <c r="E495" s="41"/>
      <c r="F495" s="219" t="s">
        <v>754</v>
      </c>
      <c r="G495" s="41"/>
      <c r="H495" s="41"/>
      <c r="I495" s="220"/>
      <c r="J495" s="41"/>
      <c r="K495" s="41"/>
      <c r="L495" s="45"/>
      <c r="M495" s="221"/>
      <c r="N495" s="222"/>
      <c r="O495" s="85"/>
      <c r="P495" s="85"/>
      <c r="Q495" s="85"/>
      <c r="R495" s="85"/>
      <c r="S495" s="85"/>
      <c r="T495" s="86"/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T495" s="18" t="s">
        <v>169</v>
      </c>
      <c r="AU495" s="18" t="s">
        <v>85</v>
      </c>
    </row>
    <row r="496" spans="1:47" s="2" customFormat="1" ht="12">
      <c r="A496" s="39"/>
      <c r="B496" s="40"/>
      <c r="C496" s="41"/>
      <c r="D496" s="225" t="s">
        <v>203</v>
      </c>
      <c r="E496" s="41"/>
      <c r="F496" s="256" t="s">
        <v>930</v>
      </c>
      <c r="G496" s="41"/>
      <c r="H496" s="41"/>
      <c r="I496" s="220"/>
      <c r="J496" s="41"/>
      <c r="K496" s="41"/>
      <c r="L496" s="45"/>
      <c r="M496" s="221"/>
      <c r="N496" s="222"/>
      <c r="O496" s="85"/>
      <c r="P496" s="85"/>
      <c r="Q496" s="85"/>
      <c r="R496" s="85"/>
      <c r="S496" s="85"/>
      <c r="T496" s="86"/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T496" s="18" t="s">
        <v>203</v>
      </c>
      <c r="AU496" s="18" t="s">
        <v>85</v>
      </c>
    </row>
    <row r="497" spans="1:63" s="12" customFormat="1" ht="22.8" customHeight="1">
      <c r="A497" s="12"/>
      <c r="B497" s="189"/>
      <c r="C497" s="190"/>
      <c r="D497" s="191" t="s">
        <v>74</v>
      </c>
      <c r="E497" s="203" t="s">
        <v>756</v>
      </c>
      <c r="F497" s="203" t="s">
        <v>757</v>
      </c>
      <c r="G497" s="190"/>
      <c r="H497" s="190"/>
      <c r="I497" s="193"/>
      <c r="J497" s="204">
        <f>BK497</f>
        <v>0</v>
      </c>
      <c r="K497" s="190"/>
      <c r="L497" s="195"/>
      <c r="M497" s="196"/>
      <c r="N497" s="197"/>
      <c r="O497" s="197"/>
      <c r="P497" s="198">
        <f>SUM(P498:P502)</f>
        <v>0</v>
      </c>
      <c r="Q497" s="197"/>
      <c r="R497" s="198">
        <f>SUM(R498:R502)</f>
        <v>0</v>
      </c>
      <c r="S497" s="197"/>
      <c r="T497" s="199">
        <f>SUM(T498:T502)</f>
        <v>0</v>
      </c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R497" s="200" t="s">
        <v>194</v>
      </c>
      <c r="AT497" s="201" t="s">
        <v>74</v>
      </c>
      <c r="AU497" s="201" t="s">
        <v>83</v>
      </c>
      <c r="AY497" s="200" t="s">
        <v>159</v>
      </c>
      <c r="BK497" s="202">
        <f>SUM(BK498:BK502)</f>
        <v>0</v>
      </c>
    </row>
    <row r="498" spans="1:65" s="2" customFormat="1" ht="16.5" customHeight="1">
      <c r="A498" s="39"/>
      <c r="B498" s="40"/>
      <c r="C498" s="205" t="s">
        <v>690</v>
      </c>
      <c r="D498" s="205" t="s">
        <v>162</v>
      </c>
      <c r="E498" s="206" t="s">
        <v>759</v>
      </c>
      <c r="F498" s="207" t="s">
        <v>760</v>
      </c>
      <c r="G498" s="208" t="s">
        <v>702</v>
      </c>
      <c r="H498" s="209">
        <v>1</v>
      </c>
      <c r="I498" s="210"/>
      <c r="J498" s="211">
        <f>ROUND(I498*H498,2)</f>
        <v>0</v>
      </c>
      <c r="K498" s="207" t="s">
        <v>166</v>
      </c>
      <c r="L498" s="45"/>
      <c r="M498" s="212" t="s">
        <v>19</v>
      </c>
      <c r="N498" s="213" t="s">
        <v>46</v>
      </c>
      <c r="O498" s="85"/>
      <c r="P498" s="214">
        <f>O498*H498</f>
        <v>0</v>
      </c>
      <c r="Q498" s="214">
        <v>0</v>
      </c>
      <c r="R498" s="214">
        <f>Q498*H498</f>
        <v>0</v>
      </c>
      <c r="S498" s="214">
        <v>0</v>
      </c>
      <c r="T498" s="215">
        <f>S498*H498</f>
        <v>0</v>
      </c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R498" s="216" t="s">
        <v>739</v>
      </c>
      <c r="AT498" s="216" t="s">
        <v>162</v>
      </c>
      <c r="AU498" s="216" t="s">
        <v>85</v>
      </c>
      <c r="AY498" s="18" t="s">
        <v>159</v>
      </c>
      <c r="BE498" s="217">
        <f>IF(N498="základní",J498,0)</f>
        <v>0</v>
      </c>
      <c r="BF498" s="217">
        <f>IF(N498="snížená",J498,0)</f>
        <v>0</v>
      </c>
      <c r="BG498" s="217">
        <f>IF(N498="zákl. přenesená",J498,0)</f>
        <v>0</v>
      </c>
      <c r="BH498" s="217">
        <f>IF(N498="sníž. přenesená",J498,0)</f>
        <v>0</v>
      </c>
      <c r="BI498" s="217">
        <f>IF(N498="nulová",J498,0)</f>
        <v>0</v>
      </c>
      <c r="BJ498" s="18" t="s">
        <v>83</v>
      </c>
      <c r="BK498" s="217">
        <f>ROUND(I498*H498,2)</f>
        <v>0</v>
      </c>
      <c r="BL498" s="18" t="s">
        <v>739</v>
      </c>
      <c r="BM498" s="216" t="s">
        <v>1085</v>
      </c>
    </row>
    <row r="499" spans="1:47" s="2" customFormat="1" ht="12">
      <c r="A499" s="39"/>
      <c r="B499" s="40"/>
      <c r="C499" s="41"/>
      <c r="D499" s="218" t="s">
        <v>169</v>
      </c>
      <c r="E499" s="41"/>
      <c r="F499" s="219" t="s">
        <v>762</v>
      </c>
      <c r="G499" s="41"/>
      <c r="H499" s="41"/>
      <c r="I499" s="220"/>
      <c r="J499" s="41"/>
      <c r="K499" s="41"/>
      <c r="L499" s="45"/>
      <c r="M499" s="221"/>
      <c r="N499" s="222"/>
      <c r="O499" s="85"/>
      <c r="P499" s="85"/>
      <c r="Q499" s="85"/>
      <c r="R499" s="85"/>
      <c r="S499" s="85"/>
      <c r="T499" s="86"/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T499" s="18" t="s">
        <v>169</v>
      </c>
      <c r="AU499" s="18" t="s">
        <v>85</v>
      </c>
    </row>
    <row r="500" spans="1:47" s="2" customFormat="1" ht="12">
      <c r="A500" s="39"/>
      <c r="B500" s="40"/>
      <c r="C500" s="41"/>
      <c r="D500" s="225" t="s">
        <v>203</v>
      </c>
      <c r="E500" s="41"/>
      <c r="F500" s="256" t="s">
        <v>763</v>
      </c>
      <c r="G500" s="41"/>
      <c r="H500" s="41"/>
      <c r="I500" s="220"/>
      <c r="J500" s="41"/>
      <c r="K500" s="41"/>
      <c r="L500" s="45"/>
      <c r="M500" s="221"/>
      <c r="N500" s="222"/>
      <c r="O500" s="85"/>
      <c r="P500" s="85"/>
      <c r="Q500" s="85"/>
      <c r="R500" s="85"/>
      <c r="S500" s="85"/>
      <c r="T500" s="86"/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T500" s="18" t="s">
        <v>203</v>
      </c>
      <c r="AU500" s="18" t="s">
        <v>85</v>
      </c>
    </row>
    <row r="501" spans="1:65" s="2" customFormat="1" ht="16.5" customHeight="1">
      <c r="A501" s="39"/>
      <c r="B501" s="40"/>
      <c r="C501" s="205" t="s">
        <v>695</v>
      </c>
      <c r="D501" s="205" t="s">
        <v>162</v>
      </c>
      <c r="E501" s="206" t="s">
        <v>765</v>
      </c>
      <c r="F501" s="207" t="s">
        <v>766</v>
      </c>
      <c r="G501" s="208" t="s">
        <v>702</v>
      </c>
      <c r="H501" s="209">
        <v>1</v>
      </c>
      <c r="I501" s="210"/>
      <c r="J501" s="211">
        <f>ROUND(I501*H501,2)</f>
        <v>0</v>
      </c>
      <c r="K501" s="207" t="s">
        <v>166</v>
      </c>
      <c r="L501" s="45"/>
      <c r="M501" s="212" t="s">
        <v>19</v>
      </c>
      <c r="N501" s="213" t="s">
        <v>46</v>
      </c>
      <c r="O501" s="85"/>
      <c r="P501" s="214">
        <f>O501*H501</f>
        <v>0</v>
      </c>
      <c r="Q501" s="214">
        <v>0</v>
      </c>
      <c r="R501" s="214">
        <f>Q501*H501</f>
        <v>0</v>
      </c>
      <c r="S501" s="214">
        <v>0</v>
      </c>
      <c r="T501" s="215">
        <f>S501*H501</f>
        <v>0</v>
      </c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R501" s="216" t="s">
        <v>739</v>
      </c>
      <c r="AT501" s="216" t="s">
        <v>162</v>
      </c>
      <c r="AU501" s="216" t="s">
        <v>85</v>
      </c>
      <c r="AY501" s="18" t="s">
        <v>159</v>
      </c>
      <c r="BE501" s="217">
        <f>IF(N501="základní",J501,0)</f>
        <v>0</v>
      </c>
      <c r="BF501" s="217">
        <f>IF(N501="snížená",J501,0)</f>
        <v>0</v>
      </c>
      <c r="BG501" s="217">
        <f>IF(N501="zákl. přenesená",J501,0)</f>
        <v>0</v>
      </c>
      <c r="BH501" s="217">
        <f>IF(N501="sníž. přenesená",J501,0)</f>
        <v>0</v>
      </c>
      <c r="BI501" s="217">
        <f>IF(N501="nulová",J501,0)</f>
        <v>0</v>
      </c>
      <c r="BJ501" s="18" t="s">
        <v>83</v>
      </c>
      <c r="BK501" s="217">
        <f>ROUND(I501*H501,2)</f>
        <v>0</v>
      </c>
      <c r="BL501" s="18" t="s">
        <v>739</v>
      </c>
      <c r="BM501" s="216" t="s">
        <v>1086</v>
      </c>
    </row>
    <row r="502" spans="1:47" s="2" customFormat="1" ht="12">
      <c r="A502" s="39"/>
      <c r="B502" s="40"/>
      <c r="C502" s="41"/>
      <c r="D502" s="218" t="s">
        <v>169</v>
      </c>
      <c r="E502" s="41"/>
      <c r="F502" s="219" t="s">
        <v>768</v>
      </c>
      <c r="G502" s="41"/>
      <c r="H502" s="41"/>
      <c r="I502" s="220"/>
      <c r="J502" s="41"/>
      <c r="K502" s="41"/>
      <c r="L502" s="45"/>
      <c r="M502" s="268"/>
      <c r="N502" s="269"/>
      <c r="O502" s="270"/>
      <c r="P502" s="270"/>
      <c r="Q502" s="270"/>
      <c r="R502" s="270"/>
      <c r="S502" s="270"/>
      <c r="T502" s="271"/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T502" s="18" t="s">
        <v>169</v>
      </c>
      <c r="AU502" s="18" t="s">
        <v>85</v>
      </c>
    </row>
    <row r="503" spans="1:31" s="2" customFormat="1" ht="6.95" customHeight="1">
      <c r="A503" s="39"/>
      <c r="B503" s="60"/>
      <c r="C503" s="61"/>
      <c r="D503" s="61"/>
      <c r="E503" s="61"/>
      <c r="F503" s="61"/>
      <c r="G503" s="61"/>
      <c r="H503" s="61"/>
      <c r="I503" s="61"/>
      <c r="J503" s="61"/>
      <c r="K503" s="61"/>
      <c r="L503" s="45"/>
      <c r="M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</row>
  </sheetData>
  <sheetProtection password="CC35" sheet="1" objects="1" scenarios="1" formatColumns="0" formatRows="0" autoFilter="0"/>
  <autoFilter ref="C93:K502"/>
  <mergeCells count="9">
    <mergeCell ref="E7:H7"/>
    <mergeCell ref="E9:H9"/>
    <mergeCell ref="E18:H18"/>
    <mergeCell ref="E27:H27"/>
    <mergeCell ref="E48:H48"/>
    <mergeCell ref="E50:H50"/>
    <mergeCell ref="E84:H84"/>
    <mergeCell ref="E86:H86"/>
    <mergeCell ref="L2:V2"/>
  </mergeCells>
  <hyperlinks>
    <hyperlink ref="F98" r:id="rId1" display="https://podminky.urs.cz/item/CS_URS_2023_02/952902501"/>
    <hyperlink ref="F101" r:id="rId2" display="https://podminky.urs.cz/item/CS_URS_2023_02/997013152"/>
    <hyperlink ref="F103" r:id="rId3" display="https://podminky.urs.cz/item/CS_URS_2023_02/997013501"/>
    <hyperlink ref="F105" r:id="rId4" display="https://podminky.urs.cz/item/CS_URS_2023_02/997013509"/>
    <hyperlink ref="F109" r:id="rId5" display="https://podminky.urs.cz/item/CS_URS_2023_02/997013645"/>
    <hyperlink ref="F112" r:id="rId6" display="https://podminky.urs.cz/item/CS_URS_2023_02/997013814"/>
    <hyperlink ref="F115" r:id="rId7" display="https://podminky.urs.cz/item/CS_URS_2023_02/997013631"/>
    <hyperlink ref="F120" r:id="rId8" display="https://podminky.urs.cz/item/CS_URS_2023_02/712300921"/>
    <hyperlink ref="F127" r:id="rId9" display="https://podminky.urs.cz/item/CS_URS_2023_02/712311101"/>
    <hyperlink ref="F136" r:id="rId10" display="https://podminky.urs.cz/item/CS_URS_2023_02/712341559"/>
    <hyperlink ref="F140" r:id="rId11" display="https://podminky.urs.cz/item/CS_URS_2023_02/712331111"/>
    <hyperlink ref="F144" r:id="rId12" display="https://podminky.urs.cz/item/CS_URS_2023_02/712341559"/>
    <hyperlink ref="F148" r:id="rId13" display="https://podminky.urs.cz/item/CS_URS_2023_02/712391176"/>
    <hyperlink ref="F163" r:id="rId14" display="https://podminky.urs.cz/item/CS_URS_2023_02/712341715"/>
    <hyperlink ref="F169" r:id="rId15" display="https://podminky.urs.cz/item/CS_URS_2023_02/712341715"/>
    <hyperlink ref="F172" r:id="rId16" display="https://podminky.urs.cz/item/CS_URS_2023_02/712340832"/>
    <hyperlink ref="F180" r:id="rId17" display="https://podminky.urs.cz/item/CS_URS_2023_02/712311101"/>
    <hyperlink ref="F189" r:id="rId18" display="https://podminky.urs.cz/item/CS_URS_2023_02/712341559"/>
    <hyperlink ref="F198" r:id="rId19" display="https://podminky.urs.cz/item/CS_URS_2023_02/712811101"/>
    <hyperlink ref="F212" r:id="rId20" display="https://podminky.urs.cz/item/CS_URS_2023_02/712841559"/>
    <hyperlink ref="F226" r:id="rId21" display="https://podminky.urs.cz/item/CS_URS_2023_02/712831101"/>
    <hyperlink ref="F240" r:id="rId22" display="https://podminky.urs.cz/item/CS_URS_2023_02/712841559"/>
    <hyperlink ref="F254" r:id="rId23" display="https://podminky.urs.cz/item/CS_URS_2023_02/998712102"/>
    <hyperlink ref="F257" r:id="rId24" display="https://podminky.urs.cz/item/CS_URS_2023_02/713141136"/>
    <hyperlink ref="F269" r:id="rId25" display="https://podminky.urs.cz/item/CS_URS_2023_02/713141151"/>
    <hyperlink ref="F273" r:id="rId26" display="https://podminky.urs.cz/item/CS_URS_2023_02/713141264"/>
    <hyperlink ref="F276" r:id="rId27" display="https://podminky.urs.cz/item/CS_URS_2023_02/713141336"/>
    <hyperlink ref="F284" r:id="rId28" display="https://podminky.urs.cz/item/CS_URS_2023_02/713141414"/>
    <hyperlink ref="F287" r:id="rId29" display="https://podminky.urs.cz/item/CS_URS_2023_02/713190833"/>
    <hyperlink ref="F291" r:id="rId30" display="https://podminky.urs.cz/item/CS_URS_2023_02/713140841"/>
    <hyperlink ref="F299" r:id="rId31" display="https://podminky.urs.cz/item/CS_URS_2023_02/713141212"/>
    <hyperlink ref="F315" r:id="rId32" display="https://podminky.urs.cz/item/CS_URS_2023_02/713141358"/>
    <hyperlink ref="F324" r:id="rId33" display="https://podminky.urs.cz/item/CS_URS_2023_02/713141358"/>
    <hyperlink ref="F332" r:id="rId34" display="https://podminky.urs.cz/item/CS_URS_2023_02/713141396"/>
    <hyperlink ref="F344" r:id="rId35" display="https://podminky.urs.cz/item/CS_URS_2023_02/998713102"/>
    <hyperlink ref="F347" r:id="rId36" display="https://podminky.urs.cz/item/CS_URS_2023_02/721210822"/>
    <hyperlink ref="F349" r:id="rId37" display="https://podminky.urs.cz/item/CS_URS_2023_02/721239114"/>
    <hyperlink ref="F355" r:id="rId38" display="https://podminky.urs.cz/item/CS_URS_2023_02/721110802"/>
    <hyperlink ref="F357" r:id="rId39" display="https://podminky.urs.cz/item/CS_URS_2023_02/721173315"/>
    <hyperlink ref="F360" r:id="rId40" display="https://podminky.urs.cz/item/CS_URS_2023_02/877260320"/>
    <hyperlink ref="F363" r:id="rId41" display="https://podminky.urs.cz/item/CS_URS_2023_02/998721102"/>
    <hyperlink ref="F366" r:id="rId42" display="https://podminky.urs.cz/item/CS_URS_2023_02/741421823"/>
    <hyperlink ref="F371" r:id="rId43" display="https://podminky.urs.cz/item/CS_URS_2023_02/741421841"/>
    <hyperlink ref="F380" r:id="rId44" display="https://podminky.urs.cz/item/CS_URS_2023_02/741421855"/>
    <hyperlink ref="F389" r:id="rId45" display="https://podminky.urs.cz/item/CS_URS_2023_02/741420001"/>
    <hyperlink ref="F397" r:id="rId46" display="https://podminky.urs.cz/item/CS_URS_2023_02/741420020"/>
    <hyperlink ref="F407" r:id="rId47" display="https://podminky.urs.cz/item/CS_URS_2023_02/741810001"/>
    <hyperlink ref="F410" r:id="rId48" display="https://podminky.urs.cz/item/CS_URS_2023_02/998741202"/>
    <hyperlink ref="F413" r:id="rId49" display="https://podminky.urs.cz/item/CS_URS_2023_02/762341670"/>
    <hyperlink ref="F425" r:id="rId50" display="https://podminky.urs.cz/item/CS_URS_2023_02/762395000"/>
    <hyperlink ref="F429" r:id="rId51" display="https://podminky.urs.cz/item/CS_URS_2023_02/998762102"/>
    <hyperlink ref="F432" r:id="rId52" display="https://podminky.urs.cz/item/CS_URS_2023_02/764002841"/>
    <hyperlink ref="F437" r:id="rId53" display="https://podminky.urs.cz/item/CS_URS_2023_02/764002861"/>
    <hyperlink ref="F452" r:id="rId54" display="https://podminky.urs.cz/item/CS_URS_2023_02/764.Rpol.150"/>
    <hyperlink ref="F463" r:id="rId55" display="https://podminky.urs.cz/item/CS_URS_2023_02/764002841"/>
    <hyperlink ref="F469" r:id="rId56" display="https://podminky.urs.cz/item/CS_URS_2023_02/764214411"/>
    <hyperlink ref="F478" r:id="rId57" display="https://podminky.urs.cz/item/CS_URS_2023_02/998764202"/>
    <hyperlink ref="F481" r:id="rId58" display="https://podminky.urs.cz/item/CS_URS_2023_02/767881135"/>
    <hyperlink ref="F485" r:id="rId59" display="https://podminky.urs.cz/item/CS_URS_2023_02/998767202"/>
    <hyperlink ref="F489" r:id="rId60" display="https://podminky.urs.cz/item/CS_URS_2023_02/030001000"/>
    <hyperlink ref="F493" r:id="rId61" display="https://podminky.urs.cz/item/CS_URS_2023_02/041103000"/>
    <hyperlink ref="F495" r:id="rId62" display="https://podminky.urs.cz/item/CS_URS_2023_02/043194000"/>
    <hyperlink ref="F499" r:id="rId63" display="https://podminky.urs.cz/item/CS_URS_2023_02/061002000"/>
    <hyperlink ref="F502" r:id="rId64" display="https://podminky.urs.cz/item/CS_URS_2023_02/065002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6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51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94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85</v>
      </c>
    </row>
    <row r="4" spans="2:46" s="1" customFormat="1" ht="24.95" customHeight="1">
      <c r="B4" s="21"/>
      <c r="D4" s="131" t="s">
        <v>119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Rekonstrukce střechy Základní školy Za Chlumem 824 v Bílině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120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1087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14. 9. 2023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27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28</v>
      </c>
      <c r="F15" s="39"/>
      <c r="G15" s="39"/>
      <c r="H15" s="39"/>
      <c r="I15" s="133" t="s">
        <v>29</v>
      </c>
      <c r="J15" s="137" t="s">
        <v>30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31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29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33</v>
      </c>
      <c r="E20" s="39"/>
      <c r="F20" s="39"/>
      <c r="G20" s="39"/>
      <c r="H20" s="39"/>
      <c r="I20" s="133" t="s">
        <v>26</v>
      </c>
      <c r="J20" s="137" t="s">
        <v>34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35</v>
      </c>
      <c r="F21" s="39"/>
      <c r="G21" s="39"/>
      <c r="H21" s="39"/>
      <c r="I21" s="133" t="s">
        <v>29</v>
      </c>
      <c r="J21" s="137" t="s">
        <v>36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38</v>
      </c>
      <c r="E23" s="39"/>
      <c r="F23" s="39"/>
      <c r="G23" s="39"/>
      <c r="H23" s="39"/>
      <c r="I23" s="133" t="s">
        <v>26</v>
      </c>
      <c r="J23" s="137" t="s">
        <v>34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">
        <v>35</v>
      </c>
      <c r="F24" s="39"/>
      <c r="G24" s="39"/>
      <c r="H24" s="39"/>
      <c r="I24" s="133" t="s">
        <v>29</v>
      </c>
      <c r="J24" s="137" t="s">
        <v>36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39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71.25" customHeight="1">
      <c r="A27" s="139"/>
      <c r="B27" s="140"/>
      <c r="C27" s="139"/>
      <c r="D27" s="139"/>
      <c r="E27" s="141" t="s">
        <v>40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41</v>
      </c>
      <c r="E30" s="39"/>
      <c r="F30" s="39"/>
      <c r="G30" s="39"/>
      <c r="H30" s="39"/>
      <c r="I30" s="39"/>
      <c r="J30" s="145">
        <f>ROUND(J96,2)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43</v>
      </c>
      <c r="G32" s="39"/>
      <c r="H32" s="39"/>
      <c r="I32" s="146" t="s">
        <v>42</v>
      </c>
      <c r="J32" s="146" t="s">
        <v>44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45</v>
      </c>
      <c r="E33" s="133" t="s">
        <v>46</v>
      </c>
      <c r="F33" s="148">
        <f>ROUND((SUM(BE96:BE509)),2)</f>
        <v>0</v>
      </c>
      <c r="G33" s="39"/>
      <c r="H33" s="39"/>
      <c r="I33" s="149">
        <v>0.21</v>
      </c>
      <c r="J33" s="148">
        <f>ROUND(((SUM(BE96:BE509))*I33),2)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47</v>
      </c>
      <c r="F34" s="148">
        <f>ROUND((SUM(BF96:BF509)),2)</f>
        <v>0</v>
      </c>
      <c r="G34" s="39"/>
      <c r="H34" s="39"/>
      <c r="I34" s="149">
        <v>0.15</v>
      </c>
      <c r="J34" s="148">
        <f>ROUND(((SUM(BF96:BF509))*I34),2)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48</v>
      </c>
      <c r="F35" s="148">
        <f>ROUND((SUM(BG96:BG509)),2)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49</v>
      </c>
      <c r="F36" s="148">
        <f>ROUND((SUM(BH96:BH509)),2)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50</v>
      </c>
      <c r="F37" s="148">
        <f>ROUND((SUM(BI96:BI509)),2)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51</v>
      </c>
      <c r="E39" s="152"/>
      <c r="F39" s="152"/>
      <c r="G39" s="153" t="s">
        <v>52</v>
      </c>
      <c r="H39" s="154" t="s">
        <v>53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122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Rekonstrukce střechy Základní školy Za Chlumem 824 v Bílině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120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SO-04 - A4 - střecha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Za Chlumem 824</v>
      </c>
      <c r="G52" s="41"/>
      <c r="H52" s="41"/>
      <c r="I52" s="33" t="s">
        <v>23</v>
      </c>
      <c r="J52" s="73" t="str">
        <f>IF(J12="","",J12)</f>
        <v>14. 9. 2023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Město Bílina</v>
      </c>
      <c r="G54" s="41"/>
      <c r="H54" s="41"/>
      <c r="I54" s="33" t="s">
        <v>33</v>
      </c>
      <c r="J54" s="37" t="str">
        <f>E21</f>
        <v>DEKPROJEKT s.r.o.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31</v>
      </c>
      <c r="D55" s="41"/>
      <c r="E55" s="41"/>
      <c r="F55" s="28" t="str">
        <f>IF(E18="","",E18)</f>
        <v>Vyplň údaj</v>
      </c>
      <c r="G55" s="41"/>
      <c r="H55" s="41"/>
      <c r="I55" s="33" t="s">
        <v>38</v>
      </c>
      <c r="J55" s="37" t="str">
        <f>E24</f>
        <v>DEKPROJEKT s.r.o.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123</v>
      </c>
      <c r="D57" s="163"/>
      <c r="E57" s="163"/>
      <c r="F57" s="163"/>
      <c r="G57" s="163"/>
      <c r="H57" s="163"/>
      <c r="I57" s="163"/>
      <c r="J57" s="164" t="s">
        <v>124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73</v>
      </c>
      <c r="D59" s="41"/>
      <c r="E59" s="41"/>
      <c r="F59" s="41"/>
      <c r="G59" s="41"/>
      <c r="H59" s="41"/>
      <c r="I59" s="41"/>
      <c r="J59" s="103">
        <f>J96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125</v>
      </c>
    </row>
    <row r="60" spans="1:31" s="9" customFormat="1" ht="24.95" customHeight="1">
      <c r="A60" s="9"/>
      <c r="B60" s="166"/>
      <c r="C60" s="167"/>
      <c r="D60" s="168" t="s">
        <v>126</v>
      </c>
      <c r="E60" s="169"/>
      <c r="F60" s="169"/>
      <c r="G60" s="169"/>
      <c r="H60" s="169"/>
      <c r="I60" s="169"/>
      <c r="J60" s="170">
        <f>J97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128</v>
      </c>
      <c r="E61" s="175"/>
      <c r="F61" s="175"/>
      <c r="G61" s="175"/>
      <c r="H61" s="175"/>
      <c r="I61" s="175"/>
      <c r="J61" s="176">
        <f>J98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129</v>
      </c>
      <c r="E62" s="175"/>
      <c r="F62" s="175"/>
      <c r="G62" s="175"/>
      <c r="H62" s="175"/>
      <c r="I62" s="175"/>
      <c r="J62" s="176">
        <f>J101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9" customFormat="1" ht="24.95" customHeight="1">
      <c r="A63" s="9"/>
      <c r="B63" s="166"/>
      <c r="C63" s="167"/>
      <c r="D63" s="168" t="s">
        <v>131</v>
      </c>
      <c r="E63" s="169"/>
      <c r="F63" s="169"/>
      <c r="G63" s="169"/>
      <c r="H63" s="169"/>
      <c r="I63" s="169"/>
      <c r="J63" s="170">
        <f>J119</f>
        <v>0</v>
      </c>
      <c r="K63" s="167"/>
      <c r="L63" s="171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10" customFormat="1" ht="19.9" customHeight="1">
      <c r="A64" s="10"/>
      <c r="B64" s="172"/>
      <c r="C64" s="173"/>
      <c r="D64" s="174" t="s">
        <v>132</v>
      </c>
      <c r="E64" s="175"/>
      <c r="F64" s="175"/>
      <c r="G64" s="175"/>
      <c r="H64" s="175"/>
      <c r="I64" s="175"/>
      <c r="J64" s="176">
        <f>J120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2"/>
      <c r="C65" s="173"/>
      <c r="D65" s="174" t="s">
        <v>133</v>
      </c>
      <c r="E65" s="175"/>
      <c r="F65" s="175"/>
      <c r="G65" s="175"/>
      <c r="H65" s="175"/>
      <c r="I65" s="175"/>
      <c r="J65" s="176">
        <f>J249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2"/>
      <c r="C66" s="173"/>
      <c r="D66" s="174" t="s">
        <v>134</v>
      </c>
      <c r="E66" s="175"/>
      <c r="F66" s="175"/>
      <c r="G66" s="175"/>
      <c r="H66" s="175"/>
      <c r="I66" s="175"/>
      <c r="J66" s="176">
        <f>J332</f>
        <v>0</v>
      </c>
      <c r="K66" s="173"/>
      <c r="L66" s="17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2"/>
      <c r="C67" s="173"/>
      <c r="D67" s="174" t="s">
        <v>135</v>
      </c>
      <c r="E67" s="175"/>
      <c r="F67" s="175"/>
      <c r="G67" s="175"/>
      <c r="H67" s="175"/>
      <c r="I67" s="175"/>
      <c r="J67" s="176">
        <f>J351</f>
        <v>0</v>
      </c>
      <c r="K67" s="173"/>
      <c r="L67" s="17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2"/>
      <c r="C68" s="173"/>
      <c r="D68" s="174" t="s">
        <v>1088</v>
      </c>
      <c r="E68" s="175"/>
      <c r="F68" s="175"/>
      <c r="G68" s="175"/>
      <c r="H68" s="175"/>
      <c r="I68" s="175"/>
      <c r="J68" s="176">
        <f>J398</f>
        <v>0</v>
      </c>
      <c r="K68" s="173"/>
      <c r="L68" s="17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2"/>
      <c r="C69" s="173"/>
      <c r="D69" s="174" t="s">
        <v>136</v>
      </c>
      <c r="E69" s="175"/>
      <c r="F69" s="175"/>
      <c r="G69" s="175"/>
      <c r="H69" s="175"/>
      <c r="I69" s="175"/>
      <c r="J69" s="176">
        <f>J407</f>
        <v>0</v>
      </c>
      <c r="K69" s="173"/>
      <c r="L69" s="17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2"/>
      <c r="C70" s="173"/>
      <c r="D70" s="174" t="s">
        <v>137</v>
      </c>
      <c r="E70" s="175"/>
      <c r="F70" s="175"/>
      <c r="G70" s="175"/>
      <c r="H70" s="175"/>
      <c r="I70" s="175"/>
      <c r="J70" s="176">
        <f>J426</f>
        <v>0</v>
      </c>
      <c r="K70" s="173"/>
      <c r="L70" s="177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72"/>
      <c r="C71" s="173"/>
      <c r="D71" s="174" t="s">
        <v>138</v>
      </c>
      <c r="E71" s="175"/>
      <c r="F71" s="175"/>
      <c r="G71" s="175"/>
      <c r="H71" s="175"/>
      <c r="I71" s="175"/>
      <c r="J71" s="176">
        <f>J475</f>
        <v>0</v>
      </c>
      <c r="K71" s="173"/>
      <c r="L71" s="177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72"/>
      <c r="C72" s="173"/>
      <c r="D72" s="174" t="s">
        <v>139</v>
      </c>
      <c r="E72" s="175"/>
      <c r="F72" s="175"/>
      <c r="G72" s="175"/>
      <c r="H72" s="175"/>
      <c r="I72" s="175"/>
      <c r="J72" s="176">
        <f>J482</f>
        <v>0</v>
      </c>
      <c r="K72" s="173"/>
      <c r="L72" s="177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9" customFormat="1" ht="24.95" customHeight="1">
      <c r="A73" s="9"/>
      <c r="B73" s="166"/>
      <c r="C73" s="167"/>
      <c r="D73" s="168" t="s">
        <v>140</v>
      </c>
      <c r="E73" s="169"/>
      <c r="F73" s="169"/>
      <c r="G73" s="169"/>
      <c r="H73" s="169"/>
      <c r="I73" s="169"/>
      <c r="J73" s="170">
        <f>J493</f>
        <v>0</v>
      </c>
      <c r="K73" s="167"/>
      <c r="L73" s="171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pans="1:31" s="10" customFormat="1" ht="19.9" customHeight="1">
      <c r="A74" s="10"/>
      <c r="B74" s="172"/>
      <c r="C74" s="173"/>
      <c r="D74" s="174" t="s">
        <v>141</v>
      </c>
      <c r="E74" s="175"/>
      <c r="F74" s="175"/>
      <c r="G74" s="175"/>
      <c r="H74" s="175"/>
      <c r="I74" s="175"/>
      <c r="J74" s="176">
        <f>J494</f>
        <v>0</v>
      </c>
      <c r="K74" s="173"/>
      <c r="L74" s="177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72"/>
      <c r="C75" s="173"/>
      <c r="D75" s="174" t="s">
        <v>142</v>
      </c>
      <c r="E75" s="175"/>
      <c r="F75" s="175"/>
      <c r="G75" s="175"/>
      <c r="H75" s="175"/>
      <c r="I75" s="175"/>
      <c r="J75" s="176">
        <f>J498</f>
        <v>0</v>
      </c>
      <c r="K75" s="173"/>
      <c r="L75" s="177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72"/>
      <c r="C76" s="173"/>
      <c r="D76" s="174" t="s">
        <v>143</v>
      </c>
      <c r="E76" s="175"/>
      <c r="F76" s="175"/>
      <c r="G76" s="175"/>
      <c r="H76" s="175"/>
      <c r="I76" s="175"/>
      <c r="J76" s="176">
        <f>J504</f>
        <v>0</v>
      </c>
      <c r="K76" s="173"/>
      <c r="L76" s="177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2" customFormat="1" ht="21.8" customHeight="1">
      <c r="A77" s="39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60"/>
      <c r="C78" s="61"/>
      <c r="D78" s="61"/>
      <c r="E78" s="61"/>
      <c r="F78" s="61"/>
      <c r="G78" s="61"/>
      <c r="H78" s="61"/>
      <c r="I78" s="61"/>
      <c r="J78" s="61"/>
      <c r="K78" s="6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82" spans="1:31" s="2" customFormat="1" ht="6.95" customHeight="1">
      <c r="A82" s="39"/>
      <c r="B82" s="62"/>
      <c r="C82" s="63"/>
      <c r="D82" s="63"/>
      <c r="E82" s="63"/>
      <c r="F82" s="63"/>
      <c r="G82" s="63"/>
      <c r="H82" s="63"/>
      <c r="I82" s="63"/>
      <c r="J82" s="63"/>
      <c r="K82" s="63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24.95" customHeight="1">
      <c r="A83" s="39"/>
      <c r="B83" s="40"/>
      <c r="C83" s="24" t="s">
        <v>144</v>
      </c>
      <c r="D83" s="41"/>
      <c r="E83" s="41"/>
      <c r="F83" s="41"/>
      <c r="G83" s="41"/>
      <c r="H83" s="41"/>
      <c r="I83" s="41"/>
      <c r="J83" s="41"/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6.95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2" customHeight="1">
      <c r="A85" s="39"/>
      <c r="B85" s="40"/>
      <c r="C85" s="33" t="s">
        <v>16</v>
      </c>
      <c r="D85" s="41"/>
      <c r="E85" s="41"/>
      <c r="F85" s="41"/>
      <c r="G85" s="41"/>
      <c r="H85" s="41"/>
      <c r="I85" s="41"/>
      <c r="J85" s="41"/>
      <c r="K85" s="41"/>
      <c r="L85" s="13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6.5" customHeight="1">
      <c r="A86" s="39"/>
      <c r="B86" s="40"/>
      <c r="C86" s="41"/>
      <c r="D86" s="41"/>
      <c r="E86" s="161" t="str">
        <f>E7</f>
        <v>Rekonstrukce střechy Základní školy Za Chlumem 824 v Bílině</v>
      </c>
      <c r="F86" s="33"/>
      <c r="G86" s="33"/>
      <c r="H86" s="33"/>
      <c r="I86" s="41"/>
      <c r="J86" s="41"/>
      <c r="K86" s="41"/>
      <c r="L86" s="13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2" customHeight="1">
      <c r="A87" s="39"/>
      <c r="B87" s="40"/>
      <c r="C87" s="33" t="s">
        <v>120</v>
      </c>
      <c r="D87" s="41"/>
      <c r="E87" s="41"/>
      <c r="F87" s="41"/>
      <c r="G87" s="41"/>
      <c r="H87" s="41"/>
      <c r="I87" s="41"/>
      <c r="J87" s="41"/>
      <c r="K87" s="41"/>
      <c r="L87" s="13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6.5" customHeight="1">
      <c r="A88" s="39"/>
      <c r="B88" s="40"/>
      <c r="C88" s="41"/>
      <c r="D88" s="41"/>
      <c r="E88" s="70" t="str">
        <f>E9</f>
        <v>SO-04 - A4 - střecha</v>
      </c>
      <c r="F88" s="41"/>
      <c r="G88" s="41"/>
      <c r="H88" s="41"/>
      <c r="I88" s="41"/>
      <c r="J88" s="41"/>
      <c r="K88" s="41"/>
      <c r="L88" s="13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6.95" customHeight="1">
      <c r="A89" s="39"/>
      <c r="B89" s="40"/>
      <c r="C89" s="41"/>
      <c r="D89" s="41"/>
      <c r="E89" s="41"/>
      <c r="F89" s="41"/>
      <c r="G89" s="41"/>
      <c r="H89" s="41"/>
      <c r="I89" s="41"/>
      <c r="J89" s="41"/>
      <c r="K89" s="41"/>
      <c r="L89" s="13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2" customHeight="1">
      <c r="A90" s="39"/>
      <c r="B90" s="40"/>
      <c r="C90" s="33" t="s">
        <v>21</v>
      </c>
      <c r="D90" s="41"/>
      <c r="E90" s="41"/>
      <c r="F90" s="28" t="str">
        <f>F12</f>
        <v>Za Chlumem 824</v>
      </c>
      <c r="G90" s="41"/>
      <c r="H90" s="41"/>
      <c r="I90" s="33" t="s">
        <v>23</v>
      </c>
      <c r="J90" s="73" t="str">
        <f>IF(J12="","",J12)</f>
        <v>14. 9. 2023</v>
      </c>
      <c r="K90" s="41"/>
      <c r="L90" s="135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6.95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135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25</v>
      </c>
      <c r="D92" s="41"/>
      <c r="E92" s="41"/>
      <c r="F92" s="28" t="str">
        <f>E15</f>
        <v>Město Bílina</v>
      </c>
      <c r="G92" s="41"/>
      <c r="H92" s="41"/>
      <c r="I92" s="33" t="s">
        <v>33</v>
      </c>
      <c r="J92" s="37" t="str">
        <f>E21</f>
        <v>DEKPROJEKT s.r.o.</v>
      </c>
      <c r="K92" s="41"/>
      <c r="L92" s="135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5.15" customHeight="1">
      <c r="A93" s="39"/>
      <c r="B93" s="40"/>
      <c r="C93" s="33" t="s">
        <v>31</v>
      </c>
      <c r="D93" s="41"/>
      <c r="E93" s="41"/>
      <c r="F93" s="28" t="str">
        <f>IF(E18="","",E18)</f>
        <v>Vyplň údaj</v>
      </c>
      <c r="G93" s="41"/>
      <c r="H93" s="41"/>
      <c r="I93" s="33" t="s">
        <v>38</v>
      </c>
      <c r="J93" s="37" t="str">
        <f>E24</f>
        <v>DEKPROJEKT s.r.o.</v>
      </c>
      <c r="K93" s="41"/>
      <c r="L93" s="135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0.3" customHeight="1">
      <c r="A94" s="39"/>
      <c r="B94" s="40"/>
      <c r="C94" s="41"/>
      <c r="D94" s="41"/>
      <c r="E94" s="41"/>
      <c r="F94" s="41"/>
      <c r="G94" s="41"/>
      <c r="H94" s="41"/>
      <c r="I94" s="41"/>
      <c r="J94" s="41"/>
      <c r="K94" s="41"/>
      <c r="L94" s="135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11" customFormat="1" ht="29.25" customHeight="1">
      <c r="A95" s="178"/>
      <c r="B95" s="179"/>
      <c r="C95" s="180" t="s">
        <v>145</v>
      </c>
      <c r="D95" s="181" t="s">
        <v>60</v>
      </c>
      <c r="E95" s="181" t="s">
        <v>56</v>
      </c>
      <c r="F95" s="181" t="s">
        <v>57</v>
      </c>
      <c r="G95" s="181" t="s">
        <v>146</v>
      </c>
      <c r="H95" s="181" t="s">
        <v>147</v>
      </c>
      <c r="I95" s="181" t="s">
        <v>148</v>
      </c>
      <c r="J95" s="181" t="s">
        <v>124</v>
      </c>
      <c r="K95" s="182" t="s">
        <v>149</v>
      </c>
      <c r="L95" s="183"/>
      <c r="M95" s="93" t="s">
        <v>19</v>
      </c>
      <c r="N95" s="94" t="s">
        <v>45</v>
      </c>
      <c r="O95" s="94" t="s">
        <v>150</v>
      </c>
      <c r="P95" s="94" t="s">
        <v>151</v>
      </c>
      <c r="Q95" s="94" t="s">
        <v>152</v>
      </c>
      <c r="R95" s="94" t="s">
        <v>153</v>
      </c>
      <c r="S95" s="94" t="s">
        <v>154</v>
      </c>
      <c r="T95" s="95" t="s">
        <v>155</v>
      </c>
      <c r="U95" s="178"/>
      <c r="V95" s="178"/>
      <c r="W95" s="178"/>
      <c r="X95" s="178"/>
      <c r="Y95" s="178"/>
      <c r="Z95" s="178"/>
      <c r="AA95" s="178"/>
      <c r="AB95" s="178"/>
      <c r="AC95" s="178"/>
      <c r="AD95" s="178"/>
      <c r="AE95" s="178"/>
    </row>
    <row r="96" spans="1:63" s="2" customFormat="1" ht="22.8" customHeight="1">
      <c r="A96" s="39"/>
      <c r="B96" s="40"/>
      <c r="C96" s="100" t="s">
        <v>156</v>
      </c>
      <c r="D96" s="41"/>
      <c r="E96" s="41"/>
      <c r="F96" s="41"/>
      <c r="G96" s="41"/>
      <c r="H96" s="41"/>
      <c r="I96" s="41"/>
      <c r="J96" s="184">
        <f>BK96</f>
        <v>0</v>
      </c>
      <c r="K96" s="41"/>
      <c r="L96" s="45"/>
      <c r="M96" s="96"/>
      <c r="N96" s="185"/>
      <c r="O96" s="97"/>
      <c r="P96" s="186">
        <f>P97+P119+P493</f>
        <v>0</v>
      </c>
      <c r="Q96" s="97"/>
      <c r="R96" s="186">
        <f>R97+R119+R493</f>
        <v>17.168527929999993</v>
      </c>
      <c r="S96" s="97"/>
      <c r="T96" s="187">
        <f>T97+T119+T493</f>
        <v>0.94955535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74</v>
      </c>
      <c r="AU96" s="18" t="s">
        <v>125</v>
      </c>
      <c r="BK96" s="188">
        <f>BK97+BK119+BK493</f>
        <v>0</v>
      </c>
    </row>
    <row r="97" spans="1:63" s="12" customFormat="1" ht="25.9" customHeight="1">
      <c r="A97" s="12"/>
      <c r="B97" s="189"/>
      <c r="C97" s="190"/>
      <c r="D97" s="191" t="s">
        <v>74</v>
      </c>
      <c r="E97" s="192" t="s">
        <v>157</v>
      </c>
      <c r="F97" s="192" t="s">
        <v>158</v>
      </c>
      <c r="G97" s="190"/>
      <c r="H97" s="190"/>
      <c r="I97" s="193"/>
      <c r="J97" s="194">
        <f>BK97</f>
        <v>0</v>
      </c>
      <c r="K97" s="190"/>
      <c r="L97" s="195"/>
      <c r="M97" s="196"/>
      <c r="N97" s="197"/>
      <c r="O97" s="197"/>
      <c r="P97" s="198">
        <f>P98+P101</f>
        <v>0</v>
      </c>
      <c r="Q97" s="197"/>
      <c r="R97" s="198">
        <f>R98+R101</f>
        <v>0</v>
      </c>
      <c r="S97" s="197"/>
      <c r="T97" s="199">
        <f>T98+T101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00" t="s">
        <v>83</v>
      </c>
      <c r="AT97" s="201" t="s">
        <v>74</v>
      </c>
      <c r="AU97" s="201" t="s">
        <v>75</v>
      </c>
      <c r="AY97" s="200" t="s">
        <v>159</v>
      </c>
      <c r="BK97" s="202">
        <f>BK98+BK101</f>
        <v>0</v>
      </c>
    </row>
    <row r="98" spans="1:63" s="12" customFormat="1" ht="22.8" customHeight="1">
      <c r="A98" s="12"/>
      <c r="B98" s="189"/>
      <c r="C98" s="190"/>
      <c r="D98" s="191" t="s">
        <v>74</v>
      </c>
      <c r="E98" s="203" t="s">
        <v>180</v>
      </c>
      <c r="F98" s="203" t="s">
        <v>181</v>
      </c>
      <c r="G98" s="190"/>
      <c r="H98" s="190"/>
      <c r="I98" s="193"/>
      <c r="J98" s="204">
        <f>BK98</f>
        <v>0</v>
      </c>
      <c r="K98" s="190"/>
      <c r="L98" s="195"/>
      <c r="M98" s="196"/>
      <c r="N98" s="197"/>
      <c r="O98" s="197"/>
      <c r="P98" s="198">
        <f>SUM(P99:P100)</f>
        <v>0</v>
      </c>
      <c r="Q98" s="197"/>
      <c r="R98" s="198">
        <f>SUM(R99:R100)</f>
        <v>0</v>
      </c>
      <c r="S98" s="197"/>
      <c r="T98" s="199">
        <f>SUM(T99:T100)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00" t="s">
        <v>83</v>
      </c>
      <c r="AT98" s="201" t="s">
        <v>74</v>
      </c>
      <c r="AU98" s="201" t="s">
        <v>83</v>
      </c>
      <c r="AY98" s="200" t="s">
        <v>159</v>
      </c>
      <c r="BK98" s="202">
        <f>SUM(BK99:BK100)</f>
        <v>0</v>
      </c>
    </row>
    <row r="99" spans="1:65" s="2" customFormat="1" ht="37.8" customHeight="1">
      <c r="A99" s="39"/>
      <c r="B99" s="40"/>
      <c r="C99" s="205" t="s">
        <v>83</v>
      </c>
      <c r="D99" s="205" t="s">
        <v>162</v>
      </c>
      <c r="E99" s="206" t="s">
        <v>183</v>
      </c>
      <c r="F99" s="207" t="s">
        <v>184</v>
      </c>
      <c r="G99" s="208" t="s">
        <v>165</v>
      </c>
      <c r="H99" s="209">
        <v>527.806</v>
      </c>
      <c r="I99" s="210"/>
      <c r="J99" s="211">
        <f>ROUND(I99*H99,2)</f>
        <v>0</v>
      </c>
      <c r="K99" s="207" t="s">
        <v>166</v>
      </c>
      <c r="L99" s="45"/>
      <c r="M99" s="212" t="s">
        <v>19</v>
      </c>
      <c r="N99" s="213" t="s">
        <v>46</v>
      </c>
      <c r="O99" s="85"/>
      <c r="P99" s="214">
        <f>O99*H99</f>
        <v>0</v>
      </c>
      <c r="Q99" s="214">
        <v>0</v>
      </c>
      <c r="R99" s="214">
        <f>Q99*H99</f>
        <v>0</v>
      </c>
      <c r="S99" s="214">
        <v>0</v>
      </c>
      <c r="T99" s="215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16" t="s">
        <v>167</v>
      </c>
      <c r="AT99" s="216" t="s">
        <v>162</v>
      </c>
      <c r="AU99" s="216" t="s">
        <v>85</v>
      </c>
      <c r="AY99" s="18" t="s">
        <v>159</v>
      </c>
      <c r="BE99" s="217">
        <f>IF(N99="základní",J99,0)</f>
        <v>0</v>
      </c>
      <c r="BF99" s="217">
        <f>IF(N99="snížená",J99,0)</f>
        <v>0</v>
      </c>
      <c r="BG99" s="217">
        <f>IF(N99="zákl. přenesená",J99,0)</f>
        <v>0</v>
      </c>
      <c r="BH99" s="217">
        <f>IF(N99="sníž. přenesená",J99,0)</f>
        <v>0</v>
      </c>
      <c r="BI99" s="217">
        <f>IF(N99="nulová",J99,0)</f>
        <v>0</v>
      </c>
      <c r="BJ99" s="18" t="s">
        <v>83</v>
      </c>
      <c r="BK99" s="217">
        <f>ROUND(I99*H99,2)</f>
        <v>0</v>
      </c>
      <c r="BL99" s="18" t="s">
        <v>167</v>
      </c>
      <c r="BM99" s="216" t="s">
        <v>1089</v>
      </c>
    </row>
    <row r="100" spans="1:47" s="2" customFormat="1" ht="12">
      <c r="A100" s="39"/>
      <c r="B100" s="40"/>
      <c r="C100" s="41"/>
      <c r="D100" s="218" t="s">
        <v>169</v>
      </c>
      <c r="E100" s="41"/>
      <c r="F100" s="219" t="s">
        <v>186</v>
      </c>
      <c r="G100" s="41"/>
      <c r="H100" s="41"/>
      <c r="I100" s="220"/>
      <c r="J100" s="41"/>
      <c r="K100" s="41"/>
      <c r="L100" s="45"/>
      <c r="M100" s="221"/>
      <c r="N100" s="222"/>
      <c r="O100" s="85"/>
      <c r="P100" s="85"/>
      <c r="Q100" s="85"/>
      <c r="R100" s="85"/>
      <c r="S100" s="85"/>
      <c r="T100" s="86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169</v>
      </c>
      <c r="AU100" s="18" t="s">
        <v>85</v>
      </c>
    </row>
    <row r="101" spans="1:63" s="12" customFormat="1" ht="22.8" customHeight="1">
      <c r="A101" s="12"/>
      <c r="B101" s="189"/>
      <c r="C101" s="190"/>
      <c r="D101" s="191" t="s">
        <v>74</v>
      </c>
      <c r="E101" s="203" t="s">
        <v>187</v>
      </c>
      <c r="F101" s="203" t="s">
        <v>188</v>
      </c>
      <c r="G101" s="190"/>
      <c r="H101" s="190"/>
      <c r="I101" s="193"/>
      <c r="J101" s="204">
        <f>BK101</f>
        <v>0</v>
      </c>
      <c r="K101" s="190"/>
      <c r="L101" s="195"/>
      <c r="M101" s="196"/>
      <c r="N101" s="197"/>
      <c r="O101" s="197"/>
      <c r="P101" s="198">
        <f>SUM(P102:P118)</f>
        <v>0</v>
      </c>
      <c r="Q101" s="197"/>
      <c r="R101" s="198">
        <f>SUM(R102:R118)</f>
        <v>0</v>
      </c>
      <c r="S101" s="197"/>
      <c r="T101" s="199">
        <f>SUM(T102:T118)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00" t="s">
        <v>83</v>
      </c>
      <c r="AT101" s="201" t="s">
        <v>74</v>
      </c>
      <c r="AU101" s="201" t="s">
        <v>83</v>
      </c>
      <c r="AY101" s="200" t="s">
        <v>159</v>
      </c>
      <c r="BK101" s="202">
        <f>SUM(BK102:BK118)</f>
        <v>0</v>
      </c>
    </row>
    <row r="102" spans="1:65" s="2" customFormat="1" ht="44.25" customHeight="1">
      <c r="A102" s="39"/>
      <c r="B102" s="40"/>
      <c r="C102" s="205" t="s">
        <v>85</v>
      </c>
      <c r="D102" s="205" t="s">
        <v>162</v>
      </c>
      <c r="E102" s="206" t="s">
        <v>189</v>
      </c>
      <c r="F102" s="207" t="s">
        <v>190</v>
      </c>
      <c r="G102" s="208" t="s">
        <v>191</v>
      </c>
      <c r="H102" s="209">
        <v>0.95</v>
      </c>
      <c r="I102" s="210"/>
      <c r="J102" s="211">
        <f>ROUND(I102*H102,2)</f>
        <v>0</v>
      </c>
      <c r="K102" s="207" t="s">
        <v>166</v>
      </c>
      <c r="L102" s="45"/>
      <c r="M102" s="212" t="s">
        <v>19</v>
      </c>
      <c r="N102" s="213" t="s">
        <v>46</v>
      </c>
      <c r="O102" s="85"/>
      <c r="P102" s="214">
        <f>O102*H102</f>
        <v>0</v>
      </c>
      <c r="Q102" s="214">
        <v>0</v>
      </c>
      <c r="R102" s="214">
        <f>Q102*H102</f>
        <v>0</v>
      </c>
      <c r="S102" s="214">
        <v>0</v>
      </c>
      <c r="T102" s="215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16" t="s">
        <v>167</v>
      </c>
      <c r="AT102" s="216" t="s">
        <v>162</v>
      </c>
      <c r="AU102" s="216" t="s">
        <v>85</v>
      </c>
      <c r="AY102" s="18" t="s">
        <v>159</v>
      </c>
      <c r="BE102" s="217">
        <f>IF(N102="základní",J102,0)</f>
        <v>0</v>
      </c>
      <c r="BF102" s="217">
        <f>IF(N102="snížená",J102,0)</f>
        <v>0</v>
      </c>
      <c r="BG102" s="217">
        <f>IF(N102="zákl. přenesená",J102,0)</f>
        <v>0</v>
      </c>
      <c r="BH102" s="217">
        <f>IF(N102="sníž. přenesená",J102,0)</f>
        <v>0</v>
      </c>
      <c r="BI102" s="217">
        <f>IF(N102="nulová",J102,0)</f>
        <v>0</v>
      </c>
      <c r="BJ102" s="18" t="s">
        <v>83</v>
      </c>
      <c r="BK102" s="217">
        <f>ROUND(I102*H102,2)</f>
        <v>0</v>
      </c>
      <c r="BL102" s="18" t="s">
        <v>167</v>
      </c>
      <c r="BM102" s="216" t="s">
        <v>1090</v>
      </c>
    </row>
    <row r="103" spans="1:47" s="2" customFormat="1" ht="12">
      <c r="A103" s="39"/>
      <c r="B103" s="40"/>
      <c r="C103" s="41"/>
      <c r="D103" s="218" t="s">
        <v>169</v>
      </c>
      <c r="E103" s="41"/>
      <c r="F103" s="219" t="s">
        <v>193</v>
      </c>
      <c r="G103" s="41"/>
      <c r="H103" s="41"/>
      <c r="I103" s="220"/>
      <c r="J103" s="41"/>
      <c r="K103" s="41"/>
      <c r="L103" s="45"/>
      <c r="M103" s="221"/>
      <c r="N103" s="222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169</v>
      </c>
      <c r="AU103" s="18" t="s">
        <v>85</v>
      </c>
    </row>
    <row r="104" spans="1:65" s="2" customFormat="1" ht="33" customHeight="1">
      <c r="A104" s="39"/>
      <c r="B104" s="40"/>
      <c r="C104" s="205" t="s">
        <v>182</v>
      </c>
      <c r="D104" s="205" t="s">
        <v>162</v>
      </c>
      <c r="E104" s="206" t="s">
        <v>195</v>
      </c>
      <c r="F104" s="207" t="s">
        <v>196</v>
      </c>
      <c r="G104" s="208" t="s">
        <v>191</v>
      </c>
      <c r="H104" s="209">
        <v>0.95</v>
      </c>
      <c r="I104" s="210"/>
      <c r="J104" s="211">
        <f>ROUND(I104*H104,2)</f>
        <v>0</v>
      </c>
      <c r="K104" s="207" t="s">
        <v>166</v>
      </c>
      <c r="L104" s="45"/>
      <c r="M104" s="212" t="s">
        <v>19</v>
      </c>
      <c r="N104" s="213" t="s">
        <v>46</v>
      </c>
      <c r="O104" s="85"/>
      <c r="P104" s="214">
        <f>O104*H104</f>
        <v>0</v>
      </c>
      <c r="Q104" s="214">
        <v>0</v>
      </c>
      <c r="R104" s="214">
        <f>Q104*H104</f>
        <v>0</v>
      </c>
      <c r="S104" s="214">
        <v>0</v>
      </c>
      <c r="T104" s="215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16" t="s">
        <v>167</v>
      </c>
      <c r="AT104" s="216" t="s">
        <v>162</v>
      </c>
      <c r="AU104" s="216" t="s">
        <v>85</v>
      </c>
      <c r="AY104" s="18" t="s">
        <v>159</v>
      </c>
      <c r="BE104" s="217">
        <f>IF(N104="základní",J104,0)</f>
        <v>0</v>
      </c>
      <c r="BF104" s="217">
        <f>IF(N104="snížená",J104,0)</f>
        <v>0</v>
      </c>
      <c r="BG104" s="217">
        <f>IF(N104="zákl. přenesená",J104,0)</f>
        <v>0</v>
      </c>
      <c r="BH104" s="217">
        <f>IF(N104="sníž. přenesená",J104,0)</f>
        <v>0</v>
      </c>
      <c r="BI104" s="217">
        <f>IF(N104="nulová",J104,0)</f>
        <v>0</v>
      </c>
      <c r="BJ104" s="18" t="s">
        <v>83</v>
      </c>
      <c r="BK104" s="217">
        <f>ROUND(I104*H104,2)</f>
        <v>0</v>
      </c>
      <c r="BL104" s="18" t="s">
        <v>167</v>
      </c>
      <c r="BM104" s="216" t="s">
        <v>1091</v>
      </c>
    </row>
    <row r="105" spans="1:47" s="2" customFormat="1" ht="12">
      <c r="A105" s="39"/>
      <c r="B105" s="40"/>
      <c r="C105" s="41"/>
      <c r="D105" s="218" t="s">
        <v>169</v>
      </c>
      <c r="E105" s="41"/>
      <c r="F105" s="219" t="s">
        <v>198</v>
      </c>
      <c r="G105" s="41"/>
      <c r="H105" s="41"/>
      <c r="I105" s="220"/>
      <c r="J105" s="41"/>
      <c r="K105" s="41"/>
      <c r="L105" s="45"/>
      <c r="M105" s="221"/>
      <c r="N105" s="222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169</v>
      </c>
      <c r="AU105" s="18" t="s">
        <v>85</v>
      </c>
    </row>
    <row r="106" spans="1:65" s="2" customFormat="1" ht="44.25" customHeight="1">
      <c r="A106" s="39"/>
      <c r="B106" s="40"/>
      <c r="C106" s="205" t="s">
        <v>167</v>
      </c>
      <c r="D106" s="205" t="s">
        <v>162</v>
      </c>
      <c r="E106" s="206" t="s">
        <v>199</v>
      </c>
      <c r="F106" s="207" t="s">
        <v>200</v>
      </c>
      <c r="G106" s="208" t="s">
        <v>191</v>
      </c>
      <c r="H106" s="209">
        <v>18.05</v>
      </c>
      <c r="I106" s="210"/>
      <c r="J106" s="211">
        <f>ROUND(I106*H106,2)</f>
        <v>0</v>
      </c>
      <c r="K106" s="207" t="s">
        <v>166</v>
      </c>
      <c r="L106" s="45"/>
      <c r="M106" s="212" t="s">
        <v>19</v>
      </c>
      <c r="N106" s="213" t="s">
        <v>46</v>
      </c>
      <c r="O106" s="85"/>
      <c r="P106" s="214">
        <f>O106*H106</f>
        <v>0</v>
      </c>
      <c r="Q106" s="214">
        <v>0</v>
      </c>
      <c r="R106" s="214">
        <f>Q106*H106</f>
        <v>0</v>
      </c>
      <c r="S106" s="214">
        <v>0</v>
      </c>
      <c r="T106" s="215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16" t="s">
        <v>167</v>
      </c>
      <c r="AT106" s="216" t="s">
        <v>162</v>
      </c>
      <c r="AU106" s="216" t="s">
        <v>85</v>
      </c>
      <c r="AY106" s="18" t="s">
        <v>159</v>
      </c>
      <c r="BE106" s="217">
        <f>IF(N106="základní",J106,0)</f>
        <v>0</v>
      </c>
      <c r="BF106" s="217">
        <f>IF(N106="snížená",J106,0)</f>
        <v>0</v>
      </c>
      <c r="BG106" s="217">
        <f>IF(N106="zákl. přenesená",J106,0)</f>
        <v>0</v>
      </c>
      <c r="BH106" s="217">
        <f>IF(N106="sníž. přenesená",J106,0)</f>
        <v>0</v>
      </c>
      <c r="BI106" s="217">
        <f>IF(N106="nulová",J106,0)</f>
        <v>0</v>
      </c>
      <c r="BJ106" s="18" t="s">
        <v>83</v>
      </c>
      <c r="BK106" s="217">
        <f>ROUND(I106*H106,2)</f>
        <v>0</v>
      </c>
      <c r="BL106" s="18" t="s">
        <v>167</v>
      </c>
      <c r="BM106" s="216" t="s">
        <v>1092</v>
      </c>
    </row>
    <row r="107" spans="1:47" s="2" customFormat="1" ht="12">
      <c r="A107" s="39"/>
      <c r="B107" s="40"/>
      <c r="C107" s="41"/>
      <c r="D107" s="218" t="s">
        <v>169</v>
      </c>
      <c r="E107" s="41"/>
      <c r="F107" s="219" t="s">
        <v>202</v>
      </c>
      <c r="G107" s="41"/>
      <c r="H107" s="41"/>
      <c r="I107" s="220"/>
      <c r="J107" s="41"/>
      <c r="K107" s="41"/>
      <c r="L107" s="45"/>
      <c r="M107" s="221"/>
      <c r="N107" s="222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169</v>
      </c>
      <c r="AU107" s="18" t="s">
        <v>85</v>
      </c>
    </row>
    <row r="108" spans="1:47" s="2" customFormat="1" ht="12">
      <c r="A108" s="39"/>
      <c r="B108" s="40"/>
      <c r="C108" s="41"/>
      <c r="D108" s="225" t="s">
        <v>203</v>
      </c>
      <c r="E108" s="41"/>
      <c r="F108" s="256" t="s">
        <v>204</v>
      </c>
      <c r="G108" s="41"/>
      <c r="H108" s="41"/>
      <c r="I108" s="220"/>
      <c r="J108" s="41"/>
      <c r="K108" s="41"/>
      <c r="L108" s="45"/>
      <c r="M108" s="221"/>
      <c r="N108" s="222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203</v>
      </c>
      <c r="AU108" s="18" t="s">
        <v>85</v>
      </c>
    </row>
    <row r="109" spans="1:51" s="14" customFormat="1" ht="12">
      <c r="A109" s="14"/>
      <c r="B109" s="234"/>
      <c r="C109" s="235"/>
      <c r="D109" s="225" t="s">
        <v>175</v>
      </c>
      <c r="E109" s="235"/>
      <c r="F109" s="237" t="s">
        <v>1093</v>
      </c>
      <c r="G109" s="235"/>
      <c r="H109" s="238">
        <v>18.05</v>
      </c>
      <c r="I109" s="239"/>
      <c r="J109" s="235"/>
      <c r="K109" s="235"/>
      <c r="L109" s="240"/>
      <c r="M109" s="241"/>
      <c r="N109" s="242"/>
      <c r="O109" s="242"/>
      <c r="P109" s="242"/>
      <c r="Q109" s="242"/>
      <c r="R109" s="242"/>
      <c r="S109" s="242"/>
      <c r="T109" s="243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44" t="s">
        <v>175</v>
      </c>
      <c r="AU109" s="244" t="s">
        <v>85</v>
      </c>
      <c r="AV109" s="14" t="s">
        <v>85</v>
      </c>
      <c r="AW109" s="14" t="s">
        <v>4</v>
      </c>
      <c r="AX109" s="14" t="s">
        <v>83</v>
      </c>
      <c r="AY109" s="244" t="s">
        <v>159</v>
      </c>
    </row>
    <row r="110" spans="1:65" s="2" customFormat="1" ht="44.25" customHeight="1">
      <c r="A110" s="39"/>
      <c r="B110" s="40"/>
      <c r="C110" s="205" t="s">
        <v>194</v>
      </c>
      <c r="D110" s="205" t="s">
        <v>162</v>
      </c>
      <c r="E110" s="206" t="s">
        <v>207</v>
      </c>
      <c r="F110" s="207" t="s">
        <v>208</v>
      </c>
      <c r="G110" s="208" t="s">
        <v>191</v>
      </c>
      <c r="H110" s="209">
        <v>0.329</v>
      </c>
      <c r="I110" s="210"/>
      <c r="J110" s="211">
        <f>ROUND(I110*H110,2)</f>
        <v>0</v>
      </c>
      <c r="K110" s="207" t="s">
        <v>166</v>
      </c>
      <c r="L110" s="45"/>
      <c r="M110" s="212" t="s">
        <v>19</v>
      </c>
      <c r="N110" s="213" t="s">
        <v>46</v>
      </c>
      <c r="O110" s="85"/>
      <c r="P110" s="214">
        <f>O110*H110</f>
        <v>0</v>
      </c>
      <c r="Q110" s="214">
        <v>0</v>
      </c>
      <c r="R110" s="214">
        <f>Q110*H110</f>
        <v>0</v>
      </c>
      <c r="S110" s="214">
        <v>0</v>
      </c>
      <c r="T110" s="215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16" t="s">
        <v>167</v>
      </c>
      <c r="AT110" s="216" t="s">
        <v>162</v>
      </c>
      <c r="AU110" s="216" t="s">
        <v>85</v>
      </c>
      <c r="AY110" s="18" t="s">
        <v>159</v>
      </c>
      <c r="BE110" s="217">
        <f>IF(N110="základní",J110,0)</f>
        <v>0</v>
      </c>
      <c r="BF110" s="217">
        <f>IF(N110="snížená",J110,0)</f>
        <v>0</v>
      </c>
      <c r="BG110" s="217">
        <f>IF(N110="zákl. přenesená",J110,0)</f>
        <v>0</v>
      </c>
      <c r="BH110" s="217">
        <f>IF(N110="sníž. přenesená",J110,0)</f>
        <v>0</v>
      </c>
      <c r="BI110" s="217">
        <f>IF(N110="nulová",J110,0)</f>
        <v>0</v>
      </c>
      <c r="BJ110" s="18" t="s">
        <v>83</v>
      </c>
      <c r="BK110" s="217">
        <f>ROUND(I110*H110,2)</f>
        <v>0</v>
      </c>
      <c r="BL110" s="18" t="s">
        <v>167</v>
      </c>
      <c r="BM110" s="216" t="s">
        <v>1094</v>
      </c>
    </row>
    <row r="111" spans="1:47" s="2" customFormat="1" ht="12">
      <c r="A111" s="39"/>
      <c r="B111" s="40"/>
      <c r="C111" s="41"/>
      <c r="D111" s="218" t="s">
        <v>169</v>
      </c>
      <c r="E111" s="41"/>
      <c r="F111" s="219" t="s">
        <v>210</v>
      </c>
      <c r="G111" s="41"/>
      <c r="H111" s="41"/>
      <c r="I111" s="220"/>
      <c r="J111" s="41"/>
      <c r="K111" s="41"/>
      <c r="L111" s="45"/>
      <c r="M111" s="221"/>
      <c r="N111" s="222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169</v>
      </c>
      <c r="AU111" s="18" t="s">
        <v>85</v>
      </c>
    </row>
    <row r="112" spans="1:51" s="14" customFormat="1" ht="12">
      <c r="A112" s="14"/>
      <c r="B112" s="234"/>
      <c r="C112" s="235"/>
      <c r="D112" s="225" t="s">
        <v>175</v>
      </c>
      <c r="E112" s="236" t="s">
        <v>19</v>
      </c>
      <c r="F112" s="237" t="s">
        <v>1095</v>
      </c>
      <c r="G112" s="235"/>
      <c r="H112" s="238">
        <v>0.329</v>
      </c>
      <c r="I112" s="239"/>
      <c r="J112" s="235"/>
      <c r="K112" s="235"/>
      <c r="L112" s="240"/>
      <c r="M112" s="241"/>
      <c r="N112" s="242"/>
      <c r="O112" s="242"/>
      <c r="P112" s="242"/>
      <c r="Q112" s="242"/>
      <c r="R112" s="242"/>
      <c r="S112" s="242"/>
      <c r="T112" s="243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44" t="s">
        <v>175</v>
      </c>
      <c r="AU112" s="244" t="s">
        <v>85</v>
      </c>
      <c r="AV112" s="14" t="s">
        <v>85</v>
      </c>
      <c r="AW112" s="14" t="s">
        <v>37</v>
      </c>
      <c r="AX112" s="14" t="s">
        <v>83</v>
      </c>
      <c r="AY112" s="244" t="s">
        <v>159</v>
      </c>
    </row>
    <row r="113" spans="1:65" s="2" customFormat="1" ht="44.25" customHeight="1">
      <c r="A113" s="39"/>
      <c r="B113" s="40"/>
      <c r="C113" s="205" t="s">
        <v>160</v>
      </c>
      <c r="D113" s="205" t="s">
        <v>162</v>
      </c>
      <c r="E113" s="206" t="s">
        <v>213</v>
      </c>
      <c r="F113" s="207" t="s">
        <v>214</v>
      </c>
      <c r="G113" s="208" t="s">
        <v>191</v>
      </c>
      <c r="H113" s="209">
        <v>0.085</v>
      </c>
      <c r="I113" s="210"/>
      <c r="J113" s="211">
        <f>ROUND(I113*H113,2)</f>
        <v>0</v>
      </c>
      <c r="K113" s="207" t="s">
        <v>166</v>
      </c>
      <c r="L113" s="45"/>
      <c r="M113" s="212" t="s">
        <v>19</v>
      </c>
      <c r="N113" s="213" t="s">
        <v>46</v>
      </c>
      <c r="O113" s="85"/>
      <c r="P113" s="214">
        <f>O113*H113</f>
        <v>0</v>
      </c>
      <c r="Q113" s="214">
        <v>0</v>
      </c>
      <c r="R113" s="214">
        <f>Q113*H113</f>
        <v>0</v>
      </c>
      <c r="S113" s="214">
        <v>0</v>
      </c>
      <c r="T113" s="215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16" t="s">
        <v>167</v>
      </c>
      <c r="AT113" s="216" t="s">
        <v>162</v>
      </c>
      <c r="AU113" s="216" t="s">
        <v>85</v>
      </c>
      <c r="AY113" s="18" t="s">
        <v>159</v>
      </c>
      <c r="BE113" s="217">
        <f>IF(N113="základní",J113,0)</f>
        <v>0</v>
      </c>
      <c r="BF113" s="217">
        <f>IF(N113="snížená",J113,0)</f>
        <v>0</v>
      </c>
      <c r="BG113" s="217">
        <f>IF(N113="zákl. přenesená",J113,0)</f>
        <v>0</v>
      </c>
      <c r="BH113" s="217">
        <f>IF(N113="sníž. přenesená",J113,0)</f>
        <v>0</v>
      </c>
      <c r="BI113" s="217">
        <f>IF(N113="nulová",J113,0)</f>
        <v>0</v>
      </c>
      <c r="BJ113" s="18" t="s">
        <v>83</v>
      </c>
      <c r="BK113" s="217">
        <f>ROUND(I113*H113,2)</f>
        <v>0</v>
      </c>
      <c r="BL113" s="18" t="s">
        <v>167</v>
      </c>
      <c r="BM113" s="216" t="s">
        <v>1096</v>
      </c>
    </row>
    <row r="114" spans="1:47" s="2" customFormat="1" ht="12">
      <c r="A114" s="39"/>
      <c r="B114" s="40"/>
      <c r="C114" s="41"/>
      <c r="D114" s="218" t="s">
        <v>169</v>
      </c>
      <c r="E114" s="41"/>
      <c r="F114" s="219" t="s">
        <v>216</v>
      </c>
      <c r="G114" s="41"/>
      <c r="H114" s="41"/>
      <c r="I114" s="220"/>
      <c r="J114" s="41"/>
      <c r="K114" s="41"/>
      <c r="L114" s="45"/>
      <c r="M114" s="221"/>
      <c r="N114" s="222"/>
      <c r="O114" s="85"/>
      <c r="P114" s="85"/>
      <c r="Q114" s="85"/>
      <c r="R114" s="85"/>
      <c r="S114" s="85"/>
      <c r="T114" s="86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18" t="s">
        <v>169</v>
      </c>
      <c r="AU114" s="18" t="s">
        <v>85</v>
      </c>
    </row>
    <row r="115" spans="1:51" s="14" customFormat="1" ht="12">
      <c r="A115" s="14"/>
      <c r="B115" s="234"/>
      <c r="C115" s="235"/>
      <c r="D115" s="225" t="s">
        <v>175</v>
      </c>
      <c r="E115" s="236" t="s">
        <v>19</v>
      </c>
      <c r="F115" s="237" t="s">
        <v>1097</v>
      </c>
      <c r="G115" s="235"/>
      <c r="H115" s="238">
        <v>0.085</v>
      </c>
      <c r="I115" s="239"/>
      <c r="J115" s="235"/>
      <c r="K115" s="235"/>
      <c r="L115" s="240"/>
      <c r="M115" s="241"/>
      <c r="N115" s="242"/>
      <c r="O115" s="242"/>
      <c r="P115" s="242"/>
      <c r="Q115" s="242"/>
      <c r="R115" s="242"/>
      <c r="S115" s="242"/>
      <c r="T115" s="243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44" t="s">
        <v>175</v>
      </c>
      <c r="AU115" s="244" t="s">
        <v>85</v>
      </c>
      <c r="AV115" s="14" t="s">
        <v>85</v>
      </c>
      <c r="AW115" s="14" t="s">
        <v>37</v>
      </c>
      <c r="AX115" s="14" t="s">
        <v>83</v>
      </c>
      <c r="AY115" s="244" t="s">
        <v>159</v>
      </c>
    </row>
    <row r="116" spans="1:65" s="2" customFormat="1" ht="44.25" customHeight="1">
      <c r="A116" s="39"/>
      <c r="B116" s="40"/>
      <c r="C116" s="205" t="s">
        <v>206</v>
      </c>
      <c r="D116" s="205" t="s">
        <v>162</v>
      </c>
      <c r="E116" s="206" t="s">
        <v>218</v>
      </c>
      <c r="F116" s="207" t="s">
        <v>219</v>
      </c>
      <c r="G116" s="208" t="s">
        <v>191</v>
      </c>
      <c r="H116" s="209">
        <v>0.536</v>
      </c>
      <c r="I116" s="210"/>
      <c r="J116" s="211">
        <f>ROUND(I116*H116,2)</f>
        <v>0</v>
      </c>
      <c r="K116" s="207" t="s">
        <v>166</v>
      </c>
      <c r="L116" s="45"/>
      <c r="M116" s="212" t="s">
        <v>19</v>
      </c>
      <c r="N116" s="213" t="s">
        <v>46</v>
      </c>
      <c r="O116" s="85"/>
      <c r="P116" s="214">
        <f>O116*H116</f>
        <v>0</v>
      </c>
      <c r="Q116" s="214">
        <v>0</v>
      </c>
      <c r="R116" s="214">
        <f>Q116*H116</f>
        <v>0</v>
      </c>
      <c r="S116" s="214">
        <v>0</v>
      </c>
      <c r="T116" s="215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6" t="s">
        <v>167</v>
      </c>
      <c r="AT116" s="216" t="s">
        <v>162</v>
      </c>
      <c r="AU116" s="216" t="s">
        <v>85</v>
      </c>
      <c r="AY116" s="18" t="s">
        <v>159</v>
      </c>
      <c r="BE116" s="217">
        <f>IF(N116="základní",J116,0)</f>
        <v>0</v>
      </c>
      <c r="BF116" s="217">
        <f>IF(N116="snížená",J116,0)</f>
        <v>0</v>
      </c>
      <c r="BG116" s="217">
        <f>IF(N116="zákl. přenesená",J116,0)</f>
        <v>0</v>
      </c>
      <c r="BH116" s="217">
        <f>IF(N116="sníž. přenesená",J116,0)</f>
        <v>0</v>
      </c>
      <c r="BI116" s="217">
        <f>IF(N116="nulová",J116,0)</f>
        <v>0</v>
      </c>
      <c r="BJ116" s="18" t="s">
        <v>83</v>
      </c>
      <c r="BK116" s="217">
        <f>ROUND(I116*H116,2)</f>
        <v>0</v>
      </c>
      <c r="BL116" s="18" t="s">
        <v>167</v>
      </c>
      <c r="BM116" s="216" t="s">
        <v>1098</v>
      </c>
    </row>
    <row r="117" spans="1:47" s="2" customFormat="1" ht="12">
      <c r="A117" s="39"/>
      <c r="B117" s="40"/>
      <c r="C117" s="41"/>
      <c r="D117" s="218" t="s">
        <v>169</v>
      </c>
      <c r="E117" s="41"/>
      <c r="F117" s="219" t="s">
        <v>221</v>
      </c>
      <c r="G117" s="41"/>
      <c r="H117" s="41"/>
      <c r="I117" s="220"/>
      <c r="J117" s="41"/>
      <c r="K117" s="41"/>
      <c r="L117" s="45"/>
      <c r="M117" s="221"/>
      <c r="N117" s="222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169</v>
      </c>
      <c r="AU117" s="18" t="s">
        <v>85</v>
      </c>
    </row>
    <row r="118" spans="1:51" s="14" customFormat="1" ht="12">
      <c r="A118" s="14"/>
      <c r="B118" s="234"/>
      <c r="C118" s="235"/>
      <c r="D118" s="225" t="s">
        <v>175</v>
      </c>
      <c r="E118" s="236" t="s">
        <v>19</v>
      </c>
      <c r="F118" s="237" t="s">
        <v>1099</v>
      </c>
      <c r="G118" s="235"/>
      <c r="H118" s="238">
        <v>0.536</v>
      </c>
      <c r="I118" s="239"/>
      <c r="J118" s="235"/>
      <c r="K118" s="235"/>
      <c r="L118" s="240"/>
      <c r="M118" s="241"/>
      <c r="N118" s="242"/>
      <c r="O118" s="242"/>
      <c r="P118" s="242"/>
      <c r="Q118" s="242"/>
      <c r="R118" s="242"/>
      <c r="S118" s="242"/>
      <c r="T118" s="243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44" t="s">
        <v>175</v>
      </c>
      <c r="AU118" s="244" t="s">
        <v>85</v>
      </c>
      <c r="AV118" s="14" t="s">
        <v>85</v>
      </c>
      <c r="AW118" s="14" t="s">
        <v>37</v>
      </c>
      <c r="AX118" s="14" t="s">
        <v>83</v>
      </c>
      <c r="AY118" s="244" t="s">
        <v>159</v>
      </c>
    </row>
    <row r="119" spans="1:63" s="12" customFormat="1" ht="25.9" customHeight="1">
      <c r="A119" s="12"/>
      <c r="B119" s="189"/>
      <c r="C119" s="190"/>
      <c r="D119" s="191" t="s">
        <v>74</v>
      </c>
      <c r="E119" s="192" t="s">
        <v>230</v>
      </c>
      <c r="F119" s="192" t="s">
        <v>231</v>
      </c>
      <c r="G119" s="190"/>
      <c r="H119" s="190"/>
      <c r="I119" s="193"/>
      <c r="J119" s="194">
        <f>BK119</f>
        <v>0</v>
      </c>
      <c r="K119" s="190"/>
      <c r="L119" s="195"/>
      <c r="M119" s="196"/>
      <c r="N119" s="197"/>
      <c r="O119" s="197"/>
      <c r="P119" s="198">
        <f>P120+P249+P332+P351+P398+P407+P426+P475+P482</f>
        <v>0</v>
      </c>
      <c r="Q119" s="197"/>
      <c r="R119" s="198">
        <f>R120+R249+R332+R351+R398+R407+R426+R475+R482</f>
        <v>17.168527929999993</v>
      </c>
      <c r="S119" s="197"/>
      <c r="T119" s="199">
        <f>T120+T249+T332+T351+T398+T407+T426+T475+T482</f>
        <v>0.94955535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00" t="s">
        <v>85</v>
      </c>
      <c r="AT119" s="201" t="s">
        <v>74</v>
      </c>
      <c r="AU119" s="201" t="s">
        <v>75</v>
      </c>
      <c r="AY119" s="200" t="s">
        <v>159</v>
      </c>
      <c r="BK119" s="202">
        <f>BK120+BK249+BK332+BK351+BK398+BK407+BK426+BK475+BK482</f>
        <v>0</v>
      </c>
    </row>
    <row r="120" spans="1:63" s="12" customFormat="1" ht="22.8" customHeight="1">
      <c r="A120" s="12"/>
      <c r="B120" s="189"/>
      <c r="C120" s="190"/>
      <c r="D120" s="191" t="s">
        <v>74</v>
      </c>
      <c r="E120" s="203" t="s">
        <v>232</v>
      </c>
      <c r="F120" s="203" t="s">
        <v>233</v>
      </c>
      <c r="G120" s="190"/>
      <c r="H120" s="190"/>
      <c r="I120" s="193"/>
      <c r="J120" s="204">
        <f>BK120</f>
        <v>0</v>
      </c>
      <c r="K120" s="190"/>
      <c r="L120" s="195"/>
      <c r="M120" s="196"/>
      <c r="N120" s="197"/>
      <c r="O120" s="197"/>
      <c r="P120" s="198">
        <f>SUM(P121:P248)</f>
        <v>0</v>
      </c>
      <c r="Q120" s="197"/>
      <c r="R120" s="198">
        <f>SUM(R121:R248)</f>
        <v>12.746744179999999</v>
      </c>
      <c r="S120" s="197"/>
      <c r="T120" s="199">
        <f>SUM(T121:T248)</f>
        <v>0.32937299999999997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00" t="s">
        <v>85</v>
      </c>
      <c r="AT120" s="201" t="s">
        <v>74</v>
      </c>
      <c r="AU120" s="201" t="s">
        <v>83</v>
      </c>
      <c r="AY120" s="200" t="s">
        <v>159</v>
      </c>
      <c r="BK120" s="202">
        <f>SUM(BK121:BK248)</f>
        <v>0</v>
      </c>
    </row>
    <row r="121" spans="1:65" s="2" customFormat="1" ht="33" customHeight="1">
      <c r="A121" s="39"/>
      <c r="B121" s="40"/>
      <c r="C121" s="205" t="s">
        <v>212</v>
      </c>
      <c r="D121" s="205" t="s">
        <v>162</v>
      </c>
      <c r="E121" s="206" t="s">
        <v>235</v>
      </c>
      <c r="F121" s="207" t="s">
        <v>236</v>
      </c>
      <c r="G121" s="208" t="s">
        <v>237</v>
      </c>
      <c r="H121" s="209">
        <v>528</v>
      </c>
      <c r="I121" s="210"/>
      <c r="J121" s="211">
        <f>ROUND(I121*H121,2)</f>
        <v>0</v>
      </c>
      <c r="K121" s="207" t="s">
        <v>166</v>
      </c>
      <c r="L121" s="45"/>
      <c r="M121" s="212" t="s">
        <v>19</v>
      </c>
      <c r="N121" s="213" t="s">
        <v>46</v>
      </c>
      <c r="O121" s="85"/>
      <c r="P121" s="214">
        <f>O121*H121</f>
        <v>0</v>
      </c>
      <c r="Q121" s="214">
        <v>0.00045</v>
      </c>
      <c r="R121" s="214">
        <f>Q121*H121</f>
        <v>0.2376</v>
      </c>
      <c r="S121" s="214">
        <v>0</v>
      </c>
      <c r="T121" s="215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16" t="s">
        <v>238</v>
      </c>
      <c r="AT121" s="216" t="s">
        <v>162</v>
      </c>
      <c r="AU121" s="216" t="s">
        <v>85</v>
      </c>
      <c r="AY121" s="18" t="s">
        <v>159</v>
      </c>
      <c r="BE121" s="217">
        <f>IF(N121="základní",J121,0)</f>
        <v>0</v>
      </c>
      <c r="BF121" s="217">
        <f>IF(N121="snížená",J121,0)</f>
        <v>0</v>
      </c>
      <c r="BG121" s="217">
        <f>IF(N121="zákl. přenesená",J121,0)</f>
        <v>0</v>
      </c>
      <c r="BH121" s="217">
        <f>IF(N121="sníž. přenesená",J121,0)</f>
        <v>0</v>
      </c>
      <c r="BI121" s="217">
        <f>IF(N121="nulová",J121,0)</f>
        <v>0</v>
      </c>
      <c r="BJ121" s="18" t="s">
        <v>83</v>
      </c>
      <c r="BK121" s="217">
        <f>ROUND(I121*H121,2)</f>
        <v>0</v>
      </c>
      <c r="BL121" s="18" t="s">
        <v>238</v>
      </c>
      <c r="BM121" s="216" t="s">
        <v>1100</v>
      </c>
    </row>
    <row r="122" spans="1:47" s="2" customFormat="1" ht="12">
      <c r="A122" s="39"/>
      <c r="B122" s="40"/>
      <c r="C122" s="41"/>
      <c r="D122" s="218" t="s">
        <v>169</v>
      </c>
      <c r="E122" s="41"/>
      <c r="F122" s="219" t="s">
        <v>240</v>
      </c>
      <c r="G122" s="41"/>
      <c r="H122" s="41"/>
      <c r="I122" s="220"/>
      <c r="J122" s="41"/>
      <c r="K122" s="41"/>
      <c r="L122" s="45"/>
      <c r="M122" s="221"/>
      <c r="N122" s="222"/>
      <c r="O122" s="85"/>
      <c r="P122" s="85"/>
      <c r="Q122" s="85"/>
      <c r="R122" s="85"/>
      <c r="S122" s="85"/>
      <c r="T122" s="86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169</v>
      </c>
      <c r="AU122" s="18" t="s">
        <v>85</v>
      </c>
    </row>
    <row r="123" spans="1:51" s="13" customFormat="1" ht="12">
      <c r="A123" s="13"/>
      <c r="B123" s="223"/>
      <c r="C123" s="224"/>
      <c r="D123" s="225" t="s">
        <v>175</v>
      </c>
      <c r="E123" s="226" t="s">
        <v>19</v>
      </c>
      <c r="F123" s="227" t="s">
        <v>241</v>
      </c>
      <c r="G123" s="224"/>
      <c r="H123" s="226" t="s">
        <v>19</v>
      </c>
      <c r="I123" s="228"/>
      <c r="J123" s="224"/>
      <c r="K123" s="224"/>
      <c r="L123" s="229"/>
      <c r="M123" s="230"/>
      <c r="N123" s="231"/>
      <c r="O123" s="231"/>
      <c r="P123" s="231"/>
      <c r="Q123" s="231"/>
      <c r="R123" s="231"/>
      <c r="S123" s="231"/>
      <c r="T123" s="232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3" t="s">
        <v>175</v>
      </c>
      <c r="AU123" s="233" t="s">
        <v>85</v>
      </c>
      <c r="AV123" s="13" t="s">
        <v>83</v>
      </c>
      <c r="AW123" s="13" t="s">
        <v>37</v>
      </c>
      <c r="AX123" s="13" t="s">
        <v>75</v>
      </c>
      <c r="AY123" s="233" t="s">
        <v>159</v>
      </c>
    </row>
    <row r="124" spans="1:51" s="14" customFormat="1" ht="12">
      <c r="A124" s="14"/>
      <c r="B124" s="234"/>
      <c r="C124" s="235"/>
      <c r="D124" s="225" t="s">
        <v>175</v>
      </c>
      <c r="E124" s="236" t="s">
        <v>19</v>
      </c>
      <c r="F124" s="237" t="s">
        <v>1101</v>
      </c>
      <c r="G124" s="235"/>
      <c r="H124" s="238">
        <v>527.806</v>
      </c>
      <c r="I124" s="239"/>
      <c r="J124" s="235"/>
      <c r="K124" s="235"/>
      <c r="L124" s="240"/>
      <c r="M124" s="241"/>
      <c r="N124" s="242"/>
      <c r="O124" s="242"/>
      <c r="P124" s="242"/>
      <c r="Q124" s="242"/>
      <c r="R124" s="242"/>
      <c r="S124" s="242"/>
      <c r="T124" s="243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44" t="s">
        <v>175</v>
      </c>
      <c r="AU124" s="244" t="s">
        <v>85</v>
      </c>
      <c r="AV124" s="14" t="s">
        <v>85</v>
      </c>
      <c r="AW124" s="14" t="s">
        <v>37</v>
      </c>
      <c r="AX124" s="14" t="s">
        <v>75</v>
      </c>
      <c r="AY124" s="244" t="s">
        <v>159</v>
      </c>
    </row>
    <row r="125" spans="1:51" s="13" customFormat="1" ht="12">
      <c r="A125" s="13"/>
      <c r="B125" s="223"/>
      <c r="C125" s="224"/>
      <c r="D125" s="225" t="s">
        <v>175</v>
      </c>
      <c r="E125" s="226" t="s">
        <v>19</v>
      </c>
      <c r="F125" s="227" t="s">
        <v>243</v>
      </c>
      <c r="G125" s="224"/>
      <c r="H125" s="226" t="s">
        <v>19</v>
      </c>
      <c r="I125" s="228"/>
      <c r="J125" s="224"/>
      <c r="K125" s="224"/>
      <c r="L125" s="229"/>
      <c r="M125" s="230"/>
      <c r="N125" s="231"/>
      <c r="O125" s="231"/>
      <c r="P125" s="231"/>
      <c r="Q125" s="231"/>
      <c r="R125" s="231"/>
      <c r="S125" s="231"/>
      <c r="T125" s="232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3" t="s">
        <v>175</v>
      </c>
      <c r="AU125" s="233" t="s">
        <v>85</v>
      </c>
      <c r="AV125" s="13" t="s">
        <v>83</v>
      </c>
      <c r="AW125" s="13" t="s">
        <v>37</v>
      </c>
      <c r="AX125" s="13" t="s">
        <v>75</v>
      </c>
      <c r="AY125" s="233" t="s">
        <v>159</v>
      </c>
    </row>
    <row r="126" spans="1:51" s="14" customFormat="1" ht="12">
      <c r="A126" s="14"/>
      <c r="B126" s="234"/>
      <c r="C126" s="235"/>
      <c r="D126" s="225" t="s">
        <v>175</v>
      </c>
      <c r="E126" s="236" t="s">
        <v>19</v>
      </c>
      <c r="F126" s="237" t="s">
        <v>1102</v>
      </c>
      <c r="G126" s="235"/>
      <c r="H126" s="238">
        <v>0.194</v>
      </c>
      <c r="I126" s="239"/>
      <c r="J126" s="235"/>
      <c r="K126" s="235"/>
      <c r="L126" s="240"/>
      <c r="M126" s="241"/>
      <c r="N126" s="242"/>
      <c r="O126" s="242"/>
      <c r="P126" s="242"/>
      <c r="Q126" s="242"/>
      <c r="R126" s="242"/>
      <c r="S126" s="242"/>
      <c r="T126" s="243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44" t="s">
        <v>175</v>
      </c>
      <c r="AU126" s="244" t="s">
        <v>85</v>
      </c>
      <c r="AV126" s="14" t="s">
        <v>85</v>
      </c>
      <c r="AW126" s="14" t="s">
        <v>37</v>
      </c>
      <c r="AX126" s="14" t="s">
        <v>75</v>
      </c>
      <c r="AY126" s="244" t="s">
        <v>159</v>
      </c>
    </row>
    <row r="127" spans="1:51" s="15" customFormat="1" ht="12">
      <c r="A127" s="15"/>
      <c r="B127" s="245"/>
      <c r="C127" s="246"/>
      <c r="D127" s="225" t="s">
        <v>175</v>
      </c>
      <c r="E127" s="247" t="s">
        <v>19</v>
      </c>
      <c r="F127" s="248" t="s">
        <v>179</v>
      </c>
      <c r="G127" s="246"/>
      <c r="H127" s="249">
        <v>528</v>
      </c>
      <c r="I127" s="250"/>
      <c r="J127" s="246"/>
      <c r="K127" s="246"/>
      <c r="L127" s="251"/>
      <c r="M127" s="252"/>
      <c r="N127" s="253"/>
      <c r="O127" s="253"/>
      <c r="P127" s="253"/>
      <c r="Q127" s="253"/>
      <c r="R127" s="253"/>
      <c r="S127" s="253"/>
      <c r="T127" s="254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T127" s="255" t="s">
        <v>175</v>
      </c>
      <c r="AU127" s="255" t="s">
        <v>85</v>
      </c>
      <c r="AV127" s="15" t="s">
        <v>167</v>
      </c>
      <c r="AW127" s="15" t="s">
        <v>37</v>
      </c>
      <c r="AX127" s="15" t="s">
        <v>83</v>
      </c>
      <c r="AY127" s="255" t="s">
        <v>159</v>
      </c>
    </row>
    <row r="128" spans="1:65" s="2" customFormat="1" ht="37.8" customHeight="1">
      <c r="A128" s="39"/>
      <c r="B128" s="40"/>
      <c r="C128" s="205" t="s">
        <v>180</v>
      </c>
      <c r="D128" s="205" t="s">
        <v>162</v>
      </c>
      <c r="E128" s="206" t="s">
        <v>246</v>
      </c>
      <c r="F128" s="207" t="s">
        <v>247</v>
      </c>
      <c r="G128" s="208" t="s">
        <v>165</v>
      </c>
      <c r="H128" s="209">
        <v>527.806</v>
      </c>
      <c r="I128" s="210"/>
      <c r="J128" s="211">
        <f>ROUND(I128*H128,2)</f>
        <v>0</v>
      </c>
      <c r="K128" s="207" t="s">
        <v>166</v>
      </c>
      <c r="L128" s="45"/>
      <c r="M128" s="212" t="s">
        <v>19</v>
      </c>
      <c r="N128" s="213" t="s">
        <v>46</v>
      </c>
      <c r="O128" s="85"/>
      <c r="P128" s="214">
        <f>O128*H128</f>
        <v>0</v>
      </c>
      <c r="Q128" s="214">
        <v>0</v>
      </c>
      <c r="R128" s="214">
        <f>Q128*H128</f>
        <v>0</v>
      </c>
      <c r="S128" s="214">
        <v>0</v>
      </c>
      <c r="T128" s="215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16" t="s">
        <v>238</v>
      </c>
      <c r="AT128" s="216" t="s">
        <v>162</v>
      </c>
      <c r="AU128" s="216" t="s">
        <v>85</v>
      </c>
      <c r="AY128" s="18" t="s">
        <v>159</v>
      </c>
      <c r="BE128" s="217">
        <f>IF(N128="základní",J128,0)</f>
        <v>0</v>
      </c>
      <c r="BF128" s="217">
        <f>IF(N128="snížená",J128,0)</f>
        <v>0</v>
      </c>
      <c r="BG128" s="217">
        <f>IF(N128="zákl. přenesená",J128,0)</f>
        <v>0</v>
      </c>
      <c r="BH128" s="217">
        <f>IF(N128="sníž. přenesená",J128,0)</f>
        <v>0</v>
      </c>
      <c r="BI128" s="217">
        <f>IF(N128="nulová",J128,0)</f>
        <v>0</v>
      </c>
      <c r="BJ128" s="18" t="s">
        <v>83</v>
      </c>
      <c r="BK128" s="217">
        <f>ROUND(I128*H128,2)</f>
        <v>0</v>
      </c>
      <c r="BL128" s="18" t="s">
        <v>238</v>
      </c>
      <c r="BM128" s="216" t="s">
        <v>1103</v>
      </c>
    </row>
    <row r="129" spans="1:47" s="2" customFormat="1" ht="12">
      <c r="A129" s="39"/>
      <c r="B129" s="40"/>
      <c r="C129" s="41"/>
      <c r="D129" s="218" t="s">
        <v>169</v>
      </c>
      <c r="E129" s="41"/>
      <c r="F129" s="219" t="s">
        <v>249</v>
      </c>
      <c r="G129" s="41"/>
      <c r="H129" s="41"/>
      <c r="I129" s="220"/>
      <c r="J129" s="41"/>
      <c r="K129" s="41"/>
      <c r="L129" s="45"/>
      <c r="M129" s="221"/>
      <c r="N129" s="222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169</v>
      </c>
      <c r="AU129" s="18" t="s">
        <v>85</v>
      </c>
    </row>
    <row r="130" spans="1:51" s="13" customFormat="1" ht="12">
      <c r="A130" s="13"/>
      <c r="B130" s="223"/>
      <c r="C130" s="224"/>
      <c r="D130" s="225" t="s">
        <v>175</v>
      </c>
      <c r="E130" s="226" t="s">
        <v>19</v>
      </c>
      <c r="F130" s="227" t="s">
        <v>250</v>
      </c>
      <c r="G130" s="224"/>
      <c r="H130" s="226" t="s">
        <v>19</v>
      </c>
      <c r="I130" s="228"/>
      <c r="J130" s="224"/>
      <c r="K130" s="224"/>
      <c r="L130" s="229"/>
      <c r="M130" s="230"/>
      <c r="N130" s="231"/>
      <c r="O130" s="231"/>
      <c r="P130" s="231"/>
      <c r="Q130" s="231"/>
      <c r="R130" s="231"/>
      <c r="S130" s="231"/>
      <c r="T130" s="232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3" t="s">
        <v>175</v>
      </c>
      <c r="AU130" s="233" t="s">
        <v>85</v>
      </c>
      <c r="AV130" s="13" t="s">
        <v>83</v>
      </c>
      <c r="AW130" s="13" t="s">
        <v>37</v>
      </c>
      <c r="AX130" s="13" t="s">
        <v>75</v>
      </c>
      <c r="AY130" s="233" t="s">
        <v>159</v>
      </c>
    </row>
    <row r="131" spans="1:51" s="13" customFormat="1" ht="12">
      <c r="A131" s="13"/>
      <c r="B131" s="223"/>
      <c r="C131" s="224"/>
      <c r="D131" s="225" t="s">
        <v>175</v>
      </c>
      <c r="E131" s="226" t="s">
        <v>19</v>
      </c>
      <c r="F131" s="227" t="s">
        <v>251</v>
      </c>
      <c r="G131" s="224"/>
      <c r="H131" s="226" t="s">
        <v>19</v>
      </c>
      <c r="I131" s="228"/>
      <c r="J131" s="224"/>
      <c r="K131" s="224"/>
      <c r="L131" s="229"/>
      <c r="M131" s="230"/>
      <c r="N131" s="231"/>
      <c r="O131" s="231"/>
      <c r="P131" s="231"/>
      <c r="Q131" s="231"/>
      <c r="R131" s="231"/>
      <c r="S131" s="231"/>
      <c r="T131" s="232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3" t="s">
        <v>175</v>
      </c>
      <c r="AU131" s="233" t="s">
        <v>85</v>
      </c>
      <c r="AV131" s="13" t="s">
        <v>83</v>
      </c>
      <c r="AW131" s="13" t="s">
        <v>37</v>
      </c>
      <c r="AX131" s="13" t="s">
        <v>75</v>
      </c>
      <c r="AY131" s="233" t="s">
        <v>159</v>
      </c>
    </row>
    <row r="132" spans="1:51" s="14" customFormat="1" ht="12">
      <c r="A132" s="14"/>
      <c r="B132" s="234"/>
      <c r="C132" s="235"/>
      <c r="D132" s="225" t="s">
        <v>175</v>
      </c>
      <c r="E132" s="236" t="s">
        <v>19</v>
      </c>
      <c r="F132" s="237" t="s">
        <v>1104</v>
      </c>
      <c r="G132" s="235"/>
      <c r="H132" s="238">
        <v>527.806</v>
      </c>
      <c r="I132" s="239"/>
      <c r="J132" s="235"/>
      <c r="K132" s="235"/>
      <c r="L132" s="240"/>
      <c r="M132" s="241"/>
      <c r="N132" s="242"/>
      <c r="O132" s="242"/>
      <c r="P132" s="242"/>
      <c r="Q132" s="242"/>
      <c r="R132" s="242"/>
      <c r="S132" s="242"/>
      <c r="T132" s="243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44" t="s">
        <v>175</v>
      </c>
      <c r="AU132" s="244" t="s">
        <v>85</v>
      </c>
      <c r="AV132" s="14" t="s">
        <v>85</v>
      </c>
      <c r="AW132" s="14" t="s">
        <v>37</v>
      </c>
      <c r="AX132" s="14" t="s">
        <v>83</v>
      </c>
      <c r="AY132" s="244" t="s">
        <v>159</v>
      </c>
    </row>
    <row r="133" spans="1:65" s="2" customFormat="1" ht="16.5" customHeight="1">
      <c r="A133" s="39"/>
      <c r="B133" s="40"/>
      <c r="C133" s="257" t="s">
        <v>225</v>
      </c>
      <c r="D133" s="257" t="s">
        <v>255</v>
      </c>
      <c r="E133" s="258" t="s">
        <v>256</v>
      </c>
      <c r="F133" s="259" t="s">
        <v>257</v>
      </c>
      <c r="G133" s="260" t="s">
        <v>258</v>
      </c>
      <c r="H133" s="261">
        <v>184.732</v>
      </c>
      <c r="I133" s="262"/>
      <c r="J133" s="263">
        <f>ROUND(I133*H133,2)</f>
        <v>0</v>
      </c>
      <c r="K133" s="259" t="s">
        <v>166</v>
      </c>
      <c r="L133" s="264"/>
      <c r="M133" s="265" t="s">
        <v>19</v>
      </c>
      <c r="N133" s="266" t="s">
        <v>46</v>
      </c>
      <c r="O133" s="85"/>
      <c r="P133" s="214">
        <f>O133*H133</f>
        <v>0</v>
      </c>
      <c r="Q133" s="214">
        <v>0.001</v>
      </c>
      <c r="R133" s="214">
        <f>Q133*H133</f>
        <v>0.184732</v>
      </c>
      <c r="S133" s="214">
        <v>0</v>
      </c>
      <c r="T133" s="215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16" t="s">
        <v>259</v>
      </c>
      <c r="AT133" s="216" t="s">
        <v>255</v>
      </c>
      <c r="AU133" s="216" t="s">
        <v>85</v>
      </c>
      <c r="AY133" s="18" t="s">
        <v>159</v>
      </c>
      <c r="BE133" s="217">
        <f>IF(N133="základní",J133,0)</f>
        <v>0</v>
      </c>
      <c r="BF133" s="217">
        <f>IF(N133="snížená",J133,0)</f>
        <v>0</v>
      </c>
      <c r="BG133" s="217">
        <f>IF(N133="zákl. přenesená",J133,0)</f>
        <v>0</v>
      </c>
      <c r="BH133" s="217">
        <f>IF(N133="sníž. přenesená",J133,0)</f>
        <v>0</v>
      </c>
      <c r="BI133" s="217">
        <f>IF(N133="nulová",J133,0)</f>
        <v>0</v>
      </c>
      <c r="BJ133" s="18" t="s">
        <v>83</v>
      </c>
      <c r="BK133" s="217">
        <f>ROUND(I133*H133,2)</f>
        <v>0</v>
      </c>
      <c r="BL133" s="18" t="s">
        <v>238</v>
      </c>
      <c r="BM133" s="216" t="s">
        <v>1105</v>
      </c>
    </row>
    <row r="134" spans="1:51" s="14" customFormat="1" ht="12">
      <c r="A134" s="14"/>
      <c r="B134" s="234"/>
      <c r="C134" s="235"/>
      <c r="D134" s="225" t="s">
        <v>175</v>
      </c>
      <c r="E134" s="235"/>
      <c r="F134" s="237" t="s">
        <v>1106</v>
      </c>
      <c r="G134" s="235"/>
      <c r="H134" s="238">
        <v>184.732</v>
      </c>
      <c r="I134" s="239"/>
      <c r="J134" s="235"/>
      <c r="K134" s="235"/>
      <c r="L134" s="240"/>
      <c r="M134" s="241"/>
      <c r="N134" s="242"/>
      <c r="O134" s="242"/>
      <c r="P134" s="242"/>
      <c r="Q134" s="242"/>
      <c r="R134" s="242"/>
      <c r="S134" s="242"/>
      <c r="T134" s="243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44" t="s">
        <v>175</v>
      </c>
      <c r="AU134" s="244" t="s">
        <v>85</v>
      </c>
      <c r="AV134" s="14" t="s">
        <v>85</v>
      </c>
      <c r="AW134" s="14" t="s">
        <v>4</v>
      </c>
      <c r="AX134" s="14" t="s">
        <v>83</v>
      </c>
      <c r="AY134" s="244" t="s">
        <v>159</v>
      </c>
    </row>
    <row r="135" spans="1:65" s="2" customFormat="1" ht="24.15" customHeight="1">
      <c r="A135" s="39"/>
      <c r="B135" s="40"/>
      <c r="C135" s="205" t="s">
        <v>234</v>
      </c>
      <c r="D135" s="205" t="s">
        <v>162</v>
      </c>
      <c r="E135" s="206" t="s">
        <v>263</v>
      </c>
      <c r="F135" s="207" t="s">
        <v>264</v>
      </c>
      <c r="G135" s="208" t="s">
        <v>165</v>
      </c>
      <c r="H135" s="209">
        <v>527.806</v>
      </c>
      <c r="I135" s="210"/>
      <c r="J135" s="211">
        <f>ROUND(I135*H135,2)</f>
        <v>0</v>
      </c>
      <c r="K135" s="207" t="s">
        <v>166</v>
      </c>
      <c r="L135" s="45"/>
      <c r="M135" s="212" t="s">
        <v>19</v>
      </c>
      <c r="N135" s="213" t="s">
        <v>46</v>
      </c>
      <c r="O135" s="85"/>
      <c r="P135" s="214">
        <f>O135*H135</f>
        <v>0</v>
      </c>
      <c r="Q135" s="214">
        <v>0.00088</v>
      </c>
      <c r="R135" s="214">
        <f>Q135*H135</f>
        <v>0.46446928000000004</v>
      </c>
      <c r="S135" s="214">
        <v>0</v>
      </c>
      <c r="T135" s="215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16" t="s">
        <v>238</v>
      </c>
      <c r="AT135" s="216" t="s">
        <v>162</v>
      </c>
      <c r="AU135" s="216" t="s">
        <v>85</v>
      </c>
      <c r="AY135" s="18" t="s">
        <v>159</v>
      </c>
      <c r="BE135" s="217">
        <f>IF(N135="základní",J135,0)</f>
        <v>0</v>
      </c>
      <c r="BF135" s="217">
        <f>IF(N135="snížená",J135,0)</f>
        <v>0</v>
      </c>
      <c r="BG135" s="217">
        <f>IF(N135="zákl. přenesená",J135,0)</f>
        <v>0</v>
      </c>
      <c r="BH135" s="217">
        <f>IF(N135="sníž. přenesená",J135,0)</f>
        <v>0</v>
      </c>
      <c r="BI135" s="217">
        <f>IF(N135="nulová",J135,0)</f>
        <v>0</v>
      </c>
      <c r="BJ135" s="18" t="s">
        <v>83</v>
      </c>
      <c r="BK135" s="217">
        <f>ROUND(I135*H135,2)</f>
        <v>0</v>
      </c>
      <c r="BL135" s="18" t="s">
        <v>238</v>
      </c>
      <c r="BM135" s="216" t="s">
        <v>1107</v>
      </c>
    </row>
    <row r="136" spans="1:47" s="2" customFormat="1" ht="12">
      <c r="A136" s="39"/>
      <c r="B136" s="40"/>
      <c r="C136" s="41"/>
      <c r="D136" s="218" t="s">
        <v>169</v>
      </c>
      <c r="E136" s="41"/>
      <c r="F136" s="219" t="s">
        <v>266</v>
      </c>
      <c r="G136" s="41"/>
      <c r="H136" s="41"/>
      <c r="I136" s="220"/>
      <c r="J136" s="41"/>
      <c r="K136" s="41"/>
      <c r="L136" s="45"/>
      <c r="M136" s="221"/>
      <c r="N136" s="222"/>
      <c r="O136" s="85"/>
      <c r="P136" s="85"/>
      <c r="Q136" s="85"/>
      <c r="R136" s="85"/>
      <c r="S136" s="85"/>
      <c r="T136" s="86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169</v>
      </c>
      <c r="AU136" s="18" t="s">
        <v>85</v>
      </c>
    </row>
    <row r="137" spans="1:65" s="2" customFormat="1" ht="49.05" customHeight="1">
      <c r="A137" s="39"/>
      <c r="B137" s="40"/>
      <c r="C137" s="257" t="s">
        <v>245</v>
      </c>
      <c r="D137" s="257" t="s">
        <v>255</v>
      </c>
      <c r="E137" s="258" t="s">
        <v>267</v>
      </c>
      <c r="F137" s="259" t="s">
        <v>268</v>
      </c>
      <c r="G137" s="260" t="s">
        <v>165</v>
      </c>
      <c r="H137" s="261">
        <v>615.158</v>
      </c>
      <c r="I137" s="262"/>
      <c r="J137" s="263">
        <f>ROUND(I137*H137,2)</f>
        <v>0</v>
      </c>
      <c r="K137" s="259" t="s">
        <v>166</v>
      </c>
      <c r="L137" s="264"/>
      <c r="M137" s="265" t="s">
        <v>19</v>
      </c>
      <c r="N137" s="266" t="s">
        <v>46</v>
      </c>
      <c r="O137" s="85"/>
      <c r="P137" s="214">
        <f>O137*H137</f>
        <v>0</v>
      </c>
      <c r="Q137" s="214">
        <v>0.0054</v>
      </c>
      <c r="R137" s="214">
        <f>Q137*H137</f>
        <v>3.3218532</v>
      </c>
      <c r="S137" s="214">
        <v>0</v>
      </c>
      <c r="T137" s="215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16" t="s">
        <v>259</v>
      </c>
      <c r="AT137" s="216" t="s">
        <v>255</v>
      </c>
      <c r="AU137" s="216" t="s">
        <v>85</v>
      </c>
      <c r="AY137" s="18" t="s">
        <v>159</v>
      </c>
      <c r="BE137" s="217">
        <f>IF(N137="základní",J137,0)</f>
        <v>0</v>
      </c>
      <c r="BF137" s="217">
        <f>IF(N137="snížená",J137,0)</f>
        <v>0</v>
      </c>
      <c r="BG137" s="217">
        <f>IF(N137="zákl. přenesená",J137,0)</f>
        <v>0</v>
      </c>
      <c r="BH137" s="217">
        <f>IF(N137="sníž. přenesená",J137,0)</f>
        <v>0</v>
      </c>
      <c r="BI137" s="217">
        <f>IF(N137="nulová",J137,0)</f>
        <v>0</v>
      </c>
      <c r="BJ137" s="18" t="s">
        <v>83</v>
      </c>
      <c r="BK137" s="217">
        <f>ROUND(I137*H137,2)</f>
        <v>0</v>
      </c>
      <c r="BL137" s="18" t="s">
        <v>238</v>
      </c>
      <c r="BM137" s="216" t="s">
        <v>1108</v>
      </c>
    </row>
    <row r="138" spans="1:51" s="14" customFormat="1" ht="12">
      <c r="A138" s="14"/>
      <c r="B138" s="234"/>
      <c r="C138" s="235"/>
      <c r="D138" s="225" t="s">
        <v>175</v>
      </c>
      <c r="E138" s="235"/>
      <c r="F138" s="237" t="s">
        <v>1109</v>
      </c>
      <c r="G138" s="235"/>
      <c r="H138" s="238">
        <v>615.158</v>
      </c>
      <c r="I138" s="239"/>
      <c r="J138" s="235"/>
      <c r="K138" s="235"/>
      <c r="L138" s="240"/>
      <c r="M138" s="241"/>
      <c r="N138" s="242"/>
      <c r="O138" s="242"/>
      <c r="P138" s="242"/>
      <c r="Q138" s="242"/>
      <c r="R138" s="242"/>
      <c r="S138" s="242"/>
      <c r="T138" s="243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44" t="s">
        <v>175</v>
      </c>
      <c r="AU138" s="244" t="s">
        <v>85</v>
      </c>
      <c r="AV138" s="14" t="s">
        <v>85</v>
      </c>
      <c r="AW138" s="14" t="s">
        <v>4</v>
      </c>
      <c r="AX138" s="14" t="s">
        <v>83</v>
      </c>
      <c r="AY138" s="244" t="s">
        <v>159</v>
      </c>
    </row>
    <row r="139" spans="1:65" s="2" customFormat="1" ht="33" customHeight="1">
      <c r="A139" s="39"/>
      <c r="B139" s="40"/>
      <c r="C139" s="205" t="s">
        <v>254</v>
      </c>
      <c r="D139" s="205" t="s">
        <v>162</v>
      </c>
      <c r="E139" s="206" t="s">
        <v>271</v>
      </c>
      <c r="F139" s="207" t="s">
        <v>272</v>
      </c>
      <c r="G139" s="208" t="s">
        <v>165</v>
      </c>
      <c r="H139" s="209">
        <v>527.806</v>
      </c>
      <c r="I139" s="210"/>
      <c r="J139" s="211">
        <f>ROUND(I139*H139,2)</f>
        <v>0</v>
      </c>
      <c r="K139" s="207" t="s">
        <v>166</v>
      </c>
      <c r="L139" s="45"/>
      <c r="M139" s="212" t="s">
        <v>19</v>
      </c>
      <c r="N139" s="213" t="s">
        <v>46</v>
      </c>
      <c r="O139" s="85"/>
      <c r="P139" s="214">
        <f>O139*H139</f>
        <v>0</v>
      </c>
      <c r="Q139" s="214">
        <v>0</v>
      </c>
      <c r="R139" s="214">
        <f>Q139*H139</f>
        <v>0</v>
      </c>
      <c r="S139" s="214">
        <v>0</v>
      </c>
      <c r="T139" s="215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16" t="s">
        <v>238</v>
      </c>
      <c r="AT139" s="216" t="s">
        <v>162</v>
      </c>
      <c r="AU139" s="216" t="s">
        <v>85</v>
      </c>
      <c r="AY139" s="18" t="s">
        <v>159</v>
      </c>
      <c r="BE139" s="217">
        <f>IF(N139="základní",J139,0)</f>
        <v>0</v>
      </c>
      <c r="BF139" s="217">
        <f>IF(N139="snížená",J139,0)</f>
        <v>0</v>
      </c>
      <c r="BG139" s="217">
        <f>IF(N139="zákl. přenesená",J139,0)</f>
        <v>0</v>
      </c>
      <c r="BH139" s="217">
        <f>IF(N139="sníž. přenesená",J139,0)</f>
        <v>0</v>
      </c>
      <c r="BI139" s="217">
        <f>IF(N139="nulová",J139,0)</f>
        <v>0</v>
      </c>
      <c r="BJ139" s="18" t="s">
        <v>83</v>
      </c>
      <c r="BK139" s="217">
        <f>ROUND(I139*H139,2)</f>
        <v>0</v>
      </c>
      <c r="BL139" s="18" t="s">
        <v>238</v>
      </c>
      <c r="BM139" s="216" t="s">
        <v>1110</v>
      </c>
    </row>
    <row r="140" spans="1:47" s="2" customFormat="1" ht="12">
      <c r="A140" s="39"/>
      <c r="B140" s="40"/>
      <c r="C140" s="41"/>
      <c r="D140" s="218" t="s">
        <v>169</v>
      </c>
      <c r="E140" s="41"/>
      <c r="F140" s="219" t="s">
        <v>274</v>
      </c>
      <c r="G140" s="41"/>
      <c r="H140" s="41"/>
      <c r="I140" s="220"/>
      <c r="J140" s="41"/>
      <c r="K140" s="41"/>
      <c r="L140" s="45"/>
      <c r="M140" s="221"/>
      <c r="N140" s="222"/>
      <c r="O140" s="85"/>
      <c r="P140" s="85"/>
      <c r="Q140" s="85"/>
      <c r="R140" s="85"/>
      <c r="S140" s="85"/>
      <c r="T140" s="86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169</v>
      </c>
      <c r="AU140" s="18" t="s">
        <v>85</v>
      </c>
    </row>
    <row r="141" spans="1:65" s="2" customFormat="1" ht="49.05" customHeight="1">
      <c r="A141" s="39"/>
      <c r="B141" s="40"/>
      <c r="C141" s="257" t="s">
        <v>262</v>
      </c>
      <c r="D141" s="257" t="s">
        <v>255</v>
      </c>
      <c r="E141" s="258" t="s">
        <v>276</v>
      </c>
      <c r="F141" s="259" t="s">
        <v>277</v>
      </c>
      <c r="G141" s="260" t="s">
        <v>165</v>
      </c>
      <c r="H141" s="261">
        <v>615.158</v>
      </c>
      <c r="I141" s="262"/>
      <c r="J141" s="263">
        <f>ROUND(I141*H141,2)</f>
        <v>0</v>
      </c>
      <c r="K141" s="259" t="s">
        <v>166</v>
      </c>
      <c r="L141" s="264"/>
      <c r="M141" s="265" t="s">
        <v>19</v>
      </c>
      <c r="N141" s="266" t="s">
        <v>46</v>
      </c>
      <c r="O141" s="85"/>
      <c r="P141" s="214">
        <f>O141*H141</f>
        <v>0</v>
      </c>
      <c r="Q141" s="214">
        <v>0.004</v>
      </c>
      <c r="R141" s="214">
        <f>Q141*H141</f>
        <v>2.460632</v>
      </c>
      <c r="S141" s="214">
        <v>0</v>
      </c>
      <c r="T141" s="215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16" t="s">
        <v>259</v>
      </c>
      <c r="AT141" s="216" t="s">
        <v>255</v>
      </c>
      <c r="AU141" s="216" t="s">
        <v>85</v>
      </c>
      <c r="AY141" s="18" t="s">
        <v>159</v>
      </c>
      <c r="BE141" s="217">
        <f>IF(N141="základní",J141,0)</f>
        <v>0</v>
      </c>
      <c r="BF141" s="217">
        <f>IF(N141="snížená",J141,0)</f>
        <v>0</v>
      </c>
      <c r="BG141" s="217">
        <f>IF(N141="zákl. přenesená",J141,0)</f>
        <v>0</v>
      </c>
      <c r="BH141" s="217">
        <f>IF(N141="sníž. přenesená",J141,0)</f>
        <v>0</v>
      </c>
      <c r="BI141" s="217">
        <f>IF(N141="nulová",J141,0)</f>
        <v>0</v>
      </c>
      <c r="BJ141" s="18" t="s">
        <v>83</v>
      </c>
      <c r="BK141" s="217">
        <f>ROUND(I141*H141,2)</f>
        <v>0</v>
      </c>
      <c r="BL141" s="18" t="s">
        <v>238</v>
      </c>
      <c r="BM141" s="216" t="s">
        <v>1111</v>
      </c>
    </row>
    <row r="142" spans="1:51" s="14" customFormat="1" ht="12">
      <c r="A142" s="14"/>
      <c r="B142" s="234"/>
      <c r="C142" s="235"/>
      <c r="D142" s="225" t="s">
        <v>175</v>
      </c>
      <c r="E142" s="235"/>
      <c r="F142" s="237" t="s">
        <v>1109</v>
      </c>
      <c r="G142" s="235"/>
      <c r="H142" s="238">
        <v>615.158</v>
      </c>
      <c r="I142" s="239"/>
      <c r="J142" s="235"/>
      <c r="K142" s="235"/>
      <c r="L142" s="240"/>
      <c r="M142" s="241"/>
      <c r="N142" s="242"/>
      <c r="O142" s="242"/>
      <c r="P142" s="242"/>
      <c r="Q142" s="242"/>
      <c r="R142" s="242"/>
      <c r="S142" s="242"/>
      <c r="T142" s="243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44" t="s">
        <v>175</v>
      </c>
      <c r="AU142" s="244" t="s">
        <v>85</v>
      </c>
      <c r="AV142" s="14" t="s">
        <v>85</v>
      </c>
      <c r="AW142" s="14" t="s">
        <v>4</v>
      </c>
      <c r="AX142" s="14" t="s">
        <v>83</v>
      </c>
      <c r="AY142" s="244" t="s">
        <v>159</v>
      </c>
    </row>
    <row r="143" spans="1:65" s="2" customFormat="1" ht="24.15" customHeight="1">
      <c r="A143" s="39"/>
      <c r="B143" s="40"/>
      <c r="C143" s="205" t="s">
        <v>8</v>
      </c>
      <c r="D143" s="205" t="s">
        <v>162</v>
      </c>
      <c r="E143" s="206" t="s">
        <v>263</v>
      </c>
      <c r="F143" s="207" t="s">
        <v>264</v>
      </c>
      <c r="G143" s="208" t="s">
        <v>165</v>
      </c>
      <c r="H143" s="209">
        <v>527.806</v>
      </c>
      <c r="I143" s="210"/>
      <c r="J143" s="211">
        <f>ROUND(I143*H143,2)</f>
        <v>0</v>
      </c>
      <c r="K143" s="207" t="s">
        <v>166</v>
      </c>
      <c r="L143" s="45"/>
      <c r="M143" s="212" t="s">
        <v>19</v>
      </c>
      <c r="N143" s="213" t="s">
        <v>46</v>
      </c>
      <c r="O143" s="85"/>
      <c r="P143" s="214">
        <f>O143*H143</f>
        <v>0</v>
      </c>
      <c r="Q143" s="214">
        <v>0.00088</v>
      </c>
      <c r="R143" s="214">
        <f>Q143*H143</f>
        <v>0.46446928000000004</v>
      </c>
      <c r="S143" s="214">
        <v>0</v>
      </c>
      <c r="T143" s="215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16" t="s">
        <v>238</v>
      </c>
      <c r="AT143" s="216" t="s">
        <v>162</v>
      </c>
      <c r="AU143" s="216" t="s">
        <v>85</v>
      </c>
      <c r="AY143" s="18" t="s">
        <v>159</v>
      </c>
      <c r="BE143" s="217">
        <f>IF(N143="základní",J143,0)</f>
        <v>0</v>
      </c>
      <c r="BF143" s="217">
        <f>IF(N143="snížená",J143,0)</f>
        <v>0</v>
      </c>
      <c r="BG143" s="217">
        <f>IF(N143="zákl. přenesená",J143,0)</f>
        <v>0</v>
      </c>
      <c r="BH143" s="217">
        <f>IF(N143="sníž. přenesená",J143,0)</f>
        <v>0</v>
      </c>
      <c r="BI143" s="217">
        <f>IF(N143="nulová",J143,0)</f>
        <v>0</v>
      </c>
      <c r="BJ143" s="18" t="s">
        <v>83</v>
      </c>
      <c r="BK143" s="217">
        <f>ROUND(I143*H143,2)</f>
        <v>0</v>
      </c>
      <c r="BL143" s="18" t="s">
        <v>238</v>
      </c>
      <c r="BM143" s="216" t="s">
        <v>1112</v>
      </c>
    </row>
    <row r="144" spans="1:47" s="2" customFormat="1" ht="12">
      <c r="A144" s="39"/>
      <c r="B144" s="40"/>
      <c r="C144" s="41"/>
      <c r="D144" s="218" t="s">
        <v>169</v>
      </c>
      <c r="E144" s="41"/>
      <c r="F144" s="219" t="s">
        <v>266</v>
      </c>
      <c r="G144" s="41"/>
      <c r="H144" s="41"/>
      <c r="I144" s="220"/>
      <c r="J144" s="41"/>
      <c r="K144" s="41"/>
      <c r="L144" s="45"/>
      <c r="M144" s="221"/>
      <c r="N144" s="222"/>
      <c r="O144" s="85"/>
      <c r="P144" s="85"/>
      <c r="Q144" s="85"/>
      <c r="R144" s="85"/>
      <c r="S144" s="85"/>
      <c r="T144" s="86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169</v>
      </c>
      <c r="AU144" s="18" t="s">
        <v>85</v>
      </c>
    </row>
    <row r="145" spans="1:65" s="2" customFormat="1" ht="55.5" customHeight="1">
      <c r="A145" s="39"/>
      <c r="B145" s="40"/>
      <c r="C145" s="257" t="s">
        <v>238</v>
      </c>
      <c r="D145" s="257" t="s">
        <v>255</v>
      </c>
      <c r="E145" s="258" t="s">
        <v>282</v>
      </c>
      <c r="F145" s="259" t="s">
        <v>283</v>
      </c>
      <c r="G145" s="260" t="s">
        <v>165</v>
      </c>
      <c r="H145" s="261">
        <v>615.158</v>
      </c>
      <c r="I145" s="262"/>
      <c r="J145" s="263">
        <f>ROUND(I145*H145,2)</f>
        <v>0</v>
      </c>
      <c r="K145" s="259" t="s">
        <v>166</v>
      </c>
      <c r="L145" s="264"/>
      <c r="M145" s="265" t="s">
        <v>19</v>
      </c>
      <c r="N145" s="266" t="s">
        <v>46</v>
      </c>
      <c r="O145" s="85"/>
      <c r="P145" s="214">
        <f>O145*H145</f>
        <v>0</v>
      </c>
      <c r="Q145" s="214">
        <v>0.00554</v>
      </c>
      <c r="R145" s="214">
        <f>Q145*H145</f>
        <v>3.40797532</v>
      </c>
      <c r="S145" s="214">
        <v>0</v>
      </c>
      <c r="T145" s="215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16" t="s">
        <v>259</v>
      </c>
      <c r="AT145" s="216" t="s">
        <v>255</v>
      </c>
      <c r="AU145" s="216" t="s">
        <v>85</v>
      </c>
      <c r="AY145" s="18" t="s">
        <v>159</v>
      </c>
      <c r="BE145" s="217">
        <f>IF(N145="základní",J145,0)</f>
        <v>0</v>
      </c>
      <c r="BF145" s="217">
        <f>IF(N145="snížená",J145,0)</f>
        <v>0</v>
      </c>
      <c r="BG145" s="217">
        <f>IF(N145="zákl. přenesená",J145,0)</f>
        <v>0</v>
      </c>
      <c r="BH145" s="217">
        <f>IF(N145="sníž. přenesená",J145,0)</f>
        <v>0</v>
      </c>
      <c r="BI145" s="217">
        <f>IF(N145="nulová",J145,0)</f>
        <v>0</v>
      </c>
      <c r="BJ145" s="18" t="s">
        <v>83</v>
      </c>
      <c r="BK145" s="217">
        <f>ROUND(I145*H145,2)</f>
        <v>0</v>
      </c>
      <c r="BL145" s="18" t="s">
        <v>238</v>
      </c>
      <c r="BM145" s="216" t="s">
        <v>1113</v>
      </c>
    </row>
    <row r="146" spans="1:51" s="14" customFormat="1" ht="12">
      <c r="A146" s="14"/>
      <c r="B146" s="234"/>
      <c r="C146" s="235"/>
      <c r="D146" s="225" t="s">
        <v>175</v>
      </c>
      <c r="E146" s="235"/>
      <c r="F146" s="237" t="s">
        <v>1109</v>
      </c>
      <c r="G146" s="235"/>
      <c r="H146" s="238">
        <v>615.158</v>
      </c>
      <c r="I146" s="239"/>
      <c r="J146" s="235"/>
      <c r="K146" s="235"/>
      <c r="L146" s="240"/>
      <c r="M146" s="241"/>
      <c r="N146" s="242"/>
      <c r="O146" s="242"/>
      <c r="P146" s="242"/>
      <c r="Q146" s="242"/>
      <c r="R146" s="242"/>
      <c r="S146" s="242"/>
      <c r="T146" s="243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44" t="s">
        <v>175</v>
      </c>
      <c r="AU146" s="244" t="s">
        <v>85</v>
      </c>
      <c r="AV146" s="14" t="s">
        <v>85</v>
      </c>
      <c r="AW146" s="14" t="s">
        <v>4</v>
      </c>
      <c r="AX146" s="14" t="s">
        <v>83</v>
      </c>
      <c r="AY146" s="244" t="s">
        <v>159</v>
      </c>
    </row>
    <row r="147" spans="1:65" s="2" customFormat="1" ht="33" customHeight="1">
      <c r="A147" s="39"/>
      <c r="B147" s="40"/>
      <c r="C147" s="205" t="s">
        <v>275</v>
      </c>
      <c r="D147" s="205" t="s">
        <v>162</v>
      </c>
      <c r="E147" s="206" t="s">
        <v>286</v>
      </c>
      <c r="F147" s="207" t="s">
        <v>287</v>
      </c>
      <c r="G147" s="208" t="s">
        <v>237</v>
      </c>
      <c r="H147" s="209">
        <v>2590</v>
      </c>
      <c r="I147" s="210"/>
      <c r="J147" s="211">
        <f>ROUND(I147*H147,2)</f>
        <v>0</v>
      </c>
      <c r="K147" s="207" t="s">
        <v>166</v>
      </c>
      <c r="L147" s="45"/>
      <c r="M147" s="212" t="s">
        <v>19</v>
      </c>
      <c r="N147" s="213" t="s">
        <v>46</v>
      </c>
      <c r="O147" s="85"/>
      <c r="P147" s="214">
        <f>O147*H147</f>
        <v>0</v>
      </c>
      <c r="Q147" s="214">
        <v>0</v>
      </c>
      <c r="R147" s="214">
        <f>Q147*H147</f>
        <v>0</v>
      </c>
      <c r="S147" s="214">
        <v>0</v>
      </c>
      <c r="T147" s="215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16" t="s">
        <v>238</v>
      </c>
      <c r="AT147" s="216" t="s">
        <v>162</v>
      </c>
      <c r="AU147" s="216" t="s">
        <v>85</v>
      </c>
      <c r="AY147" s="18" t="s">
        <v>159</v>
      </c>
      <c r="BE147" s="217">
        <f>IF(N147="základní",J147,0)</f>
        <v>0</v>
      </c>
      <c r="BF147" s="217">
        <f>IF(N147="snížená",J147,0)</f>
        <v>0</v>
      </c>
      <c r="BG147" s="217">
        <f>IF(N147="zákl. přenesená",J147,0)</f>
        <v>0</v>
      </c>
      <c r="BH147" s="217">
        <f>IF(N147="sníž. přenesená",J147,0)</f>
        <v>0</v>
      </c>
      <c r="BI147" s="217">
        <f>IF(N147="nulová",J147,0)</f>
        <v>0</v>
      </c>
      <c r="BJ147" s="18" t="s">
        <v>83</v>
      </c>
      <c r="BK147" s="217">
        <f>ROUND(I147*H147,2)</f>
        <v>0</v>
      </c>
      <c r="BL147" s="18" t="s">
        <v>238</v>
      </c>
      <c r="BM147" s="216" t="s">
        <v>1114</v>
      </c>
    </row>
    <row r="148" spans="1:47" s="2" customFormat="1" ht="12">
      <c r="A148" s="39"/>
      <c r="B148" s="40"/>
      <c r="C148" s="41"/>
      <c r="D148" s="218" t="s">
        <v>169</v>
      </c>
      <c r="E148" s="41"/>
      <c r="F148" s="219" t="s">
        <v>289</v>
      </c>
      <c r="G148" s="41"/>
      <c r="H148" s="41"/>
      <c r="I148" s="220"/>
      <c r="J148" s="41"/>
      <c r="K148" s="41"/>
      <c r="L148" s="45"/>
      <c r="M148" s="221"/>
      <c r="N148" s="222"/>
      <c r="O148" s="85"/>
      <c r="P148" s="85"/>
      <c r="Q148" s="85"/>
      <c r="R148" s="85"/>
      <c r="S148" s="85"/>
      <c r="T148" s="86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169</v>
      </c>
      <c r="AU148" s="18" t="s">
        <v>85</v>
      </c>
    </row>
    <row r="149" spans="1:51" s="13" customFormat="1" ht="12">
      <c r="A149" s="13"/>
      <c r="B149" s="223"/>
      <c r="C149" s="224"/>
      <c r="D149" s="225" t="s">
        <v>175</v>
      </c>
      <c r="E149" s="226" t="s">
        <v>19</v>
      </c>
      <c r="F149" s="227" t="s">
        <v>290</v>
      </c>
      <c r="G149" s="224"/>
      <c r="H149" s="226" t="s">
        <v>19</v>
      </c>
      <c r="I149" s="228"/>
      <c r="J149" s="224"/>
      <c r="K149" s="224"/>
      <c r="L149" s="229"/>
      <c r="M149" s="230"/>
      <c r="N149" s="231"/>
      <c r="O149" s="231"/>
      <c r="P149" s="231"/>
      <c r="Q149" s="231"/>
      <c r="R149" s="231"/>
      <c r="S149" s="231"/>
      <c r="T149" s="232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3" t="s">
        <v>175</v>
      </c>
      <c r="AU149" s="233" t="s">
        <v>85</v>
      </c>
      <c r="AV149" s="13" t="s">
        <v>83</v>
      </c>
      <c r="AW149" s="13" t="s">
        <v>37</v>
      </c>
      <c r="AX149" s="13" t="s">
        <v>75</v>
      </c>
      <c r="AY149" s="233" t="s">
        <v>159</v>
      </c>
    </row>
    <row r="150" spans="1:51" s="14" customFormat="1" ht="12">
      <c r="A150" s="14"/>
      <c r="B150" s="234"/>
      <c r="C150" s="235"/>
      <c r="D150" s="225" t="s">
        <v>175</v>
      </c>
      <c r="E150" s="236" t="s">
        <v>19</v>
      </c>
      <c r="F150" s="237" t="s">
        <v>75</v>
      </c>
      <c r="G150" s="235"/>
      <c r="H150" s="238">
        <v>0</v>
      </c>
      <c r="I150" s="239"/>
      <c r="J150" s="235"/>
      <c r="K150" s="235"/>
      <c r="L150" s="240"/>
      <c r="M150" s="241"/>
      <c r="N150" s="242"/>
      <c r="O150" s="242"/>
      <c r="P150" s="242"/>
      <c r="Q150" s="242"/>
      <c r="R150" s="242"/>
      <c r="S150" s="242"/>
      <c r="T150" s="243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44" t="s">
        <v>175</v>
      </c>
      <c r="AU150" s="244" t="s">
        <v>85</v>
      </c>
      <c r="AV150" s="14" t="s">
        <v>85</v>
      </c>
      <c r="AW150" s="14" t="s">
        <v>37</v>
      </c>
      <c r="AX150" s="14" t="s">
        <v>75</v>
      </c>
      <c r="AY150" s="244" t="s">
        <v>159</v>
      </c>
    </row>
    <row r="151" spans="1:51" s="13" customFormat="1" ht="12">
      <c r="A151" s="13"/>
      <c r="B151" s="223"/>
      <c r="C151" s="224"/>
      <c r="D151" s="225" t="s">
        <v>175</v>
      </c>
      <c r="E151" s="226" t="s">
        <v>19</v>
      </c>
      <c r="F151" s="227" t="s">
        <v>292</v>
      </c>
      <c r="G151" s="224"/>
      <c r="H151" s="226" t="s">
        <v>19</v>
      </c>
      <c r="I151" s="228"/>
      <c r="J151" s="224"/>
      <c r="K151" s="224"/>
      <c r="L151" s="229"/>
      <c r="M151" s="230"/>
      <c r="N151" s="231"/>
      <c r="O151" s="231"/>
      <c r="P151" s="231"/>
      <c r="Q151" s="231"/>
      <c r="R151" s="231"/>
      <c r="S151" s="231"/>
      <c r="T151" s="232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3" t="s">
        <v>175</v>
      </c>
      <c r="AU151" s="233" t="s">
        <v>85</v>
      </c>
      <c r="AV151" s="13" t="s">
        <v>83</v>
      </c>
      <c r="AW151" s="13" t="s">
        <v>37</v>
      </c>
      <c r="AX151" s="13" t="s">
        <v>75</v>
      </c>
      <c r="AY151" s="233" t="s">
        <v>159</v>
      </c>
    </row>
    <row r="152" spans="1:51" s="14" customFormat="1" ht="12">
      <c r="A152" s="14"/>
      <c r="B152" s="234"/>
      <c r="C152" s="235"/>
      <c r="D152" s="225" t="s">
        <v>175</v>
      </c>
      <c r="E152" s="236" t="s">
        <v>19</v>
      </c>
      <c r="F152" s="237" t="s">
        <v>1115</v>
      </c>
      <c r="G152" s="235"/>
      <c r="H152" s="238">
        <v>165.3</v>
      </c>
      <c r="I152" s="239"/>
      <c r="J152" s="235"/>
      <c r="K152" s="235"/>
      <c r="L152" s="240"/>
      <c r="M152" s="241"/>
      <c r="N152" s="242"/>
      <c r="O152" s="242"/>
      <c r="P152" s="242"/>
      <c r="Q152" s="242"/>
      <c r="R152" s="242"/>
      <c r="S152" s="242"/>
      <c r="T152" s="243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44" t="s">
        <v>175</v>
      </c>
      <c r="AU152" s="244" t="s">
        <v>85</v>
      </c>
      <c r="AV152" s="14" t="s">
        <v>85</v>
      </c>
      <c r="AW152" s="14" t="s">
        <v>37</v>
      </c>
      <c r="AX152" s="14" t="s">
        <v>75</v>
      </c>
      <c r="AY152" s="244" t="s">
        <v>159</v>
      </c>
    </row>
    <row r="153" spans="1:51" s="14" customFormat="1" ht="12">
      <c r="A153" s="14"/>
      <c r="B153" s="234"/>
      <c r="C153" s="235"/>
      <c r="D153" s="225" t="s">
        <v>175</v>
      </c>
      <c r="E153" s="236" t="s">
        <v>19</v>
      </c>
      <c r="F153" s="237" t="s">
        <v>1116</v>
      </c>
      <c r="G153" s="235"/>
      <c r="H153" s="238">
        <v>664.113</v>
      </c>
      <c r="I153" s="239"/>
      <c r="J153" s="235"/>
      <c r="K153" s="235"/>
      <c r="L153" s="240"/>
      <c r="M153" s="241"/>
      <c r="N153" s="242"/>
      <c r="O153" s="242"/>
      <c r="P153" s="242"/>
      <c r="Q153" s="242"/>
      <c r="R153" s="242"/>
      <c r="S153" s="242"/>
      <c r="T153" s="243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44" t="s">
        <v>175</v>
      </c>
      <c r="AU153" s="244" t="s">
        <v>85</v>
      </c>
      <c r="AV153" s="14" t="s">
        <v>85</v>
      </c>
      <c r="AW153" s="14" t="s">
        <v>37</v>
      </c>
      <c r="AX153" s="14" t="s">
        <v>75</v>
      </c>
      <c r="AY153" s="244" t="s">
        <v>159</v>
      </c>
    </row>
    <row r="154" spans="1:51" s="13" customFormat="1" ht="12">
      <c r="A154" s="13"/>
      <c r="B154" s="223"/>
      <c r="C154" s="224"/>
      <c r="D154" s="225" t="s">
        <v>175</v>
      </c>
      <c r="E154" s="226" t="s">
        <v>19</v>
      </c>
      <c r="F154" s="227" t="s">
        <v>294</v>
      </c>
      <c r="G154" s="224"/>
      <c r="H154" s="226" t="s">
        <v>19</v>
      </c>
      <c r="I154" s="228"/>
      <c r="J154" s="224"/>
      <c r="K154" s="224"/>
      <c r="L154" s="229"/>
      <c r="M154" s="230"/>
      <c r="N154" s="231"/>
      <c r="O154" s="231"/>
      <c r="P154" s="231"/>
      <c r="Q154" s="231"/>
      <c r="R154" s="231"/>
      <c r="S154" s="231"/>
      <c r="T154" s="232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3" t="s">
        <v>175</v>
      </c>
      <c r="AU154" s="233" t="s">
        <v>85</v>
      </c>
      <c r="AV154" s="13" t="s">
        <v>83</v>
      </c>
      <c r="AW154" s="13" t="s">
        <v>37</v>
      </c>
      <c r="AX154" s="13" t="s">
        <v>75</v>
      </c>
      <c r="AY154" s="233" t="s">
        <v>159</v>
      </c>
    </row>
    <row r="155" spans="1:51" s="14" customFormat="1" ht="12">
      <c r="A155" s="14"/>
      <c r="B155" s="234"/>
      <c r="C155" s="235"/>
      <c r="D155" s="225" t="s">
        <v>175</v>
      </c>
      <c r="E155" s="236" t="s">
        <v>19</v>
      </c>
      <c r="F155" s="237" t="s">
        <v>1117</v>
      </c>
      <c r="G155" s="235"/>
      <c r="H155" s="238">
        <v>1753.065</v>
      </c>
      <c r="I155" s="239"/>
      <c r="J155" s="235"/>
      <c r="K155" s="235"/>
      <c r="L155" s="240"/>
      <c r="M155" s="241"/>
      <c r="N155" s="242"/>
      <c r="O155" s="242"/>
      <c r="P155" s="242"/>
      <c r="Q155" s="242"/>
      <c r="R155" s="242"/>
      <c r="S155" s="242"/>
      <c r="T155" s="243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44" t="s">
        <v>175</v>
      </c>
      <c r="AU155" s="244" t="s">
        <v>85</v>
      </c>
      <c r="AV155" s="14" t="s">
        <v>85</v>
      </c>
      <c r="AW155" s="14" t="s">
        <v>37</v>
      </c>
      <c r="AX155" s="14" t="s">
        <v>75</v>
      </c>
      <c r="AY155" s="244" t="s">
        <v>159</v>
      </c>
    </row>
    <row r="156" spans="1:51" s="13" customFormat="1" ht="12">
      <c r="A156" s="13"/>
      <c r="B156" s="223"/>
      <c r="C156" s="224"/>
      <c r="D156" s="225" t="s">
        <v>175</v>
      </c>
      <c r="E156" s="226" t="s">
        <v>19</v>
      </c>
      <c r="F156" s="227" t="s">
        <v>243</v>
      </c>
      <c r="G156" s="224"/>
      <c r="H156" s="226" t="s">
        <v>19</v>
      </c>
      <c r="I156" s="228"/>
      <c r="J156" s="224"/>
      <c r="K156" s="224"/>
      <c r="L156" s="229"/>
      <c r="M156" s="230"/>
      <c r="N156" s="231"/>
      <c r="O156" s="231"/>
      <c r="P156" s="231"/>
      <c r="Q156" s="231"/>
      <c r="R156" s="231"/>
      <c r="S156" s="231"/>
      <c r="T156" s="232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3" t="s">
        <v>175</v>
      </c>
      <c r="AU156" s="233" t="s">
        <v>85</v>
      </c>
      <c r="AV156" s="13" t="s">
        <v>83</v>
      </c>
      <c r="AW156" s="13" t="s">
        <v>37</v>
      </c>
      <c r="AX156" s="13" t="s">
        <v>75</v>
      </c>
      <c r="AY156" s="233" t="s">
        <v>159</v>
      </c>
    </row>
    <row r="157" spans="1:51" s="14" customFormat="1" ht="12">
      <c r="A157" s="14"/>
      <c r="B157" s="234"/>
      <c r="C157" s="235"/>
      <c r="D157" s="225" t="s">
        <v>175</v>
      </c>
      <c r="E157" s="236" t="s">
        <v>19</v>
      </c>
      <c r="F157" s="237" t="s">
        <v>1118</v>
      </c>
      <c r="G157" s="235"/>
      <c r="H157" s="238">
        <v>7.522</v>
      </c>
      <c r="I157" s="239"/>
      <c r="J157" s="235"/>
      <c r="K157" s="235"/>
      <c r="L157" s="240"/>
      <c r="M157" s="241"/>
      <c r="N157" s="242"/>
      <c r="O157" s="242"/>
      <c r="P157" s="242"/>
      <c r="Q157" s="242"/>
      <c r="R157" s="242"/>
      <c r="S157" s="242"/>
      <c r="T157" s="243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44" t="s">
        <v>175</v>
      </c>
      <c r="AU157" s="244" t="s">
        <v>85</v>
      </c>
      <c r="AV157" s="14" t="s">
        <v>85</v>
      </c>
      <c r="AW157" s="14" t="s">
        <v>37</v>
      </c>
      <c r="AX157" s="14" t="s">
        <v>75</v>
      </c>
      <c r="AY157" s="244" t="s">
        <v>159</v>
      </c>
    </row>
    <row r="158" spans="1:51" s="15" customFormat="1" ht="12">
      <c r="A158" s="15"/>
      <c r="B158" s="245"/>
      <c r="C158" s="246"/>
      <c r="D158" s="225" t="s">
        <v>175</v>
      </c>
      <c r="E158" s="247" t="s">
        <v>19</v>
      </c>
      <c r="F158" s="248" t="s">
        <v>179</v>
      </c>
      <c r="G158" s="246"/>
      <c r="H158" s="249">
        <v>2590</v>
      </c>
      <c r="I158" s="250"/>
      <c r="J158" s="246"/>
      <c r="K158" s="246"/>
      <c r="L158" s="251"/>
      <c r="M158" s="252"/>
      <c r="N158" s="253"/>
      <c r="O158" s="253"/>
      <c r="P158" s="253"/>
      <c r="Q158" s="253"/>
      <c r="R158" s="253"/>
      <c r="S158" s="253"/>
      <c r="T158" s="254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255" t="s">
        <v>175</v>
      </c>
      <c r="AU158" s="255" t="s">
        <v>85</v>
      </c>
      <c r="AV158" s="15" t="s">
        <v>167</v>
      </c>
      <c r="AW158" s="15" t="s">
        <v>37</v>
      </c>
      <c r="AX158" s="15" t="s">
        <v>83</v>
      </c>
      <c r="AY158" s="255" t="s">
        <v>159</v>
      </c>
    </row>
    <row r="159" spans="1:65" s="2" customFormat="1" ht="21.75" customHeight="1">
      <c r="A159" s="39"/>
      <c r="B159" s="40"/>
      <c r="C159" s="257" t="s">
        <v>279</v>
      </c>
      <c r="D159" s="257" t="s">
        <v>255</v>
      </c>
      <c r="E159" s="258" t="s">
        <v>297</v>
      </c>
      <c r="F159" s="259" t="s">
        <v>298</v>
      </c>
      <c r="G159" s="260" t="s">
        <v>237</v>
      </c>
      <c r="H159" s="261">
        <v>2590</v>
      </c>
      <c r="I159" s="262"/>
      <c r="J159" s="263">
        <f>ROUND(I159*H159,2)</f>
        <v>0</v>
      </c>
      <c r="K159" s="259" t="s">
        <v>166</v>
      </c>
      <c r="L159" s="264"/>
      <c r="M159" s="265" t="s">
        <v>19</v>
      </c>
      <c r="N159" s="266" t="s">
        <v>46</v>
      </c>
      <c r="O159" s="85"/>
      <c r="P159" s="214">
        <f>O159*H159</f>
        <v>0</v>
      </c>
      <c r="Q159" s="214">
        <v>2E-05</v>
      </c>
      <c r="R159" s="214">
        <f>Q159*H159</f>
        <v>0.051800000000000006</v>
      </c>
      <c r="S159" s="214">
        <v>0</v>
      </c>
      <c r="T159" s="215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16" t="s">
        <v>259</v>
      </c>
      <c r="AT159" s="216" t="s">
        <v>255</v>
      </c>
      <c r="AU159" s="216" t="s">
        <v>85</v>
      </c>
      <c r="AY159" s="18" t="s">
        <v>159</v>
      </c>
      <c r="BE159" s="217">
        <f>IF(N159="základní",J159,0)</f>
        <v>0</v>
      </c>
      <c r="BF159" s="217">
        <f>IF(N159="snížená",J159,0)</f>
        <v>0</v>
      </c>
      <c r="BG159" s="217">
        <f>IF(N159="zákl. přenesená",J159,0)</f>
        <v>0</v>
      </c>
      <c r="BH159" s="217">
        <f>IF(N159="sníž. přenesená",J159,0)</f>
        <v>0</v>
      </c>
      <c r="BI159" s="217">
        <f>IF(N159="nulová",J159,0)</f>
        <v>0</v>
      </c>
      <c r="BJ159" s="18" t="s">
        <v>83</v>
      </c>
      <c r="BK159" s="217">
        <f>ROUND(I159*H159,2)</f>
        <v>0</v>
      </c>
      <c r="BL159" s="18" t="s">
        <v>238</v>
      </c>
      <c r="BM159" s="216" t="s">
        <v>1119</v>
      </c>
    </row>
    <row r="160" spans="1:65" s="2" customFormat="1" ht="33" customHeight="1">
      <c r="A160" s="39"/>
      <c r="B160" s="40"/>
      <c r="C160" s="257" t="s">
        <v>281</v>
      </c>
      <c r="D160" s="257" t="s">
        <v>255</v>
      </c>
      <c r="E160" s="258" t="s">
        <v>301</v>
      </c>
      <c r="F160" s="259" t="s">
        <v>302</v>
      </c>
      <c r="G160" s="260" t="s">
        <v>303</v>
      </c>
      <c r="H160" s="261">
        <v>25.9</v>
      </c>
      <c r="I160" s="262"/>
      <c r="J160" s="263">
        <f>ROUND(I160*H160,2)</f>
        <v>0</v>
      </c>
      <c r="K160" s="259" t="s">
        <v>166</v>
      </c>
      <c r="L160" s="264"/>
      <c r="M160" s="265" t="s">
        <v>19</v>
      </c>
      <c r="N160" s="266" t="s">
        <v>46</v>
      </c>
      <c r="O160" s="85"/>
      <c r="P160" s="214">
        <f>O160*H160</f>
        <v>0</v>
      </c>
      <c r="Q160" s="214">
        <v>0.0011</v>
      </c>
      <c r="R160" s="214">
        <f>Q160*H160</f>
        <v>0.02849</v>
      </c>
      <c r="S160" s="214">
        <v>0</v>
      </c>
      <c r="T160" s="215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16" t="s">
        <v>259</v>
      </c>
      <c r="AT160" s="216" t="s">
        <v>255</v>
      </c>
      <c r="AU160" s="216" t="s">
        <v>85</v>
      </c>
      <c r="AY160" s="18" t="s">
        <v>159</v>
      </c>
      <c r="BE160" s="217">
        <f>IF(N160="základní",J160,0)</f>
        <v>0</v>
      </c>
      <c r="BF160" s="217">
        <f>IF(N160="snížená",J160,0)</f>
        <v>0</v>
      </c>
      <c r="BG160" s="217">
        <f>IF(N160="zákl. přenesená",J160,0)</f>
        <v>0</v>
      </c>
      <c r="BH160" s="217">
        <f>IF(N160="sníž. přenesená",J160,0)</f>
        <v>0</v>
      </c>
      <c r="BI160" s="217">
        <f>IF(N160="nulová",J160,0)</f>
        <v>0</v>
      </c>
      <c r="BJ160" s="18" t="s">
        <v>83</v>
      </c>
      <c r="BK160" s="217">
        <f>ROUND(I160*H160,2)</f>
        <v>0</v>
      </c>
      <c r="BL160" s="18" t="s">
        <v>238</v>
      </c>
      <c r="BM160" s="216" t="s">
        <v>1120</v>
      </c>
    </row>
    <row r="161" spans="1:51" s="14" customFormat="1" ht="12">
      <c r="A161" s="14"/>
      <c r="B161" s="234"/>
      <c r="C161" s="235"/>
      <c r="D161" s="225" t="s">
        <v>175</v>
      </c>
      <c r="E161" s="235"/>
      <c r="F161" s="237" t="s">
        <v>1121</v>
      </c>
      <c r="G161" s="235"/>
      <c r="H161" s="238">
        <v>25.9</v>
      </c>
      <c r="I161" s="239"/>
      <c r="J161" s="235"/>
      <c r="K161" s="235"/>
      <c r="L161" s="240"/>
      <c r="M161" s="241"/>
      <c r="N161" s="242"/>
      <c r="O161" s="242"/>
      <c r="P161" s="242"/>
      <c r="Q161" s="242"/>
      <c r="R161" s="242"/>
      <c r="S161" s="242"/>
      <c r="T161" s="243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44" t="s">
        <v>175</v>
      </c>
      <c r="AU161" s="244" t="s">
        <v>85</v>
      </c>
      <c r="AV161" s="14" t="s">
        <v>85</v>
      </c>
      <c r="AW161" s="14" t="s">
        <v>4</v>
      </c>
      <c r="AX161" s="14" t="s">
        <v>83</v>
      </c>
      <c r="AY161" s="244" t="s">
        <v>159</v>
      </c>
    </row>
    <row r="162" spans="1:65" s="2" customFormat="1" ht="55.5" customHeight="1">
      <c r="A162" s="39"/>
      <c r="B162" s="40"/>
      <c r="C162" s="205" t="s">
        <v>285</v>
      </c>
      <c r="D162" s="205" t="s">
        <v>162</v>
      </c>
      <c r="E162" s="206" t="s">
        <v>307</v>
      </c>
      <c r="F162" s="207" t="s">
        <v>308</v>
      </c>
      <c r="G162" s="208" t="s">
        <v>237</v>
      </c>
      <c r="H162" s="209">
        <v>11</v>
      </c>
      <c r="I162" s="210"/>
      <c r="J162" s="211">
        <f>ROUND(I162*H162,2)</f>
        <v>0</v>
      </c>
      <c r="K162" s="207" t="s">
        <v>166</v>
      </c>
      <c r="L162" s="45"/>
      <c r="M162" s="212" t="s">
        <v>19</v>
      </c>
      <c r="N162" s="213" t="s">
        <v>46</v>
      </c>
      <c r="O162" s="85"/>
      <c r="P162" s="214">
        <f>O162*H162</f>
        <v>0</v>
      </c>
      <c r="Q162" s="214">
        <v>0.00108</v>
      </c>
      <c r="R162" s="214">
        <f>Q162*H162</f>
        <v>0.01188</v>
      </c>
      <c r="S162" s="214">
        <v>0</v>
      </c>
      <c r="T162" s="215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16" t="s">
        <v>238</v>
      </c>
      <c r="AT162" s="216" t="s">
        <v>162</v>
      </c>
      <c r="AU162" s="216" t="s">
        <v>85</v>
      </c>
      <c r="AY162" s="18" t="s">
        <v>159</v>
      </c>
      <c r="BE162" s="217">
        <f>IF(N162="základní",J162,0)</f>
        <v>0</v>
      </c>
      <c r="BF162" s="217">
        <f>IF(N162="snížená",J162,0)</f>
        <v>0</v>
      </c>
      <c r="BG162" s="217">
        <f>IF(N162="zákl. přenesená",J162,0)</f>
        <v>0</v>
      </c>
      <c r="BH162" s="217">
        <f>IF(N162="sníž. přenesená",J162,0)</f>
        <v>0</v>
      </c>
      <c r="BI162" s="217">
        <f>IF(N162="nulová",J162,0)</f>
        <v>0</v>
      </c>
      <c r="BJ162" s="18" t="s">
        <v>83</v>
      </c>
      <c r="BK162" s="217">
        <f>ROUND(I162*H162,2)</f>
        <v>0</v>
      </c>
      <c r="BL162" s="18" t="s">
        <v>238</v>
      </c>
      <c r="BM162" s="216" t="s">
        <v>1122</v>
      </c>
    </row>
    <row r="163" spans="1:47" s="2" customFormat="1" ht="12">
      <c r="A163" s="39"/>
      <c r="B163" s="40"/>
      <c r="C163" s="41"/>
      <c r="D163" s="218" t="s">
        <v>169</v>
      </c>
      <c r="E163" s="41"/>
      <c r="F163" s="219" t="s">
        <v>310</v>
      </c>
      <c r="G163" s="41"/>
      <c r="H163" s="41"/>
      <c r="I163" s="220"/>
      <c r="J163" s="41"/>
      <c r="K163" s="41"/>
      <c r="L163" s="45"/>
      <c r="M163" s="221"/>
      <c r="N163" s="222"/>
      <c r="O163" s="85"/>
      <c r="P163" s="85"/>
      <c r="Q163" s="85"/>
      <c r="R163" s="85"/>
      <c r="S163" s="85"/>
      <c r="T163" s="86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169</v>
      </c>
      <c r="AU163" s="18" t="s">
        <v>85</v>
      </c>
    </row>
    <row r="164" spans="1:51" s="13" customFormat="1" ht="12">
      <c r="A164" s="13"/>
      <c r="B164" s="223"/>
      <c r="C164" s="224"/>
      <c r="D164" s="225" t="s">
        <v>175</v>
      </c>
      <c r="E164" s="226" t="s">
        <v>19</v>
      </c>
      <c r="F164" s="227" t="s">
        <v>322</v>
      </c>
      <c r="G164" s="224"/>
      <c r="H164" s="226" t="s">
        <v>19</v>
      </c>
      <c r="I164" s="228"/>
      <c r="J164" s="224"/>
      <c r="K164" s="224"/>
      <c r="L164" s="229"/>
      <c r="M164" s="230"/>
      <c r="N164" s="231"/>
      <c r="O164" s="231"/>
      <c r="P164" s="231"/>
      <c r="Q164" s="231"/>
      <c r="R164" s="231"/>
      <c r="S164" s="231"/>
      <c r="T164" s="232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3" t="s">
        <v>175</v>
      </c>
      <c r="AU164" s="233" t="s">
        <v>85</v>
      </c>
      <c r="AV164" s="13" t="s">
        <v>83</v>
      </c>
      <c r="AW164" s="13" t="s">
        <v>37</v>
      </c>
      <c r="AX164" s="13" t="s">
        <v>75</v>
      </c>
      <c r="AY164" s="233" t="s">
        <v>159</v>
      </c>
    </row>
    <row r="165" spans="1:51" s="13" customFormat="1" ht="12">
      <c r="A165" s="13"/>
      <c r="B165" s="223"/>
      <c r="C165" s="224"/>
      <c r="D165" s="225" t="s">
        <v>175</v>
      </c>
      <c r="E165" s="226" t="s">
        <v>19</v>
      </c>
      <c r="F165" s="227" t="s">
        <v>323</v>
      </c>
      <c r="G165" s="224"/>
      <c r="H165" s="226" t="s">
        <v>19</v>
      </c>
      <c r="I165" s="228"/>
      <c r="J165" s="224"/>
      <c r="K165" s="224"/>
      <c r="L165" s="229"/>
      <c r="M165" s="230"/>
      <c r="N165" s="231"/>
      <c r="O165" s="231"/>
      <c r="P165" s="231"/>
      <c r="Q165" s="231"/>
      <c r="R165" s="231"/>
      <c r="S165" s="231"/>
      <c r="T165" s="232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3" t="s">
        <v>175</v>
      </c>
      <c r="AU165" s="233" t="s">
        <v>85</v>
      </c>
      <c r="AV165" s="13" t="s">
        <v>83</v>
      </c>
      <c r="AW165" s="13" t="s">
        <v>37</v>
      </c>
      <c r="AX165" s="13" t="s">
        <v>75</v>
      </c>
      <c r="AY165" s="233" t="s">
        <v>159</v>
      </c>
    </row>
    <row r="166" spans="1:51" s="14" customFormat="1" ht="12">
      <c r="A166" s="14"/>
      <c r="B166" s="234"/>
      <c r="C166" s="235"/>
      <c r="D166" s="225" t="s">
        <v>175</v>
      </c>
      <c r="E166" s="236" t="s">
        <v>19</v>
      </c>
      <c r="F166" s="237" t="s">
        <v>234</v>
      </c>
      <c r="G166" s="235"/>
      <c r="H166" s="238">
        <v>11</v>
      </c>
      <c r="I166" s="239"/>
      <c r="J166" s="235"/>
      <c r="K166" s="235"/>
      <c r="L166" s="240"/>
      <c r="M166" s="241"/>
      <c r="N166" s="242"/>
      <c r="O166" s="242"/>
      <c r="P166" s="242"/>
      <c r="Q166" s="242"/>
      <c r="R166" s="242"/>
      <c r="S166" s="242"/>
      <c r="T166" s="243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44" t="s">
        <v>175</v>
      </c>
      <c r="AU166" s="244" t="s">
        <v>85</v>
      </c>
      <c r="AV166" s="14" t="s">
        <v>85</v>
      </c>
      <c r="AW166" s="14" t="s">
        <v>37</v>
      </c>
      <c r="AX166" s="14" t="s">
        <v>83</v>
      </c>
      <c r="AY166" s="244" t="s">
        <v>159</v>
      </c>
    </row>
    <row r="167" spans="1:65" s="2" customFormat="1" ht="24.15" customHeight="1">
      <c r="A167" s="39"/>
      <c r="B167" s="40"/>
      <c r="C167" s="257" t="s">
        <v>7</v>
      </c>
      <c r="D167" s="257" t="s">
        <v>255</v>
      </c>
      <c r="E167" s="258" t="s">
        <v>325</v>
      </c>
      <c r="F167" s="259" t="s">
        <v>326</v>
      </c>
      <c r="G167" s="260" t="s">
        <v>237</v>
      </c>
      <c r="H167" s="261">
        <v>11</v>
      </c>
      <c r="I167" s="262"/>
      <c r="J167" s="263">
        <f>ROUND(I167*H167,2)</f>
        <v>0</v>
      </c>
      <c r="K167" s="259" t="s">
        <v>166</v>
      </c>
      <c r="L167" s="264"/>
      <c r="M167" s="265" t="s">
        <v>19</v>
      </c>
      <c r="N167" s="266" t="s">
        <v>46</v>
      </c>
      <c r="O167" s="85"/>
      <c r="P167" s="214">
        <f>O167*H167</f>
        <v>0</v>
      </c>
      <c r="Q167" s="214">
        <v>0.00202</v>
      </c>
      <c r="R167" s="214">
        <f>Q167*H167</f>
        <v>0.02222</v>
      </c>
      <c r="S167" s="214">
        <v>0</v>
      </c>
      <c r="T167" s="215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16" t="s">
        <v>259</v>
      </c>
      <c r="AT167" s="216" t="s">
        <v>255</v>
      </c>
      <c r="AU167" s="216" t="s">
        <v>85</v>
      </c>
      <c r="AY167" s="18" t="s">
        <v>159</v>
      </c>
      <c r="BE167" s="217">
        <f>IF(N167="základní",J167,0)</f>
        <v>0</v>
      </c>
      <c r="BF167" s="217">
        <f>IF(N167="snížená",J167,0)</f>
        <v>0</v>
      </c>
      <c r="BG167" s="217">
        <f>IF(N167="zákl. přenesená",J167,0)</f>
        <v>0</v>
      </c>
      <c r="BH167" s="217">
        <f>IF(N167="sníž. přenesená",J167,0)</f>
        <v>0</v>
      </c>
      <c r="BI167" s="217">
        <f>IF(N167="nulová",J167,0)</f>
        <v>0</v>
      </c>
      <c r="BJ167" s="18" t="s">
        <v>83</v>
      </c>
      <c r="BK167" s="217">
        <f>ROUND(I167*H167,2)</f>
        <v>0</v>
      </c>
      <c r="BL167" s="18" t="s">
        <v>238</v>
      </c>
      <c r="BM167" s="216" t="s">
        <v>1123</v>
      </c>
    </row>
    <row r="168" spans="1:65" s="2" customFormat="1" ht="55.5" customHeight="1">
      <c r="A168" s="39"/>
      <c r="B168" s="40"/>
      <c r="C168" s="205" t="s">
        <v>300</v>
      </c>
      <c r="D168" s="205" t="s">
        <v>162</v>
      </c>
      <c r="E168" s="206" t="s">
        <v>307</v>
      </c>
      <c r="F168" s="207" t="s">
        <v>308</v>
      </c>
      <c r="G168" s="208" t="s">
        <v>237</v>
      </c>
      <c r="H168" s="209">
        <v>11</v>
      </c>
      <c r="I168" s="210"/>
      <c r="J168" s="211">
        <f>ROUND(I168*H168,2)</f>
        <v>0</v>
      </c>
      <c r="K168" s="207" t="s">
        <v>166</v>
      </c>
      <c r="L168" s="45"/>
      <c r="M168" s="212" t="s">
        <v>19</v>
      </c>
      <c r="N168" s="213" t="s">
        <v>46</v>
      </c>
      <c r="O168" s="85"/>
      <c r="P168" s="214">
        <f>O168*H168</f>
        <v>0</v>
      </c>
      <c r="Q168" s="214">
        <v>0.00108</v>
      </c>
      <c r="R168" s="214">
        <f>Q168*H168</f>
        <v>0.01188</v>
      </c>
      <c r="S168" s="214">
        <v>0</v>
      </c>
      <c r="T168" s="215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16" t="s">
        <v>238</v>
      </c>
      <c r="AT168" s="216" t="s">
        <v>162</v>
      </c>
      <c r="AU168" s="216" t="s">
        <v>85</v>
      </c>
      <c r="AY168" s="18" t="s">
        <v>159</v>
      </c>
      <c r="BE168" s="217">
        <f>IF(N168="základní",J168,0)</f>
        <v>0</v>
      </c>
      <c r="BF168" s="217">
        <f>IF(N168="snížená",J168,0)</f>
        <v>0</v>
      </c>
      <c r="BG168" s="217">
        <f>IF(N168="zákl. přenesená",J168,0)</f>
        <v>0</v>
      </c>
      <c r="BH168" s="217">
        <f>IF(N168="sníž. přenesená",J168,0)</f>
        <v>0</v>
      </c>
      <c r="BI168" s="217">
        <f>IF(N168="nulová",J168,0)</f>
        <v>0</v>
      </c>
      <c r="BJ168" s="18" t="s">
        <v>83</v>
      </c>
      <c r="BK168" s="217">
        <f>ROUND(I168*H168,2)</f>
        <v>0</v>
      </c>
      <c r="BL168" s="18" t="s">
        <v>238</v>
      </c>
      <c r="BM168" s="216" t="s">
        <v>1124</v>
      </c>
    </row>
    <row r="169" spans="1:47" s="2" customFormat="1" ht="12">
      <c r="A169" s="39"/>
      <c r="B169" s="40"/>
      <c r="C169" s="41"/>
      <c r="D169" s="218" t="s">
        <v>169</v>
      </c>
      <c r="E169" s="41"/>
      <c r="F169" s="219" t="s">
        <v>310</v>
      </c>
      <c r="G169" s="41"/>
      <c r="H169" s="41"/>
      <c r="I169" s="220"/>
      <c r="J169" s="41"/>
      <c r="K169" s="41"/>
      <c r="L169" s="45"/>
      <c r="M169" s="221"/>
      <c r="N169" s="222"/>
      <c r="O169" s="85"/>
      <c r="P169" s="85"/>
      <c r="Q169" s="85"/>
      <c r="R169" s="85"/>
      <c r="S169" s="85"/>
      <c r="T169" s="86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169</v>
      </c>
      <c r="AU169" s="18" t="s">
        <v>85</v>
      </c>
    </row>
    <row r="170" spans="1:65" s="2" customFormat="1" ht="33" customHeight="1">
      <c r="A170" s="39"/>
      <c r="B170" s="40"/>
      <c r="C170" s="257" t="s">
        <v>306</v>
      </c>
      <c r="D170" s="257" t="s">
        <v>255</v>
      </c>
      <c r="E170" s="258" t="s">
        <v>331</v>
      </c>
      <c r="F170" s="259" t="s">
        <v>332</v>
      </c>
      <c r="G170" s="260" t="s">
        <v>237</v>
      </c>
      <c r="H170" s="261">
        <v>11</v>
      </c>
      <c r="I170" s="262"/>
      <c r="J170" s="263">
        <f>ROUND(I170*H170,2)</f>
        <v>0</v>
      </c>
      <c r="K170" s="259" t="s">
        <v>166</v>
      </c>
      <c r="L170" s="264"/>
      <c r="M170" s="265" t="s">
        <v>19</v>
      </c>
      <c r="N170" s="266" t="s">
        <v>46</v>
      </c>
      <c r="O170" s="85"/>
      <c r="P170" s="214">
        <f>O170*H170</f>
        <v>0</v>
      </c>
      <c r="Q170" s="214">
        <v>0.00233</v>
      </c>
      <c r="R170" s="214">
        <f>Q170*H170</f>
        <v>0.02563</v>
      </c>
      <c r="S170" s="214">
        <v>0</v>
      </c>
      <c r="T170" s="215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16" t="s">
        <v>259</v>
      </c>
      <c r="AT170" s="216" t="s">
        <v>255</v>
      </c>
      <c r="AU170" s="216" t="s">
        <v>85</v>
      </c>
      <c r="AY170" s="18" t="s">
        <v>159</v>
      </c>
      <c r="BE170" s="217">
        <f>IF(N170="základní",J170,0)</f>
        <v>0</v>
      </c>
      <c r="BF170" s="217">
        <f>IF(N170="snížená",J170,0)</f>
        <v>0</v>
      </c>
      <c r="BG170" s="217">
        <f>IF(N170="zákl. přenesená",J170,0)</f>
        <v>0</v>
      </c>
      <c r="BH170" s="217">
        <f>IF(N170="sníž. přenesená",J170,0)</f>
        <v>0</v>
      </c>
      <c r="BI170" s="217">
        <f>IF(N170="nulová",J170,0)</f>
        <v>0</v>
      </c>
      <c r="BJ170" s="18" t="s">
        <v>83</v>
      </c>
      <c r="BK170" s="217">
        <f>ROUND(I170*H170,2)</f>
        <v>0</v>
      </c>
      <c r="BL170" s="18" t="s">
        <v>238</v>
      </c>
      <c r="BM170" s="216" t="s">
        <v>1125</v>
      </c>
    </row>
    <row r="171" spans="1:65" s="2" customFormat="1" ht="33" customHeight="1">
      <c r="A171" s="39"/>
      <c r="B171" s="40"/>
      <c r="C171" s="205" t="s">
        <v>315</v>
      </c>
      <c r="D171" s="205" t="s">
        <v>162</v>
      </c>
      <c r="E171" s="206" t="s">
        <v>335</v>
      </c>
      <c r="F171" s="207" t="s">
        <v>336</v>
      </c>
      <c r="G171" s="208" t="s">
        <v>165</v>
      </c>
      <c r="H171" s="209">
        <v>29.943</v>
      </c>
      <c r="I171" s="210"/>
      <c r="J171" s="211">
        <f>ROUND(I171*H171,2)</f>
        <v>0</v>
      </c>
      <c r="K171" s="207" t="s">
        <v>166</v>
      </c>
      <c r="L171" s="45"/>
      <c r="M171" s="212" t="s">
        <v>19</v>
      </c>
      <c r="N171" s="213" t="s">
        <v>46</v>
      </c>
      <c r="O171" s="85"/>
      <c r="P171" s="214">
        <f>O171*H171</f>
        <v>0</v>
      </c>
      <c r="Q171" s="214">
        <v>0</v>
      </c>
      <c r="R171" s="214">
        <f>Q171*H171</f>
        <v>0</v>
      </c>
      <c r="S171" s="214">
        <v>0.011</v>
      </c>
      <c r="T171" s="215">
        <f>S171*H171</f>
        <v>0.32937299999999997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16" t="s">
        <v>238</v>
      </c>
      <c r="AT171" s="216" t="s">
        <v>162</v>
      </c>
      <c r="AU171" s="216" t="s">
        <v>85</v>
      </c>
      <c r="AY171" s="18" t="s">
        <v>159</v>
      </c>
      <c r="BE171" s="217">
        <f>IF(N171="základní",J171,0)</f>
        <v>0</v>
      </c>
      <c r="BF171" s="217">
        <f>IF(N171="snížená",J171,0)</f>
        <v>0</v>
      </c>
      <c r="BG171" s="217">
        <f>IF(N171="zákl. přenesená",J171,0)</f>
        <v>0</v>
      </c>
      <c r="BH171" s="217">
        <f>IF(N171="sníž. přenesená",J171,0)</f>
        <v>0</v>
      </c>
      <c r="BI171" s="217">
        <f>IF(N171="nulová",J171,0)</f>
        <v>0</v>
      </c>
      <c r="BJ171" s="18" t="s">
        <v>83</v>
      </c>
      <c r="BK171" s="217">
        <f>ROUND(I171*H171,2)</f>
        <v>0</v>
      </c>
      <c r="BL171" s="18" t="s">
        <v>238</v>
      </c>
      <c r="BM171" s="216" t="s">
        <v>1126</v>
      </c>
    </row>
    <row r="172" spans="1:47" s="2" customFormat="1" ht="12">
      <c r="A172" s="39"/>
      <c r="B172" s="40"/>
      <c r="C172" s="41"/>
      <c r="D172" s="218" t="s">
        <v>169</v>
      </c>
      <c r="E172" s="41"/>
      <c r="F172" s="219" t="s">
        <v>338</v>
      </c>
      <c r="G172" s="41"/>
      <c r="H172" s="41"/>
      <c r="I172" s="220"/>
      <c r="J172" s="41"/>
      <c r="K172" s="41"/>
      <c r="L172" s="45"/>
      <c r="M172" s="221"/>
      <c r="N172" s="222"/>
      <c r="O172" s="85"/>
      <c r="P172" s="85"/>
      <c r="Q172" s="85"/>
      <c r="R172" s="85"/>
      <c r="S172" s="85"/>
      <c r="T172" s="86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T172" s="18" t="s">
        <v>169</v>
      </c>
      <c r="AU172" s="18" t="s">
        <v>85</v>
      </c>
    </row>
    <row r="173" spans="1:51" s="13" customFormat="1" ht="12">
      <c r="A173" s="13"/>
      <c r="B173" s="223"/>
      <c r="C173" s="224"/>
      <c r="D173" s="225" t="s">
        <v>175</v>
      </c>
      <c r="E173" s="226" t="s">
        <v>19</v>
      </c>
      <c r="F173" s="227" t="s">
        <v>339</v>
      </c>
      <c r="G173" s="224"/>
      <c r="H173" s="226" t="s">
        <v>19</v>
      </c>
      <c r="I173" s="228"/>
      <c r="J173" s="224"/>
      <c r="K173" s="224"/>
      <c r="L173" s="229"/>
      <c r="M173" s="230"/>
      <c r="N173" s="231"/>
      <c r="O173" s="231"/>
      <c r="P173" s="231"/>
      <c r="Q173" s="231"/>
      <c r="R173" s="231"/>
      <c r="S173" s="231"/>
      <c r="T173" s="232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3" t="s">
        <v>175</v>
      </c>
      <c r="AU173" s="233" t="s">
        <v>85</v>
      </c>
      <c r="AV173" s="13" t="s">
        <v>83</v>
      </c>
      <c r="AW173" s="13" t="s">
        <v>37</v>
      </c>
      <c r="AX173" s="13" t="s">
        <v>75</v>
      </c>
      <c r="AY173" s="233" t="s">
        <v>159</v>
      </c>
    </row>
    <row r="174" spans="1:51" s="13" customFormat="1" ht="12">
      <c r="A174" s="13"/>
      <c r="B174" s="223"/>
      <c r="C174" s="224"/>
      <c r="D174" s="225" t="s">
        <v>175</v>
      </c>
      <c r="E174" s="226" t="s">
        <v>19</v>
      </c>
      <c r="F174" s="227" t="s">
        <v>340</v>
      </c>
      <c r="G174" s="224"/>
      <c r="H174" s="226" t="s">
        <v>19</v>
      </c>
      <c r="I174" s="228"/>
      <c r="J174" s="224"/>
      <c r="K174" s="224"/>
      <c r="L174" s="229"/>
      <c r="M174" s="230"/>
      <c r="N174" s="231"/>
      <c r="O174" s="231"/>
      <c r="P174" s="231"/>
      <c r="Q174" s="231"/>
      <c r="R174" s="231"/>
      <c r="S174" s="231"/>
      <c r="T174" s="232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3" t="s">
        <v>175</v>
      </c>
      <c r="AU174" s="233" t="s">
        <v>85</v>
      </c>
      <c r="AV174" s="13" t="s">
        <v>83</v>
      </c>
      <c r="AW174" s="13" t="s">
        <v>37</v>
      </c>
      <c r="AX174" s="13" t="s">
        <v>75</v>
      </c>
      <c r="AY174" s="233" t="s">
        <v>159</v>
      </c>
    </row>
    <row r="175" spans="1:51" s="13" customFormat="1" ht="12">
      <c r="A175" s="13"/>
      <c r="B175" s="223"/>
      <c r="C175" s="224"/>
      <c r="D175" s="225" t="s">
        <v>175</v>
      </c>
      <c r="E175" s="226" t="s">
        <v>19</v>
      </c>
      <c r="F175" s="227" t="s">
        <v>1127</v>
      </c>
      <c r="G175" s="224"/>
      <c r="H175" s="226" t="s">
        <v>19</v>
      </c>
      <c r="I175" s="228"/>
      <c r="J175" s="224"/>
      <c r="K175" s="224"/>
      <c r="L175" s="229"/>
      <c r="M175" s="230"/>
      <c r="N175" s="231"/>
      <c r="O175" s="231"/>
      <c r="P175" s="231"/>
      <c r="Q175" s="231"/>
      <c r="R175" s="231"/>
      <c r="S175" s="231"/>
      <c r="T175" s="232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3" t="s">
        <v>175</v>
      </c>
      <c r="AU175" s="233" t="s">
        <v>85</v>
      </c>
      <c r="AV175" s="13" t="s">
        <v>83</v>
      </c>
      <c r="AW175" s="13" t="s">
        <v>37</v>
      </c>
      <c r="AX175" s="13" t="s">
        <v>75</v>
      </c>
      <c r="AY175" s="233" t="s">
        <v>159</v>
      </c>
    </row>
    <row r="176" spans="1:51" s="14" customFormat="1" ht="12">
      <c r="A176" s="14"/>
      <c r="B176" s="234"/>
      <c r="C176" s="235"/>
      <c r="D176" s="225" t="s">
        <v>175</v>
      </c>
      <c r="E176" s="236" t="s">
        <v>19</v>
      </c>
      <c r="F176" s="237" t="s">
        <v>1128</v>
      </c>
      <c r="G176" s="235"/>
      <c r="H176" s="238">
        <v>29.943</v>
      </c>
      <c r="I176" s="239"/>
      <c r="J176" s="235"/>
      <c r="K176" s="235"/>
      <c r="L176" s="240"/>
      <c r="M176" s="241"/>
      <c r="N176" s="242"/>
      <c r="O176" s="242"/>
      <c r="P176" s="242"/>
      <c r="Q176" s="242"/>
      <c r="R176" s="242"/>
      <c r="S176" s="242"/>
      <c r="T176" s="243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44" t="s">
        <v>175</v>
      </c>
      <c r="AU176" s="244" t="s">
        <v>85</v>
      </c>
      <c r="AV176" s="14" t="s">
        <v>85</v>
      </c>
      <c r="AW176" s="14" t="s">
        <v>37</v>
      </c>
      <c r="AX176" s="14" t="s">
        <v>83</v>
      </c>
      <c r="AY176" s="244" t="s">
        <v>159</v>
      </c>
    </row>
    <row r="177" spans="1:65" s="2" customFormat="1" ht="37.8" customHeight="1">
      <c r="A177" s="39"/>
      <c r="B177" s="40"/>
      <c r="C177" s="205" t="s">
        <v>318</v>
      </c>
      <c r="D177" s="205" t="s">
        <v>162</v>
      </c>
      <c r="E177" s="206" t="s">
        <v>246</v>
      </c>
      <c r="F177" s="207" t="s">
        <v>247</v>
      </c>
      <c r="G177" s="208" t="s">
        <v>165</v>
      </c>
      <c r="H177" s="209">
        <v>41.92</v>
      </c>
      <c r="I177" s="210"/>
      <c r="J177" s="211">
        <f>ROUND(I177*H177,2)</f>
        <v>0</v>
      </c>
      <c r="K177" s="207" t="s">
        <v>166</v>
      </c>
      <c r="L177" s="45"/>
      <c r="M177" s="212" t="s">
        <v>19</v>
      </c>
      <c r="N177" s="213" t="s">
        <v>46</v>
      </c>
      <c r="O177" s="85"/>
      <c r="P177" s="214">
        <f>O177*H177</f>
        <v>0</v>
      </c>
      <c r="Q177" s="214">
        <v>0</v>
      </c>
      <c r="R177" s="214">
        <f>Q177*H177</f>
        <v>0</v>
      </c>
      <c r="S177" s="214">
        <v>0</v>
      </c>
      <c r="T177" s="215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16" t="s">
        <v>238</v>
      </c>
      <c r="AT177" s="216" t="s">
        <v>162</v>
      </c>
      <c r="AU177" s="216" t="s">
        <v>85</v>
      </c>
      <c r="AY177" s="18" t="s">
        <v>159</v>
      </c>
      <c r="BE177" s="217">
        <f>IF(N177="základní",J177,0)</f>
        <v>0</v>
      </c>
      <c r="BF177" s="217">
        <f>IF(N177="snížená",J177,0)</f>
        <v>0</v>
      </c>
      <c r="BG177" s="217">
        <f>IF(N177="zákl. přenesená",J177,0)</f>
        <v>0</v>
      </c>
      <c r="BH177" s="217">
        <f>IF(N177="sníž. přenesená",J177,0)</f>
        <v>0</v>
      </c>
      <c r="BI177" s="217">
        <f>IF(N177="nulová",J177,0)</f>
        <v>0</v>
      </c>
      <c r="BJ177" s="18" t="s">
        <v>83</v>
      </c>
      <c r="BK177" s="217">
        <f>ROUND(I177*H177,2)</f>
        <v>0</v>
      </c>
      <c r="BL177" s="18" t="s">
        <v>238</v>
      </c>
      <c r="BM177" s="216" t="s">
        <v>1129</v>
      </c>
    </row>
    <row r="178" spans="1:47" s="2" customFormat="1" ht="12">
      <c r="A178" s="39"/>
      <c r="B178" s="40"/>
      <c r="C178" s="41"/>
      <c r="D178" s="218" t="s">
        <v>169</v>
      </c>
      <c r="E178" s="41"/>
      <c r="F178" s="219" t="s">
        <v>249</v>
      </c>
      <c r="G178" s="41"/>
      <c r="H178" s="41"/>
      <c r="I178" s="220"/>
      <c r="J178" s="41"/>
      <c r="K178" s="41"/>
      <c r="L178" s="45"/>
      <c r="M178" s="221"/>
      <c r="N178" s="222"/>
      <c r="O178" s="85"/>
      <c r="P178" s="85"/>
      <c r="Q178" s="85"/>
      <c r="R178" s="85"/>
      <c r="S178" s="85"/>
      <c r="T178" s="86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T178" s="18" t="s">
        <v>169</v>
      </c>
      <c r="AU178" s="18" t="s">
        <v>85</v>
      </c>
    </row>
    <row r="179" spans="1:51" s="13" customFormat="1" ht="12">
      <c r="A179" s="13"/>
      <c r="B179" s="223"/>
      <c r="C179" s="224"/>
      <c r="D179" s="225" t="s">
        <v>175</v>
      </c>
      <c r="E179" s="226" t="s">
        <v>19</v>
      </c>
      <c r="F179" s="227" t="s">
        <v>339</v>
      </c>
      <c r="G179" s="224"/>
      <c r="H179" s="226" t="s">
        <v>19</v>
      </c>
      <c r="I179" s="228"/>
      <c r="J179" s="224"/>
      <c r="K179" s="224"/>
      <c r="L179" s="229"/>
      <c r="M179" s="230"/>
      <c r="N179" s="231"/>
      <c r="O179" s="231"/>
      <c r="P179" s="231"/>
      <c r="Q179" s="231"/>
      <c r="R179" s="231"/>
      <c r="S179" s="231"/>
      <c r="T179" s="232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3" t="s">
        <v>175</v>
      </c>
      <c r="AU179" s="233" t="s">
        <v>85</v>
      </c>
      <c r="AV179" s="13" t="s">
        <v>83</v>
      </c>
      <c r="AW179" s="13" t="s">
        <v>37</v>
      </c>
      <c r="AX179" s="13" t="s">
        <v>75</v>
      </c>
      <c r="AY179" s="233" t="s">
        <v>159</v>
      </c>
    </row>
    <row r="180" spans="1:51" s="13" customFormat="1" ht="12">
      <c r="A180" s="13"/>
      <c r="B180" s="223"/>
      <c r="C180" s="224"/>
      <c r="D180" s="225" t="s">
        <v>175</v>
      </c>
      <c r="E180" s="226" t="s">
        <v>19</v>
      </c>
      <c r="F180" s="227" t="s">
        <v>1127</v>
      </c>
      <c r="G180" s="224"/>
      <c r="H180" s="226" t="s">
        <v>19</v>
      </c>
      <c r="I180" s="228"/>
      <c r="J180" s="224"/>
      <c r="K180" s="224"/>
      <c r="L180" s="229"/>
      <c r="M180" s="230"/>
      <c r="N180" s="231"/>
      <c r="O180" s="231"/>
      <c r="P180" s="231"/>
      <c r="Q180" s="231"/>
      <c r="R180" s="231"/>
      <c r="S180" s="231"/>
      <c r="T180" s="232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33" t="s">
        <v>175</v>
      </c>
      <c r="AU180" s="233" t="s">
        <v>85</v>
      </c>
      <c r="AV180" s="13" t="s">
        <v>83</v>
      </c>
      <c r="AW180" s="13" t="s">
        <v>37</v>
      </c>
      <c r="AX180" s="13" t="s">
        <v>75</v>
      </c>
      <c r="AY180" s="233" t="s">
        <v>159</v>
      </c>
    </row>
    <row r="181" spans="1:51" s="14" customFormat="1" ht="12">
      <c r="A181" s="14"/>
      <c r="B181" s="234"/>
      <c r="C181" s="235"/>
      <c r="D181" s="225" t="s">
        <v>175</v>
      </c>
      <c r="E181" s="236" t="s">
        <v>19</v>
      </c>
      <c r="F181" s="237" t="s">
        <v>1130</v>
      </c>
      <c r="G181" s="235"/>
      <c r="H181" s="238">
        <v>41.92</v>
      </c>
      <c r="I181" s="239"/>
      <c r="J181" s="235"/>
      <c r="K181" s="235"/>
      <c r="L181" s="240"/>
      <c r="M181" s="241"/>
      <c r="N181" s="242"/>
      <c r="O181" s="242"/>
      <c r="P181" s="242"/>
      <c r="Q181" s="242"/>
      <c r="R181" s="242"/>
      <c r="S181" s="242"/>
      <c r="T181" s="243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44" t="s">
        <v>175</v>
      </c>
      <c r="AU181" s="244" t="s">
        <v>85</v>
      </c>
      <c r="AV181" s="14" t="s">
        <v>85</v>
      </c>
      <c r="AW181" s="14" t="s">
        <v>37</v>
      </c>
      <c r="AX181" s="14" t="s">
        <v>83</v>
      </c>
      <c r="AY181" s="244" t="s">
        <v>159</v>
      </c>
    </row>
    <row r="182" spans="1:65" s="2" customFormat="1" ht="16.5" customHeight="1">
      <c r="A182" s="39"/>
      <c r="B182" s="40"/>
      <c r="C182" s="257" t="s">
        <v>320</v>
      </c>
      <c r="D182" s="257" t="s">
        <v>255</v>
      </c>
      <c r="E182" s="258" t="s">
        <v>256</v>
      </c>
      <c r="F182" s="259" t="s">
        <v>257</v>
      </c>
      <c r="G182" s="260" t="s">
        <v>258</v>
      </c>
      <c r="H182" s="261">
        <v>13.414</v>
      </c>
      <c r="I182" s="262"/>
      <c r="J182" s="263">
        <f>ROUND(I182*H182,2)</f>
        <v>0</v>
      </c>
      <c r="K182" s="259" t="s">
        <v>166</v>
      </c>
      <c r="L182" s="264"/>
      <c r="M182" s="265" t="s">
        <v>19</v>
      </c>
      <c r="N182" s="266" t="s">
        <v>46</v>
      </c>
      <c r="O182" s="85"/>
      <c r="P182" s="214">
        <f>O182*H182</f>
        <v>0</v>
      </c>
      <c r="Q182" s="214">
        <v>0.001</v>
      </c>
      <c r="R182" s="214">
        <f>Q182*H182</f>
        <v>0.013414</v>
      </c>
      <c r="S182" s="214">
        <v>0</v>
      </c>
      <c r="T182" s="215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16" t="s">
        <v>259</v>
      </c>
      <c r="AT182" s="216" t="s">
        <v>255</v>
      </c>
      <c r="AU182" s="216" t="s">
        <v>85</v>
      </c>
      <c r="AY182" s="18" t="s">
        <v>159</v>
      </c>
      <c r="BE182" s="217">
        <f>IF(N182="základní",J182,0)</f>
        <v>0</v>
      </c>
      <c r="BF182" s="217">
        <f>IF(N182="snížená",J182,0)</f>
        <v>0</v>
      </c>
      <c r="BG182" s="217">
        <f>IF(N182="zákl. přenesená",J182,0)</f>
        <v>0</v>
      </c>
      <c r="BH182" s="217">
        <f>IF(N182="sníž. přenesená",J182,0)</f>
        <v>0</v>
      </c>
      <c r="BI182" s="217">
        <f>IF(N182="nulová",J182,0)</f>
        <v>0</v>
      </c>
      <c r="BJ182" s="18" t="s">
        <v>83</v>
      </c>
      <c r="BK182" s="217">
        <f>ROUND(I182*H182,2)</f>
        <v>0</v>
      </c>
      <c r="BL182" s="18" t="s">
        <v>238</v>
      </c>
      <c r="BM182" s="216" t="s">
        <v>1131</v>
      </c>
    </row>
    <row r="183" spans="1:51" s="14" customFormat="1" ht="12">
      <c r="A183" s="14"/>
      <c r="B183" s="234"/>
      <c r="C183" s="235"/>
      <c r="D183" s="225" t="s">
        <v>175</v>
      </c>
      <c r="E183" s="235"/>
      <c r="F183" s="237" t="s">
        <v>1132</v>
      </c>
      <c r="G183" s="235"/>
      <c r="H183" s="238">
        <v>13.414</v>
      </c>
      <c r="I183" s="239"/>
      <c r="J183" s="235"/>
      <c r="K183" s="235"/>
      <c r="L183" s="240"/>
      <c r="M183" s="241"/>
      <c r="N183" s="242"/>
      <c r="O183" s="242"/>
      <c r="P183" s="242"/>
      <c r="Q183" s="242"/>
      <c r="R183" s="242"/>
      <c r="S183" s="242"/>
      <c r="T183" s="243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44" t="s">
        <v>175</v>
      </c>
      <c r="AU183" s="244" t="s">
        <v>85</v>
      </c>
      <c r="AV183" s="14" t="s">
        <v>85</v>
      </c>
      <c r="AW183" s="14" t="s">
        <v>4</v>
      </c>
      <c r="AX183" s="14" t="s">
        <v>83</v>
      </c>
      <c r="AY183" s="244" t="s">
        <v>159</v>
      </c>
    </row>
    <row r="184" spans="1:65" s="2" customFormat="1" ht="24.15" customHeight="1">
      <c r="A184" s="39"/>
      <c r="B184" s="40"/>
      <c r="C184" s="205" t="s">
        <v>324</v>
      </c>
      <c r="D184" s="205" t="s">
        <v>162</v>
      </c>
      <c r="E184" s="206" t="s">
        <v>263</v>
      </c>
      <c r="F184" s="207" t="s">
        <v>264</v>
      </c>
      <c r="G184" s="208" t="s">
        <v>165</v>
      </c>
      <c r="H184" s="209">
        <v>41.92</v>
      </c>
      <c r="I184" s="210"/>
      <c r="J184" s="211">
        <f>ROUND(I184*H184,2)</f>
        <v>0</v>
      </c>
      <c r="K184" s="207" t="s">
        <v>166</v>
      </c>
      <c r="L184" s="45"/>
      <c r="M184" s="212" t="s">
        <v>19</v>
      </c>
      <c r="N184" s="213" t="s">
        <v>46</v>
      </c>
      <c r="O184" s="85"/>
      <c r="P184" s="214">
        <f>O184*H184</f>
        <v>0</v>
      </c>
      <c r="Q184" s="214">
        <v>0.00088</v>
      </c>
      <c r="R184" s="214">
        <f>Q184*H184</f>
        <v>0.0368896</v>
      </c>
      <c r="S184" s="214">
        <v>0</v>
      </c>
      <c r="T184" s="215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16" t="s">
        <v>238</v>
      </c>
      <c r="AT184" s="216" t="s">
        <v>162</v>
      </c>
      <c r="AU184" s="216" t="s">
        <v>85</v>
      </c>
      <c r="AY184" s="18" t="s">
        <v>159</v>
      </c>
      <c r="BE184" s="217">
        <f>IF(N184="základní",J184,0)</f>
        <v>0</v>
      </c>
      <c r="BF184" s="217">
        <f>IF(N184="snížená",J184,0)</f>
        <v>0</v>
      </c>
      <c r="BG184" s="217">
        <f>IF(N184="zákl. přenesená",J184,0)</f>
        <v>0</v>
      </c>
      <c r="BH184" s="217">
        <f>IF(N184="sníž. přenesená",J184,0)</f>
        <v>0</v>
      </c>
      <c r="BI184" s="217">
        <f>IF(N184="nulová",J184,0)</f>
        <v>0</v>
      </c>
      <c r="BJ184" s="18" t="s">
        <v>83</v>
      </c>
      <c r="BK184" s="217">
        <f>ROUND(I184*H184,2)</f>
        <v>0</v>
      </c>
      <c r="BL184" s="18" t="s">
        <v>238</v>
      </c>
      <c r="BM184" s="216" t="s">
        <v>1133</v>
      </c>
    </row>
    <row r="185" spans="1:47" s="2" customFormat="1" ht="12">
      <c r="A185" s="39"/>
      <c r="B185" s="40"/>
      <c r="C185" s="41"/>
      <c r="D185" s="218" t="s">
        <v>169</v>
      </c>
      <c r="E185" s="41"/>
      <c r="F185" s="219" t="s">
        <v>266</v>
      </c>
      <c r="G185" s="41"/>
      <c r="H185" s="41"/>
      <c r="I185" s="220"/>
      <c r="J185" s="41"/>
      <c r="K185" s="41"/>
      <c r="L185" s="45"/>
      <c r="M185" s="221"/>
      <c r="N185" s="222"/>
      <c r="O185" s="85"/>
      <c r="P185" s="85"/>
      <c r="Q185" s="85"/>
      <c r="R185" s="85"/>
      <c r="S185" s="85"/>
      <c r="T185" s="86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T185" s="18" t="s">
        <v>169</v>
      </c>
      <c r="AU185" s="18" t="s">
        <v>85</v>
      </c>
    </row>
    <row r="186" spans="1:51" s="13" customFormat="1" ht="12">
      <c r="A186" s="13"/>
      <c r="B186" s="223"/>
      <c r="C186" s="224"/>
      <c r="D186" s="225" t="s">
        <v>175</v>
      </c>
      <c r="E186" s="226" t="s">
        <v>19</v>
      </c>
      <c r="F186" s="227" t="s">
        <v>339</v>
      </c>
      <c r="G186" s="224"/>
      <c r="H186" s="226" t="s">
        <v>19</v>
      </c>
      <c r="I186" s="228"/>
      <c r="J186" s="224"/>
      <c r="K186" s="224"/>
      <c r="L186" s="229"/>
      <c r="M186" s="230"/>
      <c r="N186" s="231"/>
      <c r="O186" s="231"/>
      <c r="P186" s="231"/>
      <c r="Q186" s="231"/>
      <c r="R186" s="231"/>
      <c r="S186" s="231"/>
      <c r="T186" s="232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33" t="s">
        <v>175</v>
      </c>
      <c r="AU186" s="233" t="s">
        <v>85</v>
      </c>
      <c r="AV186" s="13" t="s">
        <v>83</v>
      </c>
      <c r="AW186" s="13" t="s">
        <v>37</v>
      </c>
      <c r="AX186" s="13" t="s">
        <v>75</v>
      </c>
      <c r="AY186" s="233" t="s">
        <v>159</v>
      </c>
    </row>
    <row r="187" spans="1:51" s="13" customFormat="1" ht="12">
      <c r="A187" s="13"/>
      <c r="B187" s="223"/>
      <c r="C187" s="224"/>
      <c r="D187" s="225" t="s">
        <v>175</v>
      </c>
      <c r="E187" s="226" t="s">
        <v>19</v>
      </c>
      <c r="F187" s="227" t="s">
        <v>1127</v>
      </c>
      <c r="G187" s="224"/>
      <c r="H187" s="226" t="s">
        <v>19</v>
      </c>
      <c r="I187" s="228"/>
      <c r="J187" s="224"/>
      <c r="K187" s="224"/>
      <c r="L187" s="229"/>
      <c r="M187" s="230"/>
      <c r="N187" s="231"/>
      <c r="O187" s="231"/>
      <c r="P187" s="231"/>
      <c r="Q187" s="231"/>
      <c r="R187" s="231"/>
      <c r="S187" s="231"/>
      <c r="T187" s="232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3" t="s">
        <v>175</v>
      </c>
      <c r="AU187" s="233" t="s">
        <v>85</v>
      </c>
      <c r="AV187" s="13" t="s">
        <v>83</v>
      </c>
      <c r="AW187" s="13" t="s">
        <v>37</v>
      </c>
      <c r="AX187" s="13" t="s">
        <v>75</v>
      </c>
      <c r="AY187" s="233" t="s">
        <v>159</v>
      </c>
    </row>
    <row r="188" spans="1:51" s="14" customFormat="1" ht="12">
      <c r="A188" s="14"/>
      <c r="B188" s="234"/>
      <c r="C188" s="235"/>
      <c r="D188" s="225" t="s">
        <v>175</v>
      </c>
      <c r="E188" s="236" t="s">
        <v>19</v>
      </c>
      <c r="F188" s="237" t="s">
        <v>1130</v>
      </c>
      <c r="G188" s="235"/>
      <c r="H188" s="238">
        <v>41.92</v>
      </c>
      <c r="I188" s="239"/>
      <c r="J188" s="235"/>
      <c r="K188" s="235"/>
      <c r="L188" s="240"/>
      <c r="M188" s="241"/>
      <c r="N188" s="242"/>
      <c r="O188" s="242"/>
      <c r="P188" s="242"/>
      <c r="Q188" s="242"/>
      <c r="R188" s="242"/>
      <c r="S188" s="242"/>
      <c r="T188" s="243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44" t="s">
        <v>175</v>
      </c>
      <c r="AU188" s="244" t="s">
        <v>85</v>
      </c>
      <c r="AV188" s="14" t="s">
        <v>85</v>
      </c>
      <c r="AW188" s="14" t="s">
        <v>37</v>
      </c>
      <c r="AX188" s="14" t="s">
        <v>83</v>
      </c>
      <c r="AY188" s="244" t="s">
        <v>159</v>
      </c>
    </row>
    <row r="189" spans="1:65" s="2" customFormat="1" ht="49.05" customHeight="1">
      <c r="A189" s="39"/>
      <c r="B189" s="40"/>
      <c r="C189" s="257" t="s">
        <v>328</v>
      </c>
      <c r="D189" s="257" t="s">
        <v>255</v>
      </c>
      <c r="E189" s="258" t="s">
        <v>267</v>
      </c>
      <c r="F189" s="259" t="s">
        <v>268</v>
      </c>
      <c r="G189" s="260" t="s">
        <v>165</v>
      </c>
      <c r="H189" s="261">
        <v>48.858</v>
      </c>
      <c r="I189" s="262"/>
      <c r="J189" s="263">
        <f>ROUND(I189*H189,2)</f>
        <v>0</v>
      </c>
      <c r="K189" s="259" t="s">
        <v>166</v>
      </c>
      <c r="L189" s="264"/>
      <c r="M189" s="265" t="s">
        <v>19</v>
      </c>
      <c r="N189" s="266" t="s">
        <v>46</v>
      </c>
      <c r="O189" s="85"/>
      <c r="P189" s="214">
        <f>O189*H189</f>
        <v>0</v>
      </c>
      <c r="Q189" s="214">
        <v>0.0054</v>
      </c>
      <c r="R189" s="214">
        <f>Q189*H189</f>
        <v>0.2638332</v>
      </c>
      <c r="S189" s="214">
        <v>0</v>
      </c>
      <c r="T189" s="215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16" t="s">
        <v>259</v>
      </c>
      <c r="AT189" s="216" t="s">
        <v>255</v>
      </c>
      <c r="AU189" s="216" t="s">
        <v>85</v>
      </c>
      <c r="AY189" s="18" t="s">
        <v>159</v>
      </c>
      <c r="BE189" s="217">
        <f>IF(N189="základní",J189,0)</f>
        <v>0</v>
      </c>
      <c r="BF189" s="217">
        <f>IF(N189="snížená",J189,0)</f>
        <v>0</v>
      </c>
      <c r="BG189" s="217">
        <f>IF(N189="zákl. přenesená",J189,0)</f>
        <v>0</v>
      </c>
      <c r="BH189" s="217">
        <f>IF(N189="sníž. přenesená",J189,0)</f>
        <v>0</v>
      </c>
      <c r="BI189" s="217">
        <f>IF(N189="nulová",J189,0)</f>
        <v>0</v>
      </c>
      <c r="BJ189" s="18" t="s">
        <v>83</v>
      </c>
      <c r="BK189" s="217">
        <f>ROUND(I189*H189,2)</f>
        <v>0</v>
      </c>
      <c r="BL189" s="18" t="s">
        <v>238</v>
      </c>
      <c r="BM189" s="216" t="s">
        <v>1134</v>
      </c>
    </row>
    <row r="190" spans="1:51" s="14" customFormat="1" ht="12">
      <c r="A190" s="14"/>
      <c r="B190" s="234"/>
      <c r="C190" s="235"/>
      <c r="D190" s="225" t="s">
        <v>175</v>
      </c>
      <c r="E190" s="235"/>
      <c r="F190" s="237" t="s">
        <v>1135</v>
      </c>
      <c r="G190" s="235"/>
      <c r="H190" s="238">
        <v>48.858</v>
      </c>
      <c r="I190" s="239"/>
      <c r="J190" s="235"/>
      <c r="K190" s="235"/>
      <c r="L190" s="240"/>
      <c r="M190" s="241"/>
      <c r="N190" s="242"/>
      <c r="O190" s="242"/>
      <c r="P190" s="242"/>
      <c r="Q190" s="242"/>
      <c r="R190" s="242"/>
      <c r="S190" s="242"/>
      <c r="T190" s="243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44" t="s">
        <v>175</v>
      </c>
      <c r="AU190" s="244" t="s">
        <v>85</v>
      </c>
      <c r="AV190" s="14" t="s">
        <v>85</v>
      </c>
      <c r="AW190" s="14" t="s">
        <v>4</v>
      </c>
      <c r="AX190" s="14" t="s">
        <v>83</v>
      </c>
      <c r="AY190" s="244" t="s">
        <v>159</v>
      </c>
    </row>
    <row r="191" spans="1:65" s="2" customFormat="1" ht="44.25" customHeight="1">
      <c r="A191" s="39"/>
      <c r="B191" s="40"/>
      <c r="C191" s="205" t="s">
        <v>330</v>
      </c>
      <c r="D191" s="205" t="s">
        <v>162</v>
      </c>
      <c r="E191" s="206" t="s">
        <v>354</v>
      </c>
      <c r="F191" s="207" t="s">
        <v>355</v>
      </c>
      <c r="G191" s="208" t="s">
        <v>165</v>
      </c>
      <c r="H191" s="209">
        <v>81.031</v>
      </c>
      <c r="I191" s="210"/>
      <c r="J191" s="211">
        <f>ROUND(I191*H191,2)</f>
        <v>0</v>
      </c>
      <c r="K191" s="207" t="s">
        <v>166</v>
      </c>
      <c r="L191" s="45"/>
      <c r="M191" s="212" t="s">
        <v>19</v>
      </c>
      <c r="N191" s="213" t="s">
        <v>46</v>
      </c>
      <c r="O191" s="85"/>
      <c r="P191" s="214">
        <f>O191*H191</f>
        <v>0</v>
      </c>
      <c r="Q191" s="214">
        <v>0</v>
      </c>
      <c r="R191" s="214">
        <f>Q191*H191</f>
        <v>0</v>
      </c>
      <c r="S191" s="214">
        <v>0</v>
      </c>
      <c r="T191" s="215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16" t="s">
        <v>238</v>
      </c>
      <c r="AT191" s="216" t="s">
        <v>162</v>
      </c>
      <c r="AU191" s="216" t="s">
        <v>85</v>
      </c>
      <c r="AY191" s="18" t="s">
        <v>159</v>
      </c>
      <c r="BE191" s="217">
        <f>IF(N191="základní",J191,0)</f>
        <v>0</v>
      </c>
      <c r="BF191" s="217">
        <f>IF(N191="snížená",J191,0)</f>
        <v>0</v>
      </c>
      <c r="BG191" s="217">
        <f>IF(N191="zákl. přenesená",J191,0)</f>
        <v>0</v>
      </c>
      <c r="BH191" s="217">
        <f>IF(N191="sníž. přenesená",J191,0)</f>
        <v>0</v>
      </c>
      <c r="BI191" s="217">
        <f>IF(N191="nulová",J191,0)</f>
        <v>0</v>
      </c>
      <c r="BJ191" s="18" t="s">
        <v>83</v>
      </c>
      <c r="BK191" s="217">
        <f>ROUND(I191*H191,2)</f>
        <v>0</v>
      </c>
      <c r="BL191" s="18" t="s">
        <v>238</v>
      </c>
      <c r="BM191" s="216" t="s">
        <v>1136</v>
      </c>
    </row>
    <row r="192" spans="1:47" s="2" customFormat="1" ht="12">
      <c r="A192" s="39"/>
      <c r="B192" s="40"/>
      <c r="C192" s="41"/>
      <c r="D192" s="218" t="s">
        <v>169</v>
      </c>
      <c r="E192" s="41"/>
      <c r="F192" s="219" t="s">
        <v>357</v>
      </c>
      <c r="G192" s="41"/>
      <c r="H192" s="41"/>
      <c r="I192" s="220"/>
      <c r="J192" s="41"/>
      <c r="K192" s="41"/>
      <c r="L192" s="45"/>
      <c r="M192" s="221"/>
      <c r="N192" s="222"/>
      <c r="O192" s="85"/>
      <c r="P192" s="85"/>
      <c r="Q192" s="85"/>
      <c r="R192" s="85"/>
      <c r="S192" s="85"/>
      <c r="T192" s="86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T192" s="18" t="s">
        <v>169</v>
      </c>
      <c r="AU192" s="18" t="s">
        <v>85</v>
      </c>
    </row>
    <row r="193" spans="1:51" s="13" customFormat="1" ht="12">
      <c r="A193" s="13"/>
      <c r="B193" s="223"/>
      <c r="C193" s="224"/>
      <c r="D193" s="225" t="s">
        <v>175</v>
      </c>
      <c r="E193" s="226" t="s">
        <v>19</v>
      </c>
      <c r="F193" s="227" t="s">
        <v>358</v>
      </c>
      <c r="G193" s="224"/>
      <c r="H193" s="226" t="s">
        <v>19</v>
      </c>
      <c r="I193" s="228"/>
      <c r="J193" s="224"/>
      <c r="K193" s="224"/>
      <c r="L193" s="229"/>
      <c r="M193" s="230"/>
      <c r="N193" s="231"/>
      <c r="O193" s="231"/>
      <c r="P193" s="231"/>
      <c r="Q193" s="231"/>
      <c r="R193" s="231"/>
      <c r="S193" s="231"/>
      <c r="T193" s="232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3" t="s">
        <v>175</v>
      </c>
      <c r="AU193" s="233" t="s">
        <v>85</v>
      </c>
      <c r="AV193" s="13" t="s">
        <v>83</v>
      </c>
      <c r="AW193" s="13" t="s">
        <v>37</v>
      </c>
      <c r="AX193" s="13" t="s">
        <v>75</v>
      </c>
      <c r="AY193" s="233" t="s">
        <v>159</v>
      </c>
    </row>
    <row r="194" spans="1:51" s="13" customFormat="1" ht="12">
      <c r="A194" s="13"/>
      <c r="B194" s="223"/>
      <c r="C194" s="224"/>
      <c r="D194" s="225" t="s">
        <v>175</v>
      </c>
      <c r="E194" s="226" t="s">
        <v>19</v>
      </c>
      <c r="F194" s="227" t="s">
        <v>359</v>
      </c>
      <c r="G194" s="224"/>
      <c r="H194" s="226" t="s">
        <v>19</v>
      </c>
      <c r="I194" s="228"/>
      <c r="J194" s="224"/>
      <c r="K194" s="224"/>
      <c r="L194" s="229"/>
      <c r="M194" s="230"/>
      <c r="N194" s="231"/>
      <c r="O194" s="231"/>
      <c r="P194" s="231"/>
      <c r="Q194" s="231"/>
      <c r="R194" s="231"/>
      <c r="S194" s="231"/>
      <c r="T194" s="232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3" t="s">
        <v>175</v>
      </c>
      <c r="AU194" s="233" t="s">
        <v>85</v>
      </c>
      <c r="AV194" s="13" t="s">
        <v>83</v>
      </c>
      <c r="AW194" s="13" t="s">
        <v>37</v>
      </c>
      <c r="AX194" s="13" t="s">
        <v>75</v>
      </c>
      <c r="AY194" s="233" t="s">
        <v>159</v>
      </c>
    </row>
    <row r="195" spans="1:51" s="13" customFormat="1" ht="12">
      <c r="A195" s="13"/>
      <c r="B195" s="223"/>
      <c r="C195" s="224"/>
      <c r="D195" s="225" t="s">
        <v>175</v>
      </c>
      <c r="E195" s="226" t="s">
        <v>19</v>
      </c>
      <c r="F195" s="227" t="s">
        <v>360</v>
      </c>
      <c r="G195" s="224"/>
      <c r="H195" s="226" t="s">
        <v>19</v>
      </c>
      <c r="I195" s="228"/>
      <c r="J195" s="224"/>
      <c r="K195" s="224"/>
      <c r="L195" s="229"/>
      <c r="M195" s="230"/>
      <c r="N195" s="231"/>
      <c r="O195" s="231"/>
      <c r="P195" s="231"/>
      <c r="Q195" s="231"/>
      <c r="R195" s="231"/>
      <c r="S195" s="231"/>
      <c r="T195" s="232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3" t="s">
        <v>175</v>
      </c>
      <c r="AU195" s="233" t="s">
        <v>85</v>
      </c>
      <c r="AV195" s="13" t="s">
        <v>83</v>
      </c>
      <c r="AW195" s="13" t="s">
        <v>37</v>
      </c>
      <c r="AX195" s="13" t="s">
        <v>75</v>
      </c>
      <c r="AY195" s="233" t="s">
        <v>159</v>
      </c>
    </row>
    <row r="196" spans="1:51" s="13" customFormat="1" ht="12">
      <c r="A196" s="13"/>
      <c r="B196" s="223"/>
      <c r="C196" s="224"/>
      <c r="D196" s="225" t="s">
        <v>175</v>
      </c>
      <c r="E196" s="226" t="s">
        <v>19</v>
      </c>
      <c r="F196" s="227" t="s">
        <v>1127</v>
      </c>
      <c r="G196" s="224"/>
      <c r="H196" s="226" t="s">
        <v>19</v>
      </c>
      <c r="I196" s="228"/>
      <c r="J196" s="224"/>
      <c r="K196" s="224"/>
      <c r="L196" s="229"/>
      <c r="M196" s="230"/>
      <c r="N196" s="231"/>
      <c r="O196" s="231"/>
      <c r="P196" s="231"/>
      <c r="Q196" s="231"/>
      <c r="R196" s="231"/>
      <c r="S196" s="231"/>
      <c r="T196" s="232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3" t="s">
        <v>175</v>
      </c>
      <c r="AU196" s="233" t="s">
        <v>85</v>
      </c>
      <c r="AV196" s="13" t="s">
        <v>83</v>
      </c>
      <c r="AW196" s="13" t="s">
        <v>37</v>
      </c>
      <c r="AX196" s="13" t="s">
        <v>75</v>
      </c>
      <c r="AY196" s="233" t="s">
        <v>159</v>
      </c>
    </row>
    <row r="197" spans="1:51" s="14" customFormat="1" ht="12">
      <c r="A197" s="14"/>
      <c r="B197" s="234"/>
      <c r="C197" s="235"/>
      <c r="D197" s="225" t="s">
        <v>175</v>
      </c>
      <c r="E197" s="236" t="s">
        <v>19</v>
      </c>
      <c r="F197" s="237" t="s">
        <v>1137</v>
      </c>
      <c r="G197" s="235"/>
      <c r="H197" s="238">
        <v>48.286</v>
      </c>
      <c r="I197" s="239"/>
      <c r="J197" s="235"/>
      <c r="K197" s="235"/>
      <c r="L197" s="240"/>
      <c r="M197" s="241"/>
      <c r="N197" s="242"/>
      <c r="O197" s="242"/>
      <c r="P197" s="242"/>
      <c r="Q197" s="242"/>
      <c r="R197" s="242"/>
      <c r="S197" s="242"/>
      <c r="T197" s="243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44" t="s">
        <v>175</v>
      </c>
      <c r="AU197" s="244" t="s">
        <v>85</v>
      </c>
      <c r="AV197" s="14" t="s">
        <v>85</v>
      </c>
      <c r="AW197" s="14" t="s">
        <v>37</v>
      </c>
      <c r="AX197" s="14" t="s">
        <v>75</v>
      </c>
      <c r="AY197" s="244" t="s">
        <v>159</v>
      </c>
    </row>
    <row r="198" spans="1:51" s="13" customFormat="1" ht="12">
      <c r="A198" s="13"/>
      <c r="B198" s="223"/>
      <c r="C198" s="224"/>
      <c r="D198" s="225" t="s">
        <v>175</v>
      </c>
      <c r="E198" s="226" t="s">
        <v>19</v>
      </c>
      <c r="F198" s="227" t="s">
        <v>362</v>
      </c>
      <c r="G198" s="224"/>
      <c r="H198" s="226" t="s">
        <v>19</v>
      </c>
      <c r="I198" s="228"/>
      <c r="J198" s="224"/>
      <c r="K198" s="224"/>
      <c r="L198" s="229"/>
      <c r="M198" s="230"/>
      <c r="N198" s="231"/>
      <c r="O198" s="231"/>
      <c r="P198" s="231"/>
      <c r="Q198" s="231"/>
      <c r="R198" s="231"/>
      <c r="S198" s="231"/>
      <c r="T198" s="232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3" t="s">
        <v>175</v>
      </c>
      <c r="AU198" s="233" t="s">
        <v>85</v>
      </c>
      <c r="AV198" s="13" t="s">
        <v>83</v>
      </c>
      <c r="AW198" s="13" t="s">
        <v>37</v>
      </c>
      <c r="AX198" s="13" t="s">
        <v>75</v>
      </c>
      <c r="AY198" s="233" t="s">
        <v>159</v>
      </c>
    </row>
    <row r="199" spans="1:51" s="13" customFormat="1" ht="12">
      <c r="A199" s="13"/>
      <c r="B199" s="223"/>
      <c r="C199" s="224"/>
      <c r="D199" s="225" t="s">
        <v>175</v>
      </c>
      <c r="E199" s="226" t="s">
        <v>19</v>
      </c>
      <c r="F199" s="227" t="s">
        <v>360</v>
      </c>
      <c r="G199" s="224"/>
      <c r="H199" s="226" t="s">
        <v>19</v>
      </c>
      <c r="I199" s="228"/>
      <c r="J199" s="224"/>
      <c r="K199" s="224"/>
      <c r="L199" s="229"/>
      <c r="M199" s="230"/>
      <c r="N199" s="231"/>
      <c r="O199" s="231"/>
      <c r="P199" s="231"/>
      <c r="Q199" s="231"/>
      <c r="R199" s="231"/>
      <c r="S199" s="231"/>
      <c r="T199" s="232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3" t="s">
        <v>175</v>
      </c>
      <c r="AU199" s="233" t="s">
        <v>85</v>
      </c>
      <c r="AV199" s="13" t="s">
        <v>83</v>
      </c>
      <c r="AW199" s="13" t="s">
        <v>37</v>
      </c>
      <c r="AX199" s="13" t="s">
        <v>75</v>
      </c>
      <c r="AY199" s="233" t="s">
        <v>159</v>
      </c>
    </row>
    <row r="200" spans="1:51" s="13" customFormat="1" ht="12">
      <c r="A200" s="13"/>
      <c r="B200" s="223"/>
      <c r="C200" s="224"/>
      <c r="D200" s="225" t="s">
        <v>175</v>
      </c>
      <c r="E200" s="226" t="s">
        <v>19</v>
      </c>
      <c r="F200" s="227" t="s">
        <v>1127</v>
      </c>
      <c r="G200" s="224"/>
      <c r="H200" s="226" t="s">
        <v>19</v>
      </c>
      <c r="I200" s="228"/>
      <c r="J200" s="224"/>
      <c r="K200" s="224"/>
      <c r="L200" s="229"/>
      <c r="M200" s="230"/>
      <c r="N200" s="231"/>
      <c r="O200" s="231"/>
      <c r="P200" s="231"/>
      <c r="Q200" s="231"/>
      <c r="R200" s="231"/>
      <c r="S200" s="231"/>
      <c r="T200" s="232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3" t="s">
        <v>175</v>
      </c>
      <c r="AU200" s="233" t="s">
        <v>85</v>
      </c>
      <c r="AV200" s="13" t="s">
        <v>83</v>
      </c>
      <c r="AW200" s="13" t="s">
        <v>37</v>
      </c>
      <c r="AX200" s="13" t="s">
        <v>75</v>
      </c>
      <c r="AY200" s="233" t="s">
        <v>159</v>
      </c>
    </row>
    <row r="201" spans="1:51" s="14" customFormat="1" ht="12">
      <c r="A201" s="14"/>
      <c r="B201" s="234"/>
      <c r="C201" s="235"/>
      <c r="D201" s="225" t="s">
        <v>175</v>
      </c>
      <c r="E201" s="236" t="s">
        <v>19</v>
      </c>
      <c r="F201" s="237" t="s">
        <v>1138</v>
      </c>
      <c r="G201" s="235"/>
      <c r="H201" s="238">
        <v>32.745</v>
      </c>
      <c r="I201" s="239"/>
      <c r="J201" s="235"/>
      <c r="K201" s="235"/>
      <c r="L201" s="240"/>
      <c r="M201" s="241"/>
      <c r="N201" s="242"/>
      <c r="O201" s="242"/>
      <c r="P201" s="242"/>
      <c r="Q201" s="242"/>
      <c r="R201" s="242"/>
      <c r="S201" s="242"/>
      <c r="T201" s="243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44" t="s">
        <v>175</v>
      </c>
      <c r="AU201" s="244" t="s">
        <v>85</v>
      </c>
      <c r="AV201" s="14" t="s">
        <v>85</v>
      </c>
      <c r="AW201" s="14" t="s">
        <v>37</v>
      </c>
      <c r="AX201" s="14" t="s">
        <v>75</v>
      </c>
      <c r="AY201" s="244" t="s">
        <v>159</v>
      </c>
    </row>
    <row r="202" spans="1:51" s="15" customFormat="1" ht="12">
      <c r="A202" s="15"/>
      <c r="B202" s="245"/>
      <c r="C202" s="246"/>
      <c r="D202" s="225" t="s">
        <v>175</v>
      </c>
      <c r="E202" s="247" t="s">
        <v>19</v>
      </c>
      <c r="F202" s="248" t="s">
        <v>179</v>
      </c>
      <c r="G202" s="246"/>
      <c r="H202" s="249">
        <v>81.031</v>
      </c>
      <c r="I202" s="250"/>
      <c r="J202" s="246"/>
      <c r="K202" s="246"/>
      <c r="L202" s="251"/>
      <c r="M202" s="252"/>
      <c r="N202" s="253"/>
      <c r="O202" s="253"/>
      <c r="P202" s="253"/>
      <c r="Q202" s="253"/>
      <c r="R202" s="253"/>
      <c r="S202" s="253"/>
      <c r="T202" s="254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T202" s="255" t="s">
        <v>175</v>
      </c>
      <c r="AU202" s="255" t="s">
        <v>85</v>
      </c>
      <c r="AV202" s="15" t="s">
        <v>167</v>
      </c>
      <c r="AW202" s="15" t="s">
        <v>37</v>
      </c>
      <c r="AX202" s="15" t="s">
        <v>83</v>
      </c>
      <c r="AY202" s="255" t="s">
        <v>159</v>
      </c>
    </row>
    <row r="203" spans="1:65" s="2" customFormat="1" ht="16.5" customHeight="1">
      <c r="A203" s="39"/>
      <c r="B203" s="40"/>
      <c r="C203" s="257" t="s">
        <v>334</v>
      </c>
      <c r="D203" s="257" t="s">
        <v>255</v>
      </c>
      <c r="E203" s="258" t="s">
        <v>256</v>
      </c>
      <c r="F203" s="259" t="s">
        <v>257</v>
      </c>
      <c r="G203" s="260" t="s">
        <v>258</v>
      </c>
      <c r="H203" s="261">
        <v>28.361</v>
      </c>
      <c r="I203" s="262"/>
      <c r="J203" s="263">
        <f>ROUND(I203*H203,2)</f>
        <v>0</v>
      </c>
      <c r="K203" s="259" t="s">
        <v>166</v>
      </c>
      <c r="L203" s="264"/>
      <c r="M203" s="265" t="s">
        <v>19</v>
      </c>
      <c r="N203" s="266" t="s">
        <v>46</v>
      </c>
      <c r="O203" s="85"/>
      <c r="P203" s="214">
        <f>O203*H203</f>
        <v>0</v>
      </c>
      <c r="Q203" s="214">
        <v>0.001</v>
      </c>
      <c r="R203" s="214">
        <f>Q203*H203</f>
        <v>0.028361</v>
      </c>
      <c r="S203" s="214">
        <v>0</v>
      </c>
      <c r="T203" s="215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16" t="s">
        <v>259</v>
      </c>
      <c r="AT203" s="216" t="s">
        <v>255</v>
      </c>
      <c r="AU203" s="216" t="s">
        <v>85</v>
      </c>
      <c r="AY203" s="18" t="s">
        <v>159</v>
      </c>
      <c r="BE203" s="217">
        <f>IF(N203="základní",J203,0)</f>
        <v>0</v>
      </c>
      <c r="BF203" s="217">
        <f>IF(N203="snížená",J203,0)</f>
        <v>0</v>
      </c>
      <c r="BG203" s="217">
        <f>IF(N203="zákl. přenesená",J203,0)</f>
        <v>0</v>
      </c>
      <c r="BH203" s="217">
        <f>IF(N203="sníž. přenesená",J203,0)</f>
        <v>0</v>
      </c>
      <c r="BI203" s="217">
        <f>IF(N203="nulová",J203,0)</f>
        <v>0</v>
      </c>
      <c r="BJ203" s="18" t="s">
        <v>83</v>
      </c>
      <c r="BK203" s="217">
        <f>ROUND(I203*H203,2)</f>
        <v>0</v>
      </c>
      <c r="BL203" s="18" t="s">
        <v>238</v>
      </c>
      <c r="BM203" s="216" t="s">
        <v>1139</v>
      </c>
    </row>
    <row r="204" spans="1:51" s="14" customFormat="1" ht="12">
      <c r="A204" s="14"/>
      <c r="B204" s="234"/>
      <c r="C204" s="235"/>
      <c r="D204" s="225" t="s">
        <v>175</v>
      </c>
      <c r="E204" s="235"/>
      <c r="F204" s="237" t="s">
        <v>1140</v>
      </c>
      <c r="G204" s="235"/>
      <c r="H204" s="238">
        <v>28.361</v>
      </c>
      <c r="I204" s="239"/>
      <c r="J204" s="235"/>
      <c r="K204" s="235"/>
      <c r="L204" s="240"/>
      <c r="M204" s="241"/>
      <c r="N204" s="242"/>
      <c r="O204" s="242"/>
      <c r="P204" s="242"/>
      <c r="Q204" s="242"/>
      <c r="R204" s="242"/>
      <c r="S204" s="242"/>
      <c r="T204" s="243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44" t="s">
        <v>175</v>
      </c>
      <c r="AU204" s="244" t="s">
        <v>85</v>
      </c>
      <c r="AV204" s="14" t="s">
        <v>85</v>
      </c>
      <c r="AW204" s="14" t="s">
        <v>4</v>
      </c>
      <c r="AX204" s="14" t="s">
        <v>83</v>
      </c>
      <c r="AY204" s="244" t="s">
        <v>159</v>
      </c>
    </row>
    <row r="205" spans="1:65" s="2" customFormat="1" ht="37.8" customHeight="1">
      <c r="A205" s="39"/>
      <c r="B205" s="40"/>
      <c r="C205" s="205" t="s">
        <v>343</v>
      </c>
      <c r="D205" s="205" t="s">
        <v>162</v>
      </c>
      <c r="E205" s="206" t="s">
        <v>372</v>
      </c>
      <c r="F205" s="207" t="s">
        <v>373</v>
      </c>
      <c r="G205" s="208" t="s">
        <v>165</v>
      </c>
      <c r="H205" s="209">
        <v>81.031</v>
      </c>
      <c r="I205" s="210"/>
      <c r="J205" s="211">
        <f>ROUND(I205*H205,2)</f>
        <v>0</v>
      </c>
      <c r="K205" s="207" t="s">
        <v>166</v>
      </c>
      <c r="L205" s="45"/>
      <c r="M205" s="212" t="s">
        <v>19</v>
      </c>
      <c r="N205" s="213" t="s">
        <v>46</v>
      </c>
      <c r="O205" s="85"/>
      <c r="P205" s="214">
        <f>O205*H205</f>
        <v>0</v>
      </c>
      <c r="Q205" s="214">
        <v>0.00094</v>
      </c>
      <c r="R205" s="214">
        <f>Q205*H205</f>
        <v>0.07616914000000001</v>
      </c>
      <c r="S205" s="214">
        <v>0</v>
      </c>
      <c r="T205" s="215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16" t="s">
        <v>238</v>
      </c>
      <c r="AT205" s="216" t="s">
        <v>162</v>
      </c>
      <c r="AU205" s="216" t="s">
        <v>85</v>
      </c>
      <c r="AY205" s="18" t="s">
        <v>159</v>
      </c>
      <c r="BE205" s="217">
        <f>IF(N205="základní",J205,0)</f>
        <v>0</v>
      </c>
      <c r="BF205" s="217">
        <f>IF(N205="snížená",J205,0)</f>
        <v>0</v>
      </c>
      <c r="BG205" s="217">
        <f>IF(N205="zákl. přenesená",J205,0)</f>
        <v>0</v>
      </c>
      <c r="BH205" s="217">
        <f>IF(N205="sníž. přenesená",J205,0)</f>
        <v>0</v>
      </c>
      <c r="BI205" s="217">
        <f>IF(N205="nulová",J205,0)</f>
        <v>0</v>
      </c>
      <c r="BJ205" s="18" t="s">
        <v>83</v>
      </c>
      <c r="BK205" s="217">
        <f>ROUND(I205*H205,2)</f>
        <v>0</v>
      </c>
      <c r="BL205" s="18" t="s">
        <v>238</v>
      </c>
      <c r="BM205" s="216" t="s">
        <v>1141</v>
      </c>
    </row>
    <row r="206" spans="1:47" s="2" customFormat="1" ht="12">
      <c r="A206" s="39"/>
      <c r="B206" s="40"/>
      <c r="C206" s="41"/>
      <c r="D206" s="218" t="s">
        <v>169</v>
      </c>
      <c r="E206" s="41"/>
      <c r="F206" s="219" t="s">
        <v>375</v>
      </c>
      <c r="G206" s="41"/>
      <c r="H206" s="41"/>
      <c r="I206" s="220"/>
      <c r="J206" s="41"/>
      <c r="K206" s="41"/>
      <c r="L206" s="45"/>
      <c r="M206" s="221"/>
      <c r="N206" s="222"/>
      <c r="O206" s="85"/>
      <c r="P206" s="85"/>
      <c r="Q206" s="85"/>
      <c r="R206" s="85"/>
      <c r="S206" s="85"/>
      <c r="T206" s="86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T206" s="18" t="s">
        <v>169</v>
      </c>
      <c r="AU206" s="18" t="s">
        <v>85</v>
      </c>
    </row>
    <row r="207" spans="1:51" s="13" customFormat="1" ht="12">
      <c r="A207" s="13"/>
      <c r="B207" s="223"/>
      <c r="C207" s="224"/>
      <c r="D207" s="225" t="s">
        <v>175</v>
      </c>
      <c r="E207" s="226" t="s">
        <v>19</v>
      </c>
      <c r="F207" s="227" t="s">
        <v>358</v>
      </c>
      <c r="G207" s="224"/>
      <c r="H207" s="226" t="s">
        <v>19</v>
      </c>
      <c r="I207" s="228"/>
      <c r="J207" s="224"/>
      <c r="K207" s="224"/>
      <c r="L207" s="229"/>
      <c r="M207" s="230"/>
      <c r="N207" s="231"/>
      <c r="O207" s="231"/>
      <c r="P207" s="231"/>
      <c r="Q207" s="231"/>
      <c r="R207" s="231"/>
      <c r="S207" s="231"/>
      <c r="T207" s="232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33" t="s">
        <v>175</v>
      </c>
      <c r="AU207" s="233" t="s">
        <v>85</v>
      </c>
      <c r="AV207" s="13" t="s">
        <v>83</v>
      </c>
      <c r="AW207" s="13" t="s">
        <v>37</v>
      </c>
      <c r="AX207" s="13" t="s">
        <v>75</v>
      </c>
      <c r="AY207" s="233" t="s">
        <v>159</v>
      </c>
    </row>
    <row r="208" spans="1:51" s="13" customFormat="1" ht="12">
      <c r="A208" s="13"/>
      <c r="B208" s="223"/>
      <c r="C208" s="224"/>
      <c r="D208" s="225" t="s">
        <v>175</v>
      </c>
      <c r="E208" s="226" t="s">
        <v>19</v>
      </c>
      <c r="F208" s="227" t="s">
        <v>359</v>
      </c>
      <c r="G208" s="224"/>
      <c r="H208" s="226" t="s">
        <v>19</v>
      </c>
      <c r="I208" s="228"/>
      <c r="J208" s="224"/>
      <c r="K208" s="224"/>
      <c r="L208" s="229"/>
      <c r="M208" s="230"/>
      <c r="N208" s="231"/>
      <c r="O208" s="231"/>
      <c r="P208" s="231"/>
      <c r="Q208" s="231"/>
      <c r="R208" s="231"/>
      <c r="S208" s="231"/>
      <c r="T208" s="232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3" t="s">
        <v>175</v>
      </c>
      <c r="AU208" s="233" t="s">
        <v>85</v>
      </c>
      <c r="AV208" s="13" t="s">
        <v>83</v>
      </c>
      <c r="AW208" s="13" t="s">
        <v>37</v>
      </c>
      <c r="AX208" s="13" t="s">
        <v>75</v>
      </c>
      <c r="AY208" s="233" t="s">
        <v>159</v>
      </c>
    </row>
    <row r="209" spans="1:51" s="13" customFormat="1" ht="12">
      <c r="A209" s="13"/>
      <c r="B209" s="223"/>
      <c r="C209" s="224"/>
      <c r="D209" s="225" t="s">
        <v>175</v>
      </c>
      <c r="E209" s="226" t="s">
        <v>19</v>
      </c>
      <c r="F209" s="227" t="s">
        <v>360</v>
      </c>
      <c r="G209" s="224"/>
      <c r="H209" s="226" t="s">
        <v>19</v>
      </c>
      <c r="I209" s="228"/>
      <c r="J209" s="224"/>
      <c r="K209" s="224"/>
      <c r="L209" s="229"/>
      <c r="M209" s="230"/>
      <c r="N209" s="231"/>
      <c r="O209" s="231"/>
      <c r="P209" s="231"/>
      <c r="Q209" s="231"/>
      <c r="R209" s="231"/>
      <c r="S209" s="231"/>
      <c r="T209" s="232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33" t="s">
        <v>175</v>
      </c>
      <c r="AU209" s="233" t="s">
        <v>85</v>
      </c>
      <c r="AV209" s="13" t="s">
        <v>83</v>
      </c>
      <c r="AW209" s="13" t="s">
        <v>37</v>
      </c>
      <c r="AX209" s="13" t="s">
        <v>75</v>
      </c>
      <c r="AY209" s="233" t="s">
        <v>159</v>
      </c>
    </row>
    <row r="210" spans="1:51" s="13" customFormat="1" ht="12">
      <c r="A210" s="13"/>
      <c r="B210" s="223"/>
      <c r="C210" s="224"/>
      <c r="D210" s="225" t="s">
        <v>175</v>
      </c>
      <c r="E210" s="226" t="s">
        <v>19</v>
      </c>
      <c r="F210" s="227" t="s">
        <v>1127</v>
      </c>
      <c r="G210" s="224"/>
      <c r="H210" s="226" t="s">
        <v>19</v>
      </c>
      <c r="I210" s="228"/>
      <c r="J210" s="224"/>
      <c r="K210" s="224"/>
      <c r="L210" s="229"/>
      <c r="M210" s="230"/>
      <c r="N210" s="231"/>
      <c r="O210" s="231"/>
      <c r="P210" s="231"/>
      <c r="Q210" s="231"/>
      <c r="R210" s="231"/>
      <c r="S210" s="231"/>
      <c r="T210" s="232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33" t="s">
        <v>175</v>
      </c>
      <c r="AU210" s="233" t="s">
        <v>85</v>
      </c>
      <c r="AV210" s="13" t="s">
        <v>83</v>
      </c>
      <c r="AW210" s="13" t="s">
        <v>37</v>
      </c>
      <c r="AX210" s="13" t="s">
        <v>75</v>
      </c>
      <c r="AY210" s="233" t="s">
        <v>159</v>
      </c>
    </row>
    <row r="211" spans="1:51" s="14" customFormat="1" ht="12">
      <c r="A211" s="14"/>
      <c r="B211" s="234"/>
      <c r="C211" s="235"/>
      <c r="D211" s="225" t="s">
        <v>175</v>
      </c>
      <c r="E211" s="236" t="s">
        <v>19</v>
      </c>
      <c r="F211" s="237" t="s">
        <v>1137</v>
      </c>
      <c r="G211" s="235"/>
      <c r="H211" s="238">
        <v>48.286</v>
      </c>
      <c r="I211" s="239"/>
      <c r="J211" s="235"/>
      <c r="K211" s="235"/>
      <c r="L211" s="240"/>
      <c r="M211" s="241"/>
      <c r="N211" s="242"/>
      <c r="O211" s="242"/>
      <c r="P211" s="242"/>
      <c r="Q211" s="242"/>
      <c r="R211" s="242"/>
      <c r="S211" s="242"/>
      <c r="T211" s="243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44" t="s">
        <v>175</v>
      </c>
      <c r="AU211" s="244" t="s">
        <v>85</v>
      </c>
      <c r="AV211" s="14" t="s">
        <v>85</v>
      </c>
      <c r="AW211" s="14" t="s">
        <v>37</v>
      </c>
      <c r="AX211" s="14" t="s">
        <v>75</v>
      </c>
      <c r="AY211" s="244" t="s">
        <v>159</v>
      </c>
    </row>
    <row r="212" spans="1:51" s="13" customFormat="1" ht="12">
      <c r="A212" s="13"/>
      <c r="B212" s="223"/>
      <c r="C212" s="224"/>
      <c r="D212" s="225" t="s">
        <v>175</v>
      </c>
      <c r="E212" s="226" t="s">
        <v>19</v>
      </c>
      <c r="F212" s="227" t="s">
        <v>362</v>
      </c>
      <c r="G212" s="224"/>
      <c r="H212" s="226" t="s">
        <v>19</v>
      </c>
      <c r="I212" s="228"/>
      <c r="J212" s="224"/>
      <c r="K212" s="224"/>
      <c r="L212" s="229"/>
      <c r="M212" s="230"/>
      <c r="N212" s="231"/>
      <c r="O212" s="231"/>
      <c r="P212" s="231"/>
      <c r="Q212" s="231"/>
      <c r="R212" s="231"/>
      <c r="S212" s="231"/>
      <c r="T212" s="232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3" t="s">
        <v>175</v>
      </c>
      <c r="AU212" s="233" t="s">
        <v>85</v>
      </c>
      <c r="AV212" s="13" t="s">
        <v>83</v>
      </c>
      <c r="AW212" s="13" t="s">
        <v>37</v>
      </c>
      <c r="AX212" s="13" t="s">
        <v>75</v>
      </c>
      <c r="AY212" s="233" t="s">
        <v>159</v>
      </c>
    </row>
    <row r="213" spans="1:51" s="13" customFormat="1" ht="12">
      <c r="A213" s="13"/>
      <c r="B213" s="223"/>
      <c r="C213" s="224"/>
      <c r="D213" s="225" t="s">
        <v>175</v>
      </c>
      <c r="E213" s="226" t="s">
        <v>19</v>
      </c>
      <c r="F213" s="227" t="s">
        <v>360</v>
      </c>
      <c r="G213" s="224"/>
      <c r="H213" s="226" t="s">
        <v>19</v>
      </c>
      <c r="I213" s="228"/>
      <c r="J213" s="224"/>
      <c r="K213" s="224"/>
      <c r="L213" s="229"/>
      <c r="M213" s="230"/>
      <c r="N213" s="231"/>
      <c r="O213" s="231"/>
      <c r="P213" s="231"/>
      <c r="Q213" s="231"/>
      <c r="R213" s="231"/>
      <c r="S213" s="231"/>
      <c r="T213" s="232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3" t="s">
        <v>175</v>
      </c>
      <c r="AU213" s="233" t="s">
        <v>85</v>
      </c>
      <c r="AV213" s="13" t="s">
        <v>83</v>
      </c>
      <c r="AW213" s="13" t="s">
        <v>37</v>
      </c>
      <c r="AX213" s="13" t="s">
        <v>75</v>
      </c>
      <c r="AY213" s="233" t="s">
        <v>159</v>
      </c>
    </row>
    <row r="214" spans="1:51" s="13" customFormat="1" ht="12">
      <c r="A214" s="13"/>
      <c r="B214" s="223"/>
      <c r="C214" s="224"/>
      <c r="D214" s="225" t="s">
        <v>175</v>
      </c>
      <c r="E214" s="226" t="s">
        <v>19</v>
      </c>
      <c r="F214" s="227" t="s">
        <v>1127</v>
      </c>
      <c r="G214" s="224"/>
      <c r="H214" s="226" t="s">
        <v>19</v>
      </c>
      <c r="I214" s="228"/>
      <c r="J214" s="224"/>
      <c r="K214" s="224"/>
      <c r="L214" s="229"/>
      <c r="M214" s="230"/>
      <c r="N214" s="231"/>
      <c r="O214" s="231"/>
      <c r="P214" s="231"/>
      <c r="Q214" s="231"/>
      <c r="R214" s="231"/>
      <c r="S214" s="231"/>
      <c r="T214" s="232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33" t="s">
        <v>175</v>
      </c>
      <c r="AU214" s="233" t="s">
        <v>85</v>
      </c>
      <c r="AV214" s="13" t="s">
        <v>83</v>
      </c>
      <c r="AW214" s="13" t="s">
        <v>37</v>
      </c>
      <c r="AX214" s="13" t="s">
        <v>75</v>
      </c>
      <c r="AY214" s="233" t="s">
        <v>159</v>
      </c>
    </row>
    <row r="215" spans="1:51" s="14" customFormat="1" ht="12">
      <c r="A215" s="14"/>
      <c r="B215" s="234"/>
      <c r="C215" s="235"/>
      <c r="D215" s="225" t="s">
        <v>175</v>
      </c>
      <c r="E215" s="236" t="s">
        <v>19</v>
      </c>
      <c r="F215" s="237" t="s">
        <v>1138</v>
      </c>
      <c r="G215" s="235"/>
      <c r="H215" s="238">
        <v>32.745</v>
      </c>
      <c r="I215" s="239"/>
      <c r="J215" s="235"/>
      <c r="K215" s="235"/>
      <c r="L215" s="240"/>
      <c r="M215" s="241"/>
      <c r="N215" s="242"/>
      <c r="O215" s="242"/>
      <c r="P215" s="242"/>
      <c r="Q215" s="242"/>
      <c r="R215" s="242"/>
      <c r="S215" s="242"/>
      <c r="T215" s="243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44" t="s">
        <v>175</v>
      </c>
      <c r="AU215" s="244" t="s">
        <v>85</v>
      </c>
      <c r="AV215" s="14" t="s">
        <v>85</v>
      </c>
      <c r="AW215" s="14" t="s">
        <v>37</v>
      </c>
      <c r="AX215" s="14" t="s">
        <v>75</v>
      </c>
      <c r="AY215" s="244" t="s">
        <v>159</v>
      </c>
    </row>
    <row r="216" spans="1:51" s="15" customFormat="1" ht="12">
      <c r="A216" s="15"/>
      <c r="B216" s="245"/>
      <c r="C216" s="246"/>
      <c r="D216" s="225" t="s">
        <v>175</v>
      </c>
      <c r="E216" s="247" t="s">
        <v>19</v>
      </c>
      <c r="F216" s="248" t="s">
        <v>179</v>
      </c>
      <c r="G216" s="246"/>
      <c r="H216" s="249">
        <v>81.031</v>
      </c>
      <c r="I216" s="250"/>
      <c r="J216" s="246"/>
      <c r="K216" s="246"/>
      <c r="L216" s="251"/>
      <c r="M216" s="252"/>
      <c r="N216" s="253"/>
      <c r="O216" s="253"/>
      <c r="P216" s="253"/>
      <c r="Q216" s="253"/>
      <c r="R216" s="253"/>
      <c r="S216" s="253"/>
      <c r="T216" s="254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T216" s="255" t="s">
        <v>175</v>
      </c>
      <c r="AU216" s="255" t="s">
        <v>85</v>
      </c>
      <c r="AV216" s="15" t="s">
        <v>167</v>
      </c>
      <c r="AW216" s="15" t="s">
        <v>37</v>
      </c>
      <c r="AX216" s="15" t="s">
        <v>83</v>
      </c>
      <c r="AY216" s="255" t="s">
        <v>159</v>
      </c>
    </row>
    <row r="217" spans="1:65" s="2" customFormat="1" ht="49.05" customHeight="1">
      <c r="A217" s="39"/>
      <c r="B217" s="40"/>
      <c r="C217" s="257" t="s">
        <v>259</v>
      </c>
      <c r="D217" s="257" t="s">
        <v>255</v>
      </c>
      <c r="E217" s="258" t="s">
        <v>267</v>
      </c>
      <c r="F217" s="259" t="s">
        <v>268</v>
      </c>
      <c r="G217" s="260" t="s">
        <v>165</v>
      </c>
      <c r="H217" s="261">
        <v>97.237</v>
      </c>
      <c r="I217" s="262"/>
      <c r="J217" s="263">
        <f>ROUND(I217*H217,2)</f>
        <v>0</v>
      </c>
      <c r="K217" s="259" t="s">
        <v>166</v>
      </c>
      <c r="L217" s="264"/>
      <c r="M217" s="265" t="s">
        <v>19</v>
      </c>
      <c r="N217" s="266" t="s">
        <v>46</v>
      </c>
      <c r="O217" s="85"/>
      <c r="P217" s="214">
        <f>O217*H217</f>
        <v>0</v>
      </c>
      <c r="Q217" s="214">
        <v>0.0054</v>
      </c>
      <c r="R217" s="214">
        <f>Q217*H217</f>
        <v>0.5250798</v>
      </c>
      <c r="S217" s="214">
        <v>0</v>
      </c>
      <c r="T217" s="215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16" t="s">
        <v>259</v>
      </c>
      <c r="AT217" s="216" t="s">
        <v>255</v>
      </c>
      <c r="AU217" s="216" t="s">
        <v>85</v>
      </c>
      <c r="AY217" s="18" t="s">
        <v>159</v>
      </c>
      <c r="BE217" s="217">
        <f>IF(N217="základní",J217,0)</f>
        <v>0</v>
      </c>
      <c r="BF217" s="217">
        <f>IF(N217="snížená",J217,0)</f>
        <v>0</v>
      </c>
      <c r="BG217" s="217">
        <f>IF(N217="zákl. přenesená",J217,0)</f>
        <v>0</v>
      </c>
      <c r="BH217" s="217">
        <f>IF(N217="sníž. přenesená",J217,0)</f>
        <v>0</v>
      </c>
      <c r="BI217" s="217">
        <f>IF(N217="nulová",J217,0)</f>
        <v>0</v>
      </c>
      <c r="BJ217" s="18" t="s">
        <v>83</v>
      </c>
      <c r="BK217" s="217">
        <f>ROUND(I217*H217,2)</f>
        <v>0</v>
      </c>
      <c r="BL217" s="18" t="s">
        <v>238</v>
      </c>
      <c r="BM217" s="216" t="s">
        <v>1142</v>
      </c>
    </row>
    <row r="218" spans="1:51" s="14" customFormat="1" ht="12">
      <c r="A218" s="14"/>
      <c r="B218" s="234"/>
      <c r="C218" s="235"/>
      <c r="D218" s="225" t="s">
        <v>175</v>
      </c>
      <c r="E218" s="235"/>
      <c r="F218" s="237" t="s">
        <v>1143</v>
      </c>
      <c r="G218" s="235"/>
      <c r="H218" s="238">
        <v>97.237</v>
      </c>
      <c r="I218" s="239"/>
      <c r="J218" s="235"/>
      <c r="K218" s="235"/>
      <c r="L218" s="240"/>
      <c r="M218" s="241"/>
      <c r="N218" s="242"/>
      <c r="O218" s="242"/>
      <c r="P218" s="242"/>
      <c r="Q218" s="242"/>
      <c r="R218" s="242"/>
      <c r="S218" s="242"/>
      <c r="T218" s="243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44" t="s">
        <v>175</v>
      </c>
      <c r="AU218" s="244" t="s">
        <v>85</v>
      </c>
      <c r="AV218" s="14" t="s">
        <v>85</v>
      </c>
      <c r="AW218" s="14" t="s">
        <v>4</v>
      </c>
      <c r="AX218" s="14" t="s">
        <v>83</v>
      </c>
      <c r="AY218" s="244" t="s">
        <v>159</v>
      </c>
    </row>
    <row r="219" spans="1:65" s="2" customFormat="1" ht="49.05" customHeight="1">
      <c r="A219" s="39"/>
      <c r="B219" s="40"/>
      <c r="C219" s="205" t="s">
        <v>348</v>
      </c>
      <c r="D219" s="205" t="s">
        <v>162</v>
      </c>
      <c r="E219" s="206" t="s">
        <v>380</v>
      </c>
      <c r="F219" s="207" t="s">
        <v>381</v>
      </c>
      <c r="G219" s="208" t="s">
        <v>165</v>
      </c>
      <c r="H219" s="209">
        <v>89.552</v>
      </c>
      <c r="I219" s="210"/>
      <c r="J219" s="211">
        <f>ROUND(I219*H219,2)</f>
        <v>0</v>
      </c>
      <c r="K219" s="207" t="s">
        <v>166</v>
      </c>
      <c r="L219" s="45"/>
      <c r="M219" s="212" t="s">
        <v>19</v>
      </c>
      <c r="N219" s="213" t="s">
        <v>46</v>
      </c>
      <c r="O219" s="85"/>
      <c r="P219" s="214">
        <f>O219*H219</f>
        <v>0</v>
      </c>
      <c r="Q219" s="214">
        <v>0</v>
      </c>
      <c r="R219" s="214">
        <f>Q219*H219</f>
        <v>0</v>
      </c>
      <c r="S219" s="214">
        <v>0</v>
      </c>
      <c r="T219" s="215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16" t="s">
        <v>238</v>
      </c>
      <c r="AT219" s="216" t="s">
        <v>162</v>
      </c>
      <c r="AU219" s="216" t="s">
        <v>85</v>
      </c>
      <c r="AY219" s="18" t="s">
        <v>159</v>
      </c>
      <c r="BE219" s="217">
        <f>IF(N219="základní",J219,0)</f>
        <v>0</v>
      </c>
      <c r="BF219" s="217">
        <f>IF(N219="snížená",J219,0)</f>
        <v>0</v>
      </c>
      <c r="BG219" s="217">
        <f>IF(N219="zákl. přenesená",J219,0)</f>
        <v>0</v>
      </c>
      <c r="BH219" s="217">
        <f>IF(N219="sníž. přenesená",J219,0)</f>
        <v>0</v>
      </c>
      <c r="BI219" s="217">
        <f>IF(N219="nulová",J219,0)</f>
        <v>0</v>
      </c>
      <c r="BJ219" s="18" t="s">
        <v>83</v>
      </c>
      <c r="BK219" s="217">
        <f>ROUND(I219*H219,2)</f>
        <v>0</v>
      </c>
      <c r="BL219" s="18" t="s">
        <v>238</v>
      </c>
      <c r="BM219" s="216" t="s">
        <v>1144</v>
      </c>
    </row>
    <row r="220" spans="1:47" s="2" customFormat="1" ht="12">
      <c r="A220" s="39"/>
      <c r="B220" s="40"/>
      <c r="C220" s="41"/>
      <c r="D220" s="218" t="s">
        <v>169</v>
      </c>
      <c r="E220" s="41"/>
      <c r="F220" s="219" t="s">
        <v>383</v>
      </c>
      <c r="G220" s="41"/>
      <c r="H220" s="41"/>
      <c r="I220" s="220"/>
      <c r="J220" s="41"/>
      <c r="K220" s="41"/>
      <c r="L220" s="45"/>
      <c r="M220" s="221"/>
      <c r="N220" s="222"/>
      <c r="O220" s="85"/>
      <c r="P220" s="85"/>
      <c r="Q220" s="85"/>
      <c r="R220" s="85"/>
      <c r="S220" s="85"/>
      <c r="T220" s="86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T220" s="18" t="s">
        <v>169</v>
      </c>
      <c r="AU220" s="18" t="s">
        <v>85</v>
      </c>
    </row>
    <row r="221" spans="1:51" s="13" customFormat="1" ht="12">
      <c r="A221" s="13"/>
      <c r="B221" s="223"/>
      <c r="C221" s="224"/>
      <c r="D221" s="225" t="s">
        <v>175</v>
      </c>
      <c r="E221" s="226" t="s">
        <v>19</v>
      </c>
      <c r="F221" s="227" t="s">
        <v>358</v>
      </c>
      <c r="G221" s="224"/>
      <c r="H221" s="226" t="s">
        <v>19</v>
      </c>
      <c r="I221" s="228"/>
      <c r="J221" s="224"/>
      <c r="K221" s="224"/>
      <c r="L221" s="229"/>
      <c r="M221" s="230"/>
      <c r="N221" s="231"/>
      <c r="O221" s="231"/>
      <c r="P221" s="231"/>
      <c r="Q221" s="231"/>
      <c r="R221" s="231"/>
      <c r="S221" s="231"/>
      <c r="T221" s="232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33" t="s">
        <v>175</v>
      </c>
      <c r="AU221" s="233" t="s">
        <v>85</v>
      </c>
      <c r="AV221" s="13" t="s">
        <v>83</v>
      </c>
      <c r="AW221" s="13" t="s">
        <v>37</v>
      </c>
      <c r="AX221" s="13" t="s">
        <v>75</v>
      </c>
      <c r="AY221" s="233" t="s">
        <v>159</v>
      </c>
    </row>
    <row r="222" spans="1:51" s="13" customFormat="1" ht="12">
      <c r="A222" s="13"/>
      <c r="B222" s="223"/>
      <c r="C222" s="224"/>
      <c r="D222" s="225" t="s">
        <v>175</v>
      </c>
      <c r="E222" s="226" t="s">
        <v>19</v>
      </c>
      <c r="F222" s="227" t="s">
        <v>359</v>
      </c>
      <c r="G222" s="224"/>
      <c r="H222" s="226" t="s">
        <v>19</v>
      </c>
      <c r="I222" s="228"/>
      <c r="J222" s="224"/>
      <c r="K222" s="224"/>
      <c r="L222" s="229"/>
      <c r="M222" s="230"/>
      <c r="N222" s="231"/>
      <c r="O222" s="231"/>
      <c r="P222" s="231"/>
      <c r="Q222" s="231"/>
      <c r="R222" s="231"/>
      <c r="S222" s="231"/>
      <c r="T222" s="232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33" t="s">
        <v>175</v>
      </c>
      <c r="AU222" s="233" t="s">
        <v>85</v>
      </c>
      <c r="AV222" s="13" t="s">
        <v>83</v>
      </c>
      <c r="AW222" s="13" t="s">
        <v>37</v>
      </c>
      <c r="AX222" s="13" t="s">
        <v>75</v>
      </c>
      <c r="AY222" s="233" t="s">
        <v>159</v>
      </c>
    </row>
    <row r="223" spans="1:51" s="13" customFormat="1" ht="12">
      <c r="A223" s="13"/>
      <c r="B223" s="223"/>
      <c r="C223" s="224"/>
      <c r="D223" s="225" t="s">
        <v>175</v>
      </c>
      <c r="E223" s="226" t="s">
        <v>19</v>
      </c>
      <c r="F223" s="227" t="s">
        <v>384</v>
      </c>
      <c r="G223" s="224"/>
      <c r="H223" s="226" t="s">
        <v>19</v>
      </c>
      <c r="I223" s="228"/>
      <c r="J223" s="224"/>
      <c r="K223" s="224"/>
      <c r="L223" s="229"/>
      <c r="M223" s="230"/>
      <c r="N223" s="231"/>
      <c r="O223" s="231"/>
      <c r="P223" s="231"/>
      <c r="Q223" s="231"/>
      <c r="R223" s="231"/>
      <c r="S223" s="231"/>
      <c r="T223" s="232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33" t="s">
        <v>175</v>
      </c>
      <c r="AU223" s="233" t="s">
        <v>85</v>
      </c>
      <c r="AV223" s="13" t="s">
        <v>83</v>
      </c>
      <c r="AW223" s="13" t="s">
        <v>37</v>
      </c>
      <c r="AX223" s="13" t="s">
        <v>75</v>
      </c>
      <c r="AY223" s="233" t="s">
        <v>159</v>
      </c>
    </row>
    <row r="224" spans="1:51" s="13" customFormat="1" ht="12">
      <c r="A224" s="13"/>
      <c r="B224" s="223"/>
      <c r="C224" s="224"/>
      <c r="D224" s="225" t="s">
        <v>175</v>
      </c>
      <c r="E224" s="226" t="s">
        <v>19</v>
      </c>
      <c r="F224" s="227" t="s">
        <v>1127</v>
      </c>
      <c r="G224" s="224"/>
      <c r="H224" s="226" t="s">
        <v>19</v>
      </c>
      <c r="I224" s="228"/>
      <c r="J224" s="224"/>
      <c r="K224" s="224"/>
      <c r="L224" s="229"/>
      <c r="M224" s="230"/>
      <c r="N224" s="231"/>
      <c r="O224" s="231"/>
      <c r="P224" s="231"/>
      <c r="Q224" s="231"/>
      <c r="R224" s="231"/>
      <c r="S224" s="231"/>
      <c r="T224" s="232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33" t="s">
        <v>175</v>
      </c>
      <c r="AU224" s="233" t="s">
        <v>85</v>
      </c>
      <c r="AV224" s="13" t="s">
        <v>83</v>
      </c>
      <c r="AW224" s="13" t="s">
        <v>37</v>
      </c>
      <c r="AX224" s="13" t="s">
        <v>75</v>
      </c>
      <c r="AY224" s="233" t="s">
        <v>159</v>
      </c>
    </row>
    <row r="225" spans="1:51" s="14" customFormat="1" ht="12">
      <c r="A225" s="14"/>
      <c r="B225" s="234"/>
      <c r="C225" s="235"/>
      <c r="D225" s="225" t="s">
        <v>175</v>
      </c>
      <c r="E225" s="236" t="s">
        <v>19</v>
      </c>
      <c r="F225" s="237" t="s">
        <v>1145</v>
      </c>
      <c r="G225" s="235"/>
      <c r="H225" s="238">
        <v>56.807</v>
      </c>
      <c r="I225" s="239"/>
      <c r="J225" s="235"/>
      <c r="K225" s="235"/>
      <c r="L225" s="240"/>
      <c r="M225" s="241"/>
      <c r="N225" s="242"/>
      <c r="O225" s="242"/>
      <c r="P225" s="242"/>
      <c r="Q225" s="242"/>
      <c r="R225" s="242"/>
      <c r="S225" s="242"/>
      <c r="T225" s="243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44" t="s">
        <v>175</v>
      </c>
      <c r="AU225" s="244" t="s">
        <v>85</v>
      </c>
      <c r="AV225" s="14" t="s">
        <v>85</v>
      </c>
      <c r="AW225" s="14" t="s">
        <v>37</v>
      </c>
      <c r="AX225" s="14" t="s">
        <v>75</v>
      </c>
      <c r="AY225" s="244" t="s">
        <v>159</v>
      </c>
    </row>
    <row r="226" spans="1:51" s="13" customFormat="1" ht="12">
      <c r="A226" s="13"/>
      <c r="B226" s="223"/>
      <c r="C226" s="224"/>
      <c r="D226" s="225" t="s">
        <v>175</v>
      </c>
      <c r="E226" s="226" t="s">
        <v>19</v>
      </c>
      <c r="F226" s="227" t="s">
        <v>362</v>
      </c>
      <c r="G226" s="224"/>
      <c r="H226" s="226" t="s">
        <v>19</v>
      </c>
      <c r="I226" s="228"/>
      <c r="J226" s="224"/>
      <c r="K226" s="224"/>
      <c r="L226" s="229"/>
      <c r="M226" s="230"/>
      <c r="N226" s="231"/>
      <c r="O226" s="231"/>
      <c r="P226" s="231"/>
      <c r="Q226" s="231"/>
      <c r="R226" s="231"/>
      <c r="S226" s="231"/>
      <c r="T226" s="232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3" t="s">
        <v>175</v>
      </c>
      <c r="AU226" s="233" t="s">
        <v>85</v>
      </c>
      <c r="AV226" s="13" t="s">
        <v>83</v>
      </c>
      <c r="AW226" s="13" t="s">
        <v>37</v>
      </c>
      <c r="AX226" s="13" t="s">
        <v>75</v>
      </c>
      <c r="AY226" s="233" t="s">
        <v>159</v>
      </c>
    </row>
    <row r="227" spans="1:51" s="13" customFormat="1" ht="12">
      <c r="A227" s="13"/>
      <c r="B227" s="223"/>
      <c r="C227" s="224"/>
      <c r="D227" s="225" t="s">
        <v>175</v>
      </c>
      <c r="E227" s="226" t="s">
        <v>19</v>
      </c>
      <c r="F227" s="227" t="s">
        <v>386</v>
      </c>
      <c r="G227" s="224"/>
      <c r="H227" s="226" t="s">
        <v>19</v>
      </c>
      <c r="I227" s="228"/>
      <c r="J227" s="224"/>
      <c r="K227" s="224"/>
      <c r="L227" s="229"/>
      <c r="M227" s="230"/>
      <c r="N227" s="231"/>
      <c r="O227" s="231"/>
      <c r="P227" s="231"/>
      <c r="Q227" s="231"/>
      <c r="R227" s="231"/>
      <c r="S227" s="231"/>
      <c r="T227" s="232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33" t="s">
        <v>175</v>
      </c>
      <c r="AU227" s="233" t="s">
        <v>85</v>
      </c>
      <c r="AV227" s="13" t="s">
        <v>83</v>
      </c>
      <c r="AW227" s="13" t="s">
        <v>37</v>
      </c>
      <c r="AX227" s="13" t="s">
        <v>75</v>
      </c>
      <c r="AY227" s="233" t="s">
        <v>159</v>
      </c>
    </row>
    <row r="228" spans="1:51" s="13" customFormat="1" ht="12">
      <c r="A228" s="13"/>
      <c r="B228" s="223"/>
      <c r="C228" s="224"/>
      <c r="D228" s="225" t="s">
        <v>175</v>
      </c>
      <c r="E228" s="226" t="s">
        <v>19</v>
      </c>
      <c r="F228" s="227" t="s">
        <v>1127</v>
      </c>
      <c r="G228" s="224"/>
      <c r="H228" s="226" t="s">
        <v>19</v>
      </c>
      <c r="I228" s="228"/>
      <c r="J228" s="224"/>
      <c r="K228" s="224"/>
      <c r="L228" s="229"/>
      <c r="M228" s="230"/>
      <c r="N228" s="231"/>
      <c r="O228" s="231"/>
      <c r="P228" s="231"/>
      <c r="Q228" s="231"/>
      <c r="R228" s="231"/>
      <c r="S228" s="231"/>
      <c r="T228" s="232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33" t="s">
        <v>175</v>
      </c>
      <c r="AU228" s="233" t="s">
        <v>85</v>
      </c>
      <c r="AV228" s="13" t="s">
        <v>83</v>
      </c>
      <c r="AW228" s="13" t="s">
        <v>37</v>
      </c>
      <c r="AX228" s="13" t="s">
        <v>75</v>
      </c>
      <c r="AY228" s="233" t="s">
        <v>159</v>
      </c>
    </row>
    <row r="229" spans="1:51" s="14" customFormat="1" ht="12">
      <c r="A229" s="14"/>
      <c r="B229" s="234"/>
      <c r="C229" s="235"/>
      <c r="D229" s="225" t="s">
        <v>175</v>
      </c>
      <c r="E229" s="236" t="s">
        <v>19</v>
      </c>
      <c r="F229" s="237" t="s">
        <v>1138</v>
      </c>
      <c r="G229" s="235"/>
      <c r="H229" s="238">
        <v>32.745</v>
      </c>
      <c r="I229" s="239"/>
      <c r="J229" s="235"/>
      <c r="K229" s="235"/>
      <c r="L229" s="240"/>
      <c r="M229" s="241"/>
      <c r="N229" s="242"/>
      <c r="O229" s="242"/>
      <c r="P229" s="242"/>
      <c r="Q229" s="242"/>
      <c r="R229" s="242"/>
      <c r="S229" s="242"/>
      <c r="T229" s="243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44" t="s">
        <v>175</v>
      </c>
      <c r="AU229" s="244" t="s">
        <v>85</v>
      </c>
      <c r="AV229" s="14" t="s">
        <v>85</v>
      </c>
      <c r="AW229" s="14" t="s">
        <v>37</v>
      </c>
      <c r="AX229" s="14" t="s">
        <v>75</v>
      </c>
      <c r="AY229" s="244" t="s">
        <v>159</v>
      </c>
    </row>
    <row r="230" spans="1:51" s="15" customFormat="1" ht="12">
      <c r="A230" s="15"/>
      <c r="B230" s="245"/>
      <c r="C230" s="246"/>
      <c r="D230" s="225" t="s">
        <v>175</v>
      </c>
      <c r="E230" s="247" t="s">
        <v>19</v>
      </c>
      <c r="F230" s="248" t="s">
        <v>179</v>
      </c>
      <c r="G230" s="246"/>
      <c r="H230" s="249">
        <v>89.55199999999999</v>
      </c>
      <c r="I230" s="250"/>
      <c r="J230" s="246"/>
      <c r="K230" s="246"/>
      <c r="L230" s="251"/>
      <c r="M230" s="252"/>
      <c r="N230" s="253"/>
      <c r="O230" s="253"/>
      <c r="P230" s="253"/>
      <c r="Q230" s="253"/>
      <c r="R230" s="253"/>
      <c r="S230" s="253"/>
      <c r="T230" s="254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T230" s="255" t="s">
        <v>175</v>
      </c>
      <c r="AU230" s="255" t="s">
        <v>85</v>
      </c>
      <c r="AV230" s="15" t="s">
        <v>167</v>
      </c>
      <c r="AW230" s="15" t="s">
        <v>37</v>
      </c>
      <c r="AX230" s="15" t="s">
        <v>83</v>
      </c>
      <c r="AY230" s="255" t="s">
        <v>159</v>
      </c>
    </row>
    <row r="231" spans="1:65" s="2" customFormat="1" ht="49.05" customHeight="1">
      <c r="A231" s="39"/>
      <c r="B231" s="40"/>
      <c r="C231" s="257" t="s">
        <v>350</v>
      </c>
      <c r="D231" s="257" t="s">
        <v>255</v>
      </c>
      <c r="E231" s="258" t="s">
        <v>276</v>
      </c>
      <c r="F231" s="259" t="s">
        <v>277</v>
      </c>
      <c r="G231" s="260" t="s">
        <v>165</v>
      </c>
      <c r="H231" s="261">
        <v>107.462</v>
      </c>
      <c r="I231" s="262"/>
      <c r="J231" s="263">
        <f>ROUND(I231*H231,2)</f>
        <v>0</v>
      </c>
      <c r="K231" s="259" t="s">
        <v>166</v>
      </c>
      <c r="L231" s="264"/>
      <c r="M231" s="265" t="s">
        <v>19</v>
      </c>
      <c r="N231" s="266" t="s">
        <v>46</v>
      </c>
      <c r="O231" s="85"/>
      <c r="P231" s="214">
        <f>O231*H231</f>
        <v>0</v>
      </c>
      <c r="Q231" s="214">
        <v>0.004</v>
      </c>
      <c r="R231" s="214">
        <f>Q231*H231</f>
        <v>0.429848</v>
      </c>
      <c r="S231" s="214">
        <v>0</v>
      </c>
      <c r="T231" s="215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16" t="s">
        <v>259</v>
      </c>
      <c r="AT231" s="216" t="s">
        <v>255</v>
      </c>
      <c r="AU231" s="216" t="s">
        <v>85</v>
      </c>
      <c r="AY231" s="18" t="s">
        <v>159</v>
      </c>
      <c r="BE231" s="217">
        <f>IF(N231="základní",J231,0)</f>
        <v>0</v>
      </c>
      <c r="BF231" s="217">
        <f>IF(N231="snížená",J231,0)</f>
        <v>0</v>
      </c>
      <c r="BG231" s="217">
        <f>IF(N231="zákl. přenesená",J231,0)</f>
        <v>0</v>
      </c>
      <c r="BH231" s="217">
        <f>IF(N231="sníž. přenesená",J231,0)</f>
        <v>0</v>
      </c>
      <c r="BI231" s="217">
        <f>IF(N231="nulová",J231,0)</f>
        <v>0</v>
      </c>
      <c r="BJ231" s="18" t="s">
        <v>83</v>
      </c>
      <c r="BK231" s="217">
        <f>ROUND(I231*H231,2)</f>
        <v>0</v>
      </c>
      <c r="BL231" s="18" t="s">
        <v>238</v>
      </c>
      <c r="BM231" s="216" t="s">
        <v>1146</v>
      </c>
    </row>
    <row r="232" spans="1:51" s="14" customFormat="1" ht="12">
      <c r="A232" s="14"/>
      <c r="B232" s="234"/>
      <c r="C232" s="235"/>
      <c r="D232" s="225" t="s">
        <v>175</v>
      </c>
      <c r="E232" s="235"/>
      <c r="F232" s="237" t="s">
        <v>1147</v>
      </c>
      <c r="G232" s="235"/>
      <c r="H232" s="238">
        <v>107.462</v>
      </c>
      <c r="I232" s="239"/>
      <c r="J232" s="235"/>
      <c r="K232" s="235"/>
      <c r="L232" s="240"/>
      <c r="M232" s="241"/>
      <c r="N232" s="242"/>
      <c r="O232" s="242"/>
      <c r="P232" s="242"/>
      <c r="Q232" s="242"/>
      <c r="R232" s="242"/>
      <c r="S232" s="242"/>
      <c r="T232" s="243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44" t="s">
        <v>175</v>
      </c>
      <c r="AU232" s="244" t="s">
        <v>85</v>
      </c>
      <c r="AV232" s="14" t="s">
        <v>85</v>
      </c>
      <c r="AW232" s="14" t="s">
        <v>4</v>
      </c>
      <c r="AX232" s="14" t="s">
        <v>83</v>
      </c>
      <c r="AY232" s="244" t="s">
        <v>159</v>
      </c>
    </row>
    <row r="233" spans="1:65" s="2" customFormat="1" ht="37.8" customHeight="1">
      <c r="A233" s="39"/>
      <c r="B233" s="40"/>
      <c r="C233" s="205" t="s">
        <v>353</v>
      </c>
      <c r="D233" s="205" t="s">
        <v>162</v>
      </c>
      <c r="E233" s="206" t="s">
        <v>372</v>
      </c>
      <c r="F233" s="207" t="s">
        <v>373</v>
      </c>
      <c r="G233" s="208" t="s">
        <v>165</v>
      </c>
      <c r="H233" s="209">
        <v>89.552</v>
      </c>
      <c r="I233" s="210"/>
      <c r="J233" s="211">
        <f>ROUND(I233*H233,2)</f>
        <v>0</v>
      </c>
      <c r="K233" s="207" t="s">
        <v>166</v>
      </c>
      <c r="L233" s="45"/>
      <c r="M233" s="212" t="s">
        <v>19</v>
      </c>
      <c r="N233" s="213" t="s">
        <v>46</v>
      </c>
      <c r="O233" s="85"/>
      <c r="P233" s="214">
        <f>O233*H233</f>
        <v>0</v>
      </c>
      <c r="Q233" s="214">
        <v>0.00094</v>
      </c>
      <c r="R233" s="214">
        <f>Q233*H233</f>
        <v>0.08417888</v>
      </c>
      <c r="S233" s="214">
        <v>0</v>
      </c>
      <c r="T233" s="215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16" t="s">
        <v>238</v>
      </c>
      <c r="AT233" s="216" t="s">
        <v>162</v>
      </c>
      <c r="AU233" s="216" t="s">
        <v>85</v>
      </c>
      <c r="AY233" s="18" t="s">
        <v>159</v>
      </c>
      <c r="BE233" s="217">
        <f>IF(N233="základní",J233,0)</f>
        <v>0</v>
      </c>
      <c r="BF233" s="217">
        <f>IF(N233="snížená",J233,0)</f>
        <v>0</v>
      </c>
      <c r="BG233" s="217">
        <f>IF(N233="zákl. přenesená",J233,0)</f>
        <v>0</v>
      </c>
      <c r="BH233" s="217">
        <f>IF(N233="sníž. přenesená",J233,0)</f>
        <v>0</v>
      </c>
      <c r="BI233" s="217">
        <f>IF(N233="nulová",J233,0)</f>
        <v>0</v>
      </c>
      <c r="BJ233" s="18" t="s">
        <v>83</v>
      </c>
      <c r="BK233" s="217">
        <f>ROUND(I233*H233,2)</f>
        <v>0</v>
      </c>
      <c r="BL233" s="18" t="s">
        <v>238</v>
      </c>
      <c r="BM233" s="216" t="s">
        <v>1148</v>
      </c>
    </row>
    <row r="234" spans="1:47" s="2" customFormat="1" ht="12">
      <c r="A234" s="39"/>
      <c r="B234" s="40"/>
      <c r="C234" s="41"/>
      <c r="D234" s="218" t="s">
        <v>169</v>
      </c>
      <c r="E234" s="41"/>
      <c r="F234" s="219" t="s">
        <v>375</v>
      </c>
      <c r="G234" s="41"/>
      <c r="H234" s="41"/>
      <c r="I234" s="220"/>
      <c r="J234" s="41"/>
      <c r="K234" s="41"/>
      <c r="L234" s="45"/>
      <c r="M234" s="221"/>
      <c r="N234" s="222"/>
      <c r="O234" s="85"/>
      <c r="P234" s="85"/>
      <c r="Q234" s="85"/>
      <c r="R234" s="85"/>
      <c r="S234" s="85"/>
      <c r="T234" s="86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T234" s="18" t="s">
        <v>169</v>
      </c>
      <c r="AU234" s="18" t="s">
        <v>85</v>
      </c>
    </row>
    <row r="235" spans="1:51" s="13" customFormat="1" ht="12">
      <c r="A235" s="13"/>
      <c r="B235" s="223"/>
      <c r="C235" s="224"/>
      <c r="D235" s="225" t="s">
        <v>175</v>
      </c>
      <c r="E235" s="226" t="s">
        <v>19</v>
      </c>
      <c r="F235" s="227" t="s">
        <v>358</v>
      </c>
      <c r="G235" s="224"/>
      <c r="H235" s="226" t="s">
        <v>19</v>
      </c>
      <c r="I235" s="228"/>
      <c r="J235" s="224"/>
      <c r="K235" s="224"/>
      <c r="L235" s="229"/>
      <c r="M235" s="230"/>
      <c r="N235" s="231"/>
      <c r="O235" s="231"/>
      <c r="P235" s="231"/>
      <c r="Q235" s="231"/>
      <c r="R235" s="231"/>
      <c r="S235" s="231"/>
      <c r="T235" s="232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33" t="s">
        <v>175</v>
      </c>
      <c r="AU235" s="233" t="s">
        <v>85</v>
      </c>
      <c r="AV235" s="13" t="s">
        <v>83</v>
      </c>
      <c r="AW235" s="13" t="s">
        <v>37</v>
      </c>
      <c r="AX235" s="13" t="s">
        <v>75</v>
      </c>
      <c r="AY235" s="233" t="s">
        <v>159</v>
      </c>
    </row>
    <row r="236" spans="1:51" s="13" customFormat="1" ht="12">
      <c r="A236" s="13"/>
      <c r="B236" s="223"/>
      <c r="C236" s="224"/>
      <c r="D236" s="225" t="s">
        <v>175</v>
      </c>
      <c r="E236" s="226" t="s">
        <v>19</v>
      </c>
      <c r="F236" s="227" t="s">
        <v>359</v>
      </c>
      <c r="G236" s="224"/>
      <c r="H236" s="226" t="s">
        <v>19</v>
      </c>
      <c r="I236" s="228"/>
      <c r="J236" s="224"/>
      <c r="K236" s="224"/>
      <c r="L236" s="229"/>
      <c r="M236" s="230"/>
      <c r="N236" s="231"/>
      <c r="O236" s="231"/>
      <c r="P236" s="231"/>
      <c r="Q236" s="231"/>
      <c r="R236" s="231"/>
      <c r="S236" s="231"/>
      <c r="T236" s="232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33" t="s">
        <v>175</v>
      </c>
      <c r="AU236" s="233" t="s">
        <v>85</v>
      </c>
      <c r="AV236" s="13" t="s">
        <v>83</v>
      </c>
      <c r="AW236" s="13" t="s">
        <v>37</v>
      </c>
      <c r="AX236" s="13" t="s">
        <v>75</v>
      </c>
      <c r="AY236" s="233" t="s">
        <v>159</v>
      </c>
    </row>
    <row r="237" spans="1:51" s="13" customFormat="1" ht="12">
      <c r="A237" s="13"/>
      <c r="B237" s="223"/>
      <c r="C237" s="224"/>
      <c r="D237" s="225" t="s">
        <v>175</v>
      </c>
      <c r="E237" s="226" t="s">
        <v>19</v>
      </c>
      <c r="F237" s="227" t="s">
        <v>384</v>
      </c>
      <c r="G237" s="224"/>
      <c r="H237" s="226" t="s">
        <v>19</v>
      </c>
      <c r="I237" s="228"/>
      <c r="J237" s="224"/>
      <c r="K237" s="224"/>
      <c r="L237" s="229"/>
      <c r="M237" s="230"/>
      <c r="N237" s="231"/>
      <c r="O237" s="231"/>
      <c r="P237" s="231"/>
      <c r="Q237" s="231"/>
      <c r="R237" s="231"/>
      <c r="S237" s="231"/>
      <c r="T237" s="232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33" t="s">
        <v>175</v>
      </c>
      <c r="AU237" s="233" t="s">
        <v>85</v>
      </c>
      <c r="AV237" s="13" t="s">
        <v>83</v>
      </c>
      <c r="AW237" s="13" t="s">
        <v>37</v>
      </c>
      <c r="AX237" s="13" t="s">
        <v>75</v>
      </c>
      <c r="AY237" s="233" t="s">
        <v>159</v>
      </c>
    </row>
    <row r="238" spans="1:51" s="13" customFormat="1" ht="12">
      <c r="A238" s="13"/>
      <c r="B238" s="223"/>
      <c r="C238" s="224"/>
      <c r="D238" s="225" t="s">
        <v>175</v>
      </c>
      <c r="E238" s="226" t="s">
        <v>19</v>
      </c>
      <c r="F238" s="227" t="s">
        <v>1127</v>
      </c>
      <c r="G238" s="224"/>
      <c r="H238" s="226" t="s">
        <v>19</v>
      </c>
      <c r="I238" s="228"/>
      <c r="J238" s="224"/>
      <c r="K238" s="224"/>
      <c r="L238" s="229"/>
      <c r="M238" s="230"/>
      <c r="N238" s="231"/>
      <c r="O238" s="231"/>
      <c r="P238" s="231"/>
      <c r="Q238" s="231"/>
      <c r="R238" s="231"/>
      <c r="S238" s="231"/>
      <c r="T238" s="232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33" t="s">
        <v>175</v>
      </c>
      <c r="AU238" s="233" t="s">
        <v>85</v>
      </c>
      <c r="AV238" s="13" t="s">
        <v>83</v>
      </c>
      <c r="AW238" s="13" t="s">
        <v>37</v>
      </c>
      <c r="AX238" s="13" t="s">
        <v>75</v>
      </c>
      <c r="AY238" s="233" t="s">
        <v>159</v>
      </c>
    </row>
    <row r="239" spans="1:51" s="14" customFormat="1" ht="12">
      <c r="A239" s="14"/>
      <c r="B239" s="234"/>
      <c r="C239" s="235"/>
      <c r="D239" s="225" t="s">
        <v>175</v>
      </c>
      <c r="E239" s="236" t="s">
        <v>19</v>
      </c>
      <c r="F239" s="237" t="s">
        <v>1145</v>
      </c>
      <c r="G239" s="235"/>
      <c r="H239" s="238">
        <v>56.807</v>
      </c>
      <c r="I239" s="239"/>
      <c r="J239" s="235"/>
      <c r="K239" s="235"/>
      <c r="L239" s="240"/>
      <c r="M239" s="241"/>
      <c r="N239" s="242"/>
      <c r="O239" s="242"/>
      <c r="P239" s="242"/>
      <c r="Q239" s="242"/>
      <c r="R239" s="242"/>
      <c r="S239" s="242"/>
      <c r="T239" s="243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44" t="s">
        <v>175</v>
      </c>
      <c r="AU239" s="244" t="s">
        <v>85</v>
      </c>
      <c r="AV239" s="14" t="s">
        <v>85</v>
      </c>
      <c r="AW239" s="14" t="s">
        <v>37</v>
      </c>
      <c r="AX239" s="14" t="s">
        <v>75</v>
      </c>
      <c r="AY239" s="244" t="s">
        <v>159</v>
      </c>
    </row>
    <row r="240" spans="1:51" s="13" customFormat="1" ht="12">
      <c r="A240" s="13"/>
      <c r="B240" s="223"/>
      <c r="C240" s="224"/>
      <c r="D240" s="225" t="s">
        <v>175</v>
      </c>
      <c r="E240" s="226" t="s">
        <v>19</v>
      </c>
      <c r="F240" s="227" t="s">
        <v>362</v>
      </c>
      <c r="G240" s="224"/>
      <c r="H240" s="226" t="s">
        <v>19</v>
      </c>
      <c r="I240" s="228"/>
      <c r="J240" s="224"/>
      <c r="K240" s="224"/>
      <c r="L240" s="229"/>
      <c r="M240" s="230"/>
      <c r="N240" s="231"/>
      <c r="O240" s="231"/>
      <c r="P240" s="231"/>
      <c r="Q240" s="231"/>
      <c r="R240" s="231"/>
      <c r="S240" s="231"/>
      <c r="T240" s="232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33" t="s">
        <v>175</v>
      </c>
      <c r="AU240" s="233" t="s">
        <v>85</v>
      </c>
      <c r="AV240" s="13" t="s">
        <v>83</v>
      </c>
      <c r="AW240" s="13" t="s">
        <v>37</v>
      </c>
      <c r="AX240" s="13" t="s">
        <v>75</v>
      </c>
      <c r="AY240" s="233" t="s">
        <v>159</v>
      </c>
    </row>
    <row r="241" spans="1:51" s="13" customFormat="1" ht="12">
      <c r="A241" s="13"/>
      <c r="B241" s="223"/>
      <c r="C241" s="224"/>
      <c r="D241" s="225" t="s">
        <v>175</v>
      </c>
      <c r="E241" s="226" t="s">
        <v>19</v>
      </c>
      <c r="F241" s="227" t="s">
        <v>386</v>
      </c>
      <c r="G241" s="224"/>
      <c r="H241" s="226" t="s">
        <v>19</v>
      </c>
      <c r="I241" s="228"/>
      <c r="J241" s="224"/>
      <c r="K241" s="224"/>
      <c r="L241" s="229"/>
      <c r="M241" s="230"/>
      <c r="N241" s="231"/>
      <c r="O241" s="231"/>
      <c r="P241" s="231"/>
      <c r="Q241" s="231"/>
      <c r="R241" s="231"/>
      <c r="S241" s="231"/>
      <c r="T241" s="232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33" t="s">
        <v>175</v>
      </c>
      <c r="AU241" s="233" t="s">
        <v>85</v>
      </c>
      <c r="AV241" s="13" t="s">
        <v>83</v>
      </c>
      <c r="AW241" s="13" t="s">
        <v>37</v>
      </c>
      <c r="AX241" s="13" t="s">
        <v>75</v>
      </c>
      <c r="AY241" s="233" t="s">
        <v>159</v>
      </c>
    </row>
    <row r="242" spans="1:51" s="13" customFormat="1" ht="12">
      <c r="A242" s="13"/>
      <c r="B242" s="223"/>
      <c r="C242" s="224"/>
      <c r="D242" s="225" t="s">
        <v>175</v>
      </c>
      <c r="E242" s="226" t="s">
        <v>19</v>
      </c>
      <c r="F242" s="227" t="s">
        <v>1127</v>
      </c>
      <c r="G242" s="224"/>
      <c r="H242" s="226" t="s">
        <v>19</v>
      </c>
      <c r="I242" s="228"/>
      <c r="J242" s="224"/>
      <c r="K242" s="224"/>
      <c r="L242" s="229"/>
      <c r="M242" s="230"/>
      <c r="N242" s="231"/>
      <c r="O242" s="231"/>
      <c r="P242" s="231"/>
      <c r="Q242" s="231"/>
      <c r="R242" s="231"/>
      <c r="S242" s="231"/>
      <c r="T242" s="232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33" t="s">
        <v>175</v>
      </c>
      <c r="AU242" s="233" t="s">
        <v>85</v>
      </c>
      <c r="AV242" s="13" t="s">
        <v>83</v>
      </c>
      <c r="AW242" s="13" t="s">
        <v>37</v>
      </c>
      <c r="AX242" s="13" t="s">
        <v>75</v>
      </c>
      <c r="AY242" s="233" t="s">
        <v>159</v>
      </c>
    </row>
    <row r="243" spans="1:51" s="14" customFormat="1" ht="12">
      <c r="A243" s="14"/>
      <c r="B243" s="234"/>
      <c r="C243" s="235"/>
      <c r="D243" s="225" t="s">
        <v>175</v>
      </c>
      <c r="E243" s="236" t="s">
        <v>19</v>
      </c>
      <c r="F243" s="237" t="s">
        <v>1138</v>
      </c>
      <c r="G243" s="235"/>
      <c r="H243" s="238">
        <v>32.745</v>
      </c>
      <c r="I243" s="239"/>
      <c r="J243" s="235"/>
      <c r="K243" s="235"/>
      <c r="L243" s="240"/>
      <c r="M243" s="241"/>
      <c r="N243" s="242"/>
      <c r="O243" s="242"/>
      <c r="P243" s="242"/>
      <c r="Q243" s="242"/>
      <c r="R243" s="242"/>
      <c r="S243" s="242"/>
      <c r="T243" s="243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44" t="s">
        <v>175</v>
      </c>
      <c r="AU243" s="244" t="s">
        <v>85</v>
      </c>
      <c r="AV243" s="14" t="s">
        <v>85</v>
      </c>
      <c r="AW243" s="14" t="s">
        <v>37</v>
      </c>
      <c r="AX243" s="14" t="s">
        <v>75</v>
      </c>
      <c r="AY243" s="244" t="s">
        <v>159</v>
      </c>
    </row>
    <row r="244" spans="1:51" s="15" customFormat="1" ht="12">
      <c r="A244" s="15"/>
      <c r="B244" s="245"/>
      <c r="C244" s="246"/>
      <c r="D244" s="225" t="s">
        <v>175</v>
      </c>
      <c r="E244" s="247" t="s">
        <v>19</v>
      </c>
      <c r="F244" s="248" t="s">
        <v>179</v>
      </c>
      <c r="G244" s="246"/>
      <c r="H244" s="249">
        <v>89.55199999999999</v>
      </c>
      <c r="I244" s="250"/>
      <c r="J244" s="246"/>
      <c r="K244" s="246"/>
      <c r="L244" s="251"/>
      <c r="M244" s="252"/>
      <c r="N244" s="253"/>
      <c r="O244" s="253"/>
      <c r="P244" s="253"/>
      <c r="Q244" s="253"/>
      <c r="R244" s="253"/>
      <c r="S244" s="253"/>
      <c r="T244" s="254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T244" s="255" t="s">
        <v>175</v>
      </c>
      <c r="AU244" s="255" t="s">
        <v>85</v>
      </c>
      <c r="AV244" s="15" t="s">
        <v>167</v>
      </c>
      <c r="AW244" s="15" t="s">
        <v>37</v>
      </c>
      <c r="AX244" s="15" t="s">
        <v>83</v>
      </c>
      <c r="AY244" s="255" t="s">
        <v>159</v>
      </c>
    </row>
    <row r="245" spans="1:65" s="2" customFormat="1" ht="55.5" customHeight="1">
      <c r="A245" s="39"/>
      <c r="B245" s="40"/>
      <c r="C245" s="257" t="s">
        <v>368</v>
      </c>
      <c r="D245" s="257" t="s">
        <v>255</v>
      </c>
      <c r="E245" s="258" t="s">
        <v>282</v>
      </c>
      <c r="F245" s="259" t="s">
        <v>283</v>
      </c>
      <c r="G245" s="260" t="s">
        <v>165</v>
      </c>
      <c r="H245" s="261">
        <v>107.462</v>
      </c>
      <c r="I245" s="262"/>
      <c r="J245" s="263">
        <f>ROUND(I245*H245,2)</f>
        <v>0</v>
      </c>
      <c r="K245" s="259" t="s">
        <v>166</v>
      </c>
      <c r="L245" s="264"/>
      <c r="M245" s="265" t="s">
        <v>19</v>
      </c>
      <c r="N245" s="266" t="s">
        <v>46</v>
      </c>
      <c r="O245" s="85"/>
      <c r="P245" s="214">
        <f>O245*H245</f>
        <v>0</v>
      </c>
      <c r="Q245" s="214">
        <v>0.00554</v>
      </c>
      <c r="R245" s="214">
        <f>Q245*H245</f>
        <v>0.59533948</v>
      </c>
      <c r="S245" s="214">
        <v>0</v>
      </c>
      <c r="T245" s="215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16" t="s">
        <v>259</v>
      </c>
      <c r="AT245" s="216" t="s">
        <v>255</v>
      </c>
      <c r="AU245" s="216" t="s">
        <v>85</v>
      </c>
      <c r="AY245" s="18" t="s">
        <v>159</v>
      </c>
      <c r="BE245" s="217">
        <f>IF(N245="základní",J245,0)</f>
        <v>0</v>
      </c>
      <c r="BF245" s="217">
        <f>IF(N245="snížená",J245,0)</f>
        <v>0</v>
      </c>
      <c r="BG245" s="217">
        <f>IF(N245="zákl. přenesená",J245,0)</f>
        <v>0</v>
      </c>
      <c r="BH245" s="217">
        <f>IF(N245="sníž. přenesená",J245,0)</f>
        <v>0</v>
      </c>
      <c r="BI245" s="217">
        <f>IF(N245="nulová",J245,0)</f>
        <v>0</v>
      </c>
      <c r="BJ245" s="18" t="s">
        <v>83</v>
      </c>
      <c r="BK245" s="217">
        <f>ROUND(I245*H245,2)</f>
        <v>0</v>
      </c>
      <c r="BL245" s="18" t="s">
        <v>238</v>
      </c>
      <c r="BM245" s="216" t="s">
        <v>1149</v>
      </c>
    </row>
    <row r="246" spans="1:51" s="14" customFormat="1" ht="12">
      <c r="A246" s="14"/>
      <c r="B246" s="234"/>
      <c r="C246" s="235"/>
      <c r="D246" s="225" t="s">
        <v>175</v>
      </c>
      <c r="E246" s="235"/>
      <c r="F246" s="237" t="s">
        <v>1147</v>
      </c>
      <c r="G246" s="235"/>
      <c r="H246" s="238">
        <v>107.462</v>
      </c>
      <c r="I246" s="239"/>
      <c r="J246" s="235"/>
      <c r="K246" s="235"/>
      <c r="L246" s="240"/>
      <c r="M246" s="241"/>
      <c r="N246" s="242"/>
      <c r="O246" s="242"/>
      <c r="P246" s="242"/>
      <c r="Q246" s="242"/>
      <c r="R246" s="242"/>
      <c r="S246" s="242"/>
      <c r="T246" s="243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44" t="s">
        <v>175</v>
      </c>
      <c r="AU246" s="244" t="s">
        <v>85</v>
      </c>
      <c r="AV246" s="14" t="s">
        <v>85</v>
      </c>
      <c r="AW246" s="14" t="s">
        <v>4</v>
      </c>
      <c r="AX246" s="14" t="s">
        <v>83</v>
      </c>
      <c r="AY246" s="244" t="s">
        <v>159</v>
      </c>
    </row>
    <row r="247" spans="1:65" s="2" customFormat="1" ht="49.05" customHeight="1">
      <c r="A247" s="39"/>
      <c r="B247" s="40"/>
      <c r="C247" s="205" t="s">
        <v>371</v>
      </c>
      <c r="D247" s="205" t="s">
        <v>162</v>
      </c>
      <c r="E247" s="206" t="s">
        <v>395</v>
      </c>
      <c r="F247" s="207" t="s">
        <v>396</v>
      </c>
      <c r="G247" s="208" t="s">
        <v>191</v>
      </c>
      <c r="H247" s="209">
        <v>12.747</v>
      </c>
      <c r="I247" s="210"/>
      <c r="J247" s="211">
        <f>ROUND(I247*H247,2)</f>
        <v>0</v>
      </c>
      <c r="K247" s="207" t="s">
        <v>166</v>
      </c>
      <c r="L247" s="45"/>
      <c r="M247" s="212" t="s">
        <v>19</v>
      </c>
      <c r="N247" s="213" t="s">
        <v>46</v>
      </c>
      <c r="O247" s="85"/>
      <c r="P247" s="214">
        <f>O247*H247</f>
        <v>0</v>
      </c>
      <c r="Q247" s="214">
        <v>0</v>
      </c>
      <c r="R247" s="214">
        <f>Q247*H247</f>
        <v>0</v>
      </c>
      <c r="S247" s="214">
        <v>0</v>
      </c>
      <c r="T247" s="215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16" t="s">
        <v>238</v>
      </c>
      <c r="AT247" s="216" t="s">
        <v>162</v>
      </c>
      <c r="AU247" s="216" t="s">
        <v>85</v>
      </c>
      <c r="AY247" s="18" t="s">
        <v>159</v>
      </c>
      <c r="BE247" s="217">
        <f>IF(N247="základní",J247,0)</f>
        <v>0</v>
      </c>
      <c r="BF247" s="217">
        <f>IF(N247="snížená",J247,0)</f>
        <v>0</v>
      </c>
      <c r="BG247" s="217">
        <f>IF(N247="zákl. přenesená",J247,0)</f>
        <v>0</v>
      </c>
      <c r="BH247" s="217">
        <f>IF(N247="sníž. přenesená",J247,0)</f>
        <v>0</v>
      </c>
      <c r="BI247" s="217">
        <f>IF(N247="nulová",J247,0)</f>
        <v>0</v>
      </c>
      <c r="BJ247" s="18" t="s">
        <v>83</v>
      </c>
      <c r="BK247" s="217">
        <f>ROUND(I247*H247,2)</f>
        <v>0</v>
      </c>
      <c r="BL247" s="18" t="s">
        <v>238</v>
      </c>
      <c r="BM247" s="216" t="s">
        <v>1150</v>
      </c>
    </row>
    <row r="248" spans="1:47" s="2" customFormat="1" ht="12">
      <c r="A248" s="39"/>
      <c r="B248" s="40"/>
      <c r="C248" s="41"/>
      <c r="D248" s="218" t="s">
        <v>169</v>
      </c>
      <c r="E248" s="41"/>
      <c r="F248" s="219" t="s">
        <v>398</v>
      </c>
      <c r="G248" s="41"/>
      <c r="H248" s="41"/>
      <c r="I248" s="220"/>
      <c r="J248" s="41"/>
      <c r="K248" s="41"/>
      <c r="L248" s="45"/>
      <c r="M248" s="221"/>
      <c r="N248" s="222"/>
      <c r="O248" s="85"/>
      <c r="P248" s="85"/>
      <c r="Q248" s="85"/>
      <c r="R248" s="85"/>
      <c r="S248" s="85"/>
      <c r="T248" s="86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T248" s="18" t="s">
        <v>169</v>
      </c>
      <c r="AU248" s="18" t="s">
        <v>85</v>
      </c>
    </row>
    <row r="249" spans="1:63" s="12" customFormat="1" ht="22.8" customHeight="1">
      <c r="A249" s="12"/>
      <c r="B249" s="189"/>
      <c r="C249" s="190"/>
      <c r="D249" s="191" t="s">
        <v>74</v>
      </c>
      <c r="E249" s="203" t="s">
        <v>399</v>
      </c>
      <c r="F249" s="203" t="s">
        <v>400</v>
      </c>
      <c r="G249" s="190"/>
      <c r="H249" s="190"/>
      <c r="I249" s="193"/>
      <c r="J249" s="204">
        <f>BK249</f>
        <v>0</v>
      </c>
      <c r="K249" s="190"/>
      <c r="L249" s="195"/>
      <c r="M249" s="196"/>
      <c r="N249" s="197"/>
      <c r="O249" s="197"/>
      <c r="P249" s="198">
        <f>SUM(P250:P331)</f>
        <v>0</v>
      </c>
      <c r="Q249" s="197"/>
      <c r="R249" s="198">
        <f>SUM(R250:R331)</f>
        <v>2.6949984599999994</v>
      </c>
      <c r="S249" s="197"/>
      <c r="T249" s="199">
        <f>SUM(T250:T331)</f>
        <v>0.08540025000000001</v>
      </c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R249" s="200" t="s">
        <v>85</v>
      </c>
      <c r="AT249" s="201" t="s">
        <v>74</v>
      </c>
      <c r="AU249" s="201" t="s">
        <v>83</v>
      </c>
      <c r="AY249" s="200" t="s">
        <v>159</v>
      </c>
      <c r="BK249" s="202">
        <f>SUM(BK250:BK331)</f>
        <v>0</v>
      </c>
    </row>
    <row r="250" spans="1:65" s="2" customFormat="1" ht="44.25" customHeight="1">
      <c r="A250" s="39"/>
      <c r="B250" s="40"/>
      <c r="C250" s="205" t="s">
        <v>376</v>
      </c>
      <c r="D250" s="205" t="s">
        <v>162</v>
      </c>
      <c r="E250" s="206" t="s">
        <v>402</v>
      </c>
      <c r="F250" s="207" t="s">
        <v>403</v>
      </c>
      <c r="G250" s="208" t="s">
        <v>165</v>
      </c>
      <c r="H250" s="209">
        <v>497.863</v>
      </c>
      <c r="I250" s="210"/>
      <c r="J250" s="211">
        <f>ROUND(I250*H250,2)</f>
        <v>0</v>
      </c>
      <c r="K250" s="207" t="s">
        <v>166</v>
      </c>
      <c r="L250" s="45"/>
      <c r="M250" s="212" t="s">
        <v>19</v>
      </c>
      <c r="N250" s="213" t="s">
        <v>46</v>
      </c>
      <c r="O250" s="85"/>
      <c r="P250" s="214">
        <f>O250*H250</f>
        <v>0</v>
      </c>
      <c r="Q250" s="214">
        <v>0.00012</v>
      </c>
      <c r="R250" s="214">
        <f>Q250*H250</f>
        <v>0.05974356</v>
      </c>
      <c r="S250" s="214">
        <v>0</v>
      </c>
      <c r="T250" s="215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16" t="s">
        <v>238</v>
      </c>
      <c r="AT250" s="216" t="s">
        <v>162</v>
      </c>
      <c r="AU250" s="216" t="s">
        <v>85</v>
      </c>
      <c r="AY250" s="18" t="s">
        <v>159</v>
      </c>
      <c r="BE250" s="217">
        <f>IF(N250="základní",J250,0)</f>
        <v>0</v>
      </c>
      <c r="BF250" s="217">
        <f>IF(N250="snížená",J250,0)</f>
        <v>0</v>
      </c>
      <c r="BG250" s="217">
        <f>IF(N250="zákl. přenesená",J250,0)</f>
        <v>0</v>
      </c>
      <c r="BH250" s="217">
        <f>IF(N250="sníž. přenesená",J250,0)</f>
        <v>0</v>
      </c>
      <c r="BI250" s="217">
        <f>IF(N250="nulová",J250,0)</f>
        <v>0</v>
      </c>
      <c r="BJ250" s="18" t="s">
        <v>83</v>
      </c>
      <c r="BK250" s="217">
        <f>ROUND(I250*H250,2)</f>
        <v>0</v>
      </c>
      <c r="BL250" s="18" t="s">
        <v>238</v>
      </c>
      <c r="BM250" s="216" t="s">
        <v>1151</v>
      </c>
    </row>
    <row r="251" spans="1:47" s="2" customFormat="1" ht="12">
      <c r="A251" s="39"/>
      <c r="B251" s="40"/>
      <c r="C251" s="41"/>
      <c r="D251" s="218" t="s">
        <v>169</v>
      </c>
      <c r="E251" s="41"/>
      <c r="F251" s="219" t="s">
        <v>405</v>
      </c>
      <c r="G251" s="41"/>
      <c r="H251" s="41"/>
      <c r="I251" s="220"/>
      <c r="J251" s="41"/>
      <c r="K251" s="41"/>
      <c r="L251" s="45"/>
      <c r="M251" s="221"/>
      <c r="N251" s="222"/>
      <c r="O251" s="85"/>
      <c r="P251" s="85"/>
      <c r="Q251" s="85"/>
      <c r="R251" s="85"/>
      <c r="S251" s="85"/>
      <c r="T251" s="86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T251" s="18" t="s">
        <v>169</v>
      </c>
      <c r="AU251" s="18" t="s">
        <v>85</v>
      </c>
    </row>
    <row r="252" spans="1:51" s="13" customFormat="1" ht="12">
      <c r="A252" s="13"/>
      <c r="B252" s="223"/>
      <c r="C252" s="224"/>
      <c r="D252" s="225" t="s">
        <v>175</v>
      </c>
      <c r="E252" s="226" t="s">
        <v>19</v>
      </c>
      <c r="F252" s="227" t="s">
        <v>250</v>
      </c>
      <c r="G252" s="224"/>
      <c r="H252" s="226" t="s">
        <v>19</v>
      </c>
      <c r="I252" s="228"/>
      <c r="J252" s="224"/>
      <c r="K252" s="224"/>
      <c r="L252" s="229"/>
      <c r="M252" s="230"/>
      <c r="N252" s="231"/>
      <c r="O252" s="231"/>
      <c r="P252" s="231"/>
      <c r="Q252" s="231"/>
      <c r="R252" s="231"/>
      <c r="S252" s="231"/>
      <c r="T252" s="232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33" t="s">
        <v>175</v>
      </c>
      <c r="AU252" s="233" t="s">
        <v>85</v>
      </c>
      <c r="AV252" s="13" t="s">
        <v>83</v>
      </c>
      <c r="AW252" s="13" t="s">
        <v>37</v>
      </c>
      <c r="AX252" s="13" t="s">
        <v>75</v>
      </c>
      <c r="AY252" s="233" t="s">
        <v>159</v>
      </c>
    </row>
    <row r="253" spans="1:51" s="13" customFormat="1" ht="12">
      <c r="A253" s="13"/>
      <c r="B253" s="223"/>
      <c r="C253" s="224"/>
      <c r="D253" s="225" t="s">
        <v>175</v>
      </c>
      <c r="E253" s="226" t="s">
        <v>19</v>
      </c>
      <c r="F253" s="227" t="s">
        <v>251</v>
      </c>
      <c r="G253" s="224"/>
      <c r="H253" s="226" t="s">
        <v>19</v>
      </c>
      <c r="I253" s="228"/>
      <c r="J253" s="224"/>
      <c r="K253" s="224"/>
      <c r="L253" s="229"/>
      <c r="M253" s="230"/>
      <c r="N253" s="231"/>
      <c r="O253" s="231"/>
      <c r="P253" s="231"/>
      <c r="Q253" s="231"/>
      <c r="R253" s="231"/>
      <c r="S253" s="231"/>
      <c r="T253" s="232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33" t="s">
        <v>175</v>
      </c>
      <c r="AU253" s="233" t="s">
        <v>85</v>
      </c>
      <c r="AV253" s="13" t="s">
        <v>83</v>
      </c>
      <c r="AW253" s="13" t="s">
        <v>37</v>
      </c>
      <c r="AX253" s="13" t="s">
        <v>75</v>
      </c>
      <c r="AY253" s="233" t="s">
        <v>159</v>
      </c>
    </row>
    <row r="254" spans="1:51" s="14" customFormat="1" ht="12">
      <c r="A254" s="14"/>
      <c r="B254" s="234"/>
      <c r="C254" s="235"/>
      <c r="D254" s="225" t="s">
        <v>175</v>
      </c>
      <c r="E254" s="236" t="s">
        <v>19</v>
      </c>
      <c r="F254" s="237" t="s">
        <v>1104</v>
      </c>
      <c r="G254" s="235"/>
      <c r="H254" s="238">
        <v>527.806</v>
      </c>
      <c r="I254" s="239"/>
      <c r="J254" s="235"/>
      <c r="K254" s="235"/>
      <c r="L254" s="240"/>
      <c r="M254" s="241"/>
      <c r="N254" s="242"/>
      <c r="O254" s="242"/>
      <c r="P254" s="242"/>
      <c r="Q254" s="242"/>
      <c r="R254" s="242"/>
      <c r="S254" s="242"/>
      <c r="T254" s="243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44" t="s">
        <v>175</v>
      </c>
      <c r="AU254" s="244" t="s">
        <v>85</v>
      </c>
      <c r="AV254" s="14" t="s">
        <v>85</v>
      </c>
      <c r="AW254" s="14" t="s">
        <v>37</v>
      </c>
      <c r="AX254" s="14" t="s">
        <v>75</v>
      </c>
      <c r="AY254" s="244" t="s">
        <v>159</v>
      </c>
    </row>
    <row r="255" spans="1:51" s="13" customFormat="1" ht="12">
      <c r="A255" s="13"/>
      <c r="B255" s="223"/>
      <c r="C255" s="224"/>
      <c r="D255" s="225" t="s">
        <v>175</v>
      </c>
      <c r="E255" s="226" t="s">
        <v>19</v>
      </c>
      <c r="F255" s="227" t="s">
        <v>406</v>
      </c>
      <c r="G255" s="224"/>
      <c r="H255" s="226" t="s">
        <v>19</v>
      </c>
      <c r="I255" s="228"/>
      <c r="J255" s="224"/>
      <c r="K255" s="224"/>
      <c r="L255" s="229"/>
      <c r="M255" s="230"/>
      <c r="N255" s="231"/>
      <c r="O255" s="231"/>
      <c r="P255" s="231"/>
      <c r="Q255" s="231"/>
      <c r="R255" s="231"/>
      <c r="S255" s="231"/>
      <c r="T255" s="232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33" t="s">
        <v>175</v>
      </c>
      <c r="AU255" s="233" t="s">
        <v>85</v>
      </c>
      <c r="AV255" s="13" t="s">
        <v>83</v>
      </c>
      <c r="AW255" s="13" t="s">
        <v>37</v>
      </c>
      <c r="AX255" s="13" t="s">
        <v>75</v>
      </c>
      <c r="AY255" s="233" t="s">
        <v>159</v>
      </c>
    </row>
    <row r="256" spans="1:51" s="14" customFormat="1" ht="12">
      <c r="A256" s="14"/>
      <c r="B256" s="234"/>
      <c r="C256" s="235"/>
      <c r="D256" s="225" t="s">
        <v>175</v>
      </c>
      <c r="E256" s="236" t="s">
        <v>19</v>
      </c>
      <c r="F256" s="237" t="s">
        <v>1152</v>
      </c>
      <c r="G256" s="235"/>
      <c r="H256" s="238">
        <v>-29.943</v>
      </c>
      <c r="I256" s="239"/>
      <c r="J256" s="235"/>
      <c r="K256" s="235"/>
      <c r="L256" s="240"/>
      <c r="M256" s="241"/>
      <c r="N256" s="242"/>
      <c r="O256" s="242"/>
      <c r="P256" s="242"/>
      <c r="Q256" s="242"/>
      <c r="R256" s="242"/>
      <c r="S256" s="242"/>
      <c r="T256" s="243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44" t="s">
        <v>175</v>
      </c>
      <c r="AU256" s="244" t="s">
        <v>85</v>
      </c>
      <c r="AV256" s="14" t="s">
        <v>85</v>
      </c>
      <c r="AW256" s="14" t="s">
        <v>37</v>
      </c>
      <c r="AX256" s="14" t="s">
        <v>75</v>
      </c>
      <c r="AY256" s="244" t="s">
        <v>159</v>
      </c>
    </row>
    <row r="257" spans="1:51" s="15" customFormat="1" ht="12">
      <c r="A257" s="15"/>
      <c r="B257" s="245"/>
      <c r="C257" s="246"/>
      <c r="D257" s="225" t="s">
        <v>175</v>
      </c>
      <c r="E257" s="247" t="s">
        <v>19</v>
      </c>
      <c r="F257" s="248" t="s">
        <v>179</v>
      </c>
      <c r="G257" s="246"/>
      <c r="H257" s="249">
        <v>497.86300000000006</v>
      </c>
      <c r="I257" s="250"/>
      <c r="J257" s="246"/>
      <c r="K257" s="246"/>
      <c r="L257" s="251"/>
      <c r="M257" s="252"/>
      <c r="N257" s="253"/>
      <c r="O257" s="253"/>
      <c r="P257" s="253"/>
      <c r="Q257" s="253"/>
      <c r="R257" s="253"/>
      <c r="S257" s="253"/>
      <c r="T257" s="254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T257" s="255" t="s">
        <v>175</v>
      </c>
      <c r="AU257" s="255" t="s">
        <v>85</v>
      </c>
      <c r="AV257" s="15" t="s">
        <v>167</v>
      </c>
      <c r="AW257" s="15" t="s">
        <v>37</v>
      </c>
      <c r="AX257" s="15" t="s">
        <v>83</v>
      </c>
      <c r="AY257" s="255" t="s">
        <v>159</v>
      </c>
    </row>
    <row r="258" spans="1:65" s="2" customFormat="1" ht="24.15" customHeight="1">
      <c r="A258" s="39"/>
      <c r="B258" s="40"/>
      <c r="C258" s="257" t="s">
        <v>379</v>
      </c>
      <c r="D258" s="257" t="s">
        <v>255</v>
      </c>
      <c r="E258" s="258" t="s">
        <v>409</v>
      </c>
      <c r="F258" s="259" t="s">
        <v>410</v>
      </c>
      <c r="G258" s="260" t="s">
        <v>165</v>
      </c>
      <c r="H258" s="261">
        <v>522.756</v>
      </c>
      <c r="I258" s="262"/>
      <c r="J258" s="263">
        <f>ROUND(I258*H258,2)</f>
        <v>0</v>
      </c>
      <c r="K258" s="259" t="s">
        <v>166</v>
      </c>
      <c r="L258" s="264"/>
      <c r="M258" s="265" t="s">
        <v>19</v>
      </c>
      <c r="N258" s="266" t="s">
        <v>46</v>
      </c>
      <c r="O258" s="85"/>
      <c r="P258" s="214">
        <f>O258*H258</f>
        <v>0</v>
      </c>
      <c r="Q258" s="214">
        <v>0.0029</v>
      </c>
      <c r="R258" s="214">
        <f>Q258*H258</f>
        <v>1.5159923999999998</v>
      </c>
      <c r="S258" s="214">
        <v>0</v>
      </c>
      <c r="T258" s="215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16" t="s">
        <v>259</v>
      </c>
      <c r="AT258" s="216" t="s">
        <v>255</v>
      </c>
      <c r="AU258" s="216" t="s">
        <v>85</v>
      </c>
      <c r="AY258" s="18" t="s">
        <v>159</v>
      </c>
      <c r="BE258" s="217">
        <f>IF(N258="základní",J258,0)</f>
        <v>0</v>
      </c>
      <c r="BF258" s="217">
        <f>IF(N258="snížená",J258,0)</f>
        <v>0</v>
      </c>
      <c r="BG258" s="217">
        <f>IF(N258="zákl. přenesená",J258,0)</f>
        <v>0</v>
      </c>
      <c r="BH258" s="217">
        <f>IF(N258="sníž. přenesená",J258,0)</f>
        <v>0</v>
      </c>
      <c r="BI258" s="217">
        <f>IF(N258="nulová",J258,0)</f>
        <v>0</v>
      </c>
      <c r="BJ258" s="18" t="s">
        <v>83</v>
      </c>
      <c r="BK258" s="217">
        <f>ROUND(I258*H258,2)</f>
        <v>0</v>
      </c>
      <c r="BL258" s="18" t="s">
        <v>238</v>
      </c>
      <c r="BM258" s="216" t="s">
        <v>1153</v>
      </c>
    </row>
    <row r="259" spans="1:51" s="14" customFormat="1" ht="12">
      <c r="A259" s="14"/>
      <c r="B259" s="234"/>
      <c r="C259" s="235"/>
      <c r="D259" s="225" t="s">
        <v>175</v>
      </c>
      <c r="E259" s="235"/>
      <c r="F259" s="237" t="s">
        <v>1154</v>
      </c>
      <c r="G259" s="235"/>
      <c r="H259" s="238">
        <v>522.756</v>
      </c>
      <c r="I259" s="239"/>
      <c r="J259" s="235"/>
      <c r="K259" s="235"/>
      <c r="L259" s="240"/>
      <c r="M259" s="241"/>
      <c r="N259" s="242"/>
      <c r="O259" s="242"/>
      <c r="P259" s="242"/>
      <c r="Q259" s="242"/>
      <c r="R259" s="242"/>
      <c r="S259" s="242"/>
      <c r="T259" s="243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44" t="s">
        <v>175</v>
      </c>
      <c r="AU259" s="244" t="s">
        <v>85</v>
      </c>
      <c r="AV259" s="14" t="s">
        <v>85</v>
      </c>
      <c r="AW259" s="14" t="s">
        <v>4</v>
      </c>
      <c r="AX259" s="14" t="s">
        <v>83</v>
      </c>
      <c r="AY259" s="244" t="s">
        <v>159</v>
      </c>
    </row>
    <row r="260" spans="1:65" s="2" customFormat="1" ht="37.8" customHeight="1">
      <c r="A260" s="39"/>
      <c r="B260" s="40"/>
      <c r="C260" s="205" t="s">
        <v>387</v>
      </c>
      <c r="D260" s="205" t="s">
        <v>162</v>
      </c>
      <c r="E260" s="206" t="s">
        <v>414</v>
      </c>
      <c r="F260" s="207" t="s">
        <v>415</v>
      </c>
      <c r="G260" s="208" t="s">
        <v>165</v>
      </c>
      <c r="H260" s="209">
        <v>497.863</v>
      </c>
      <c r="I260" s="210"/>
      <c r="J260" s="211">
        <f>ROUND(I260*H260,2)</f>
        <v>0</v>
      </c>
      <c r="K260" s="207" t="s">
        <v>166</v>
      </c>
      <c r="L260" s="45"/>
      <c r="M260" s="212" t="s">
        <v>19</v>
      </c>
      <c r="N260" s="213" t="s">
        <v>46</v>
      </c>
      <c r="O260" s="85"/>
      <c r="P260" s="214">
        <f>O260*H260</f>
        <v>0</v>
      </c>
      <c r="Q260" s="214">
        <v>0</v>
      </c>
      <c r="R260" s="214">
        <f>Q260*H260</f>
        <v>0</v>
      </c>
      <c r="S260" s="214">
        <v>0</v>
      </c>
      <c r="T260" s="215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16" t="s">
        <v>238</v>
      </c>
      <c r="AT260" s="216" t="s">
        <v>162</v>
      </c>
      <c r="AU260" s="216" t="s">
        <v>85</v>
      </c>
      <c r="AY260" s="18" t="s">
        <v>159</v>
      </c>
      <c r="BE260" s="217">
        <f>IF(N260="základní",J260,0)</f>
        <v>0</v>
      </c>
      <c r="BF260" s="217">
        <f>IF(N260="snížená",J260,0)</f>
        <v>0</v>
      </c>
      <c r="BG260" s="217">
        <f>IF(N260="zákl. přenesená",J260,0)</f>
        <v>0</v>
      </c>
      <c r="BH260" s="217">
        <f>IF(N260="sníž. přenesená",J260,0)</f>
        <v>0</v>
      </c>
      <c r="BI260" s="217">
        <f>IF(N260="nulová",J260,0)</f>
        <v>0</v>
      </c>
      <c r="BJ260" s="18" t="s">
        <v>83</v>
      </c>
      <c r="BK260" s="217">
        <f>ROUND(I260*H260,2)</f>
        <v>0</v>
      </c>
      <c r="BL260" s="18" t="s">
        <v>238</v>
      </c>
      <c r="BM260" s="216" t="s">
        <v>1155</v>
      </c>
    </row>
    <row r="261" spans="1:47" s="2" customFormat="1" ht="12">
      <c r="A261" s="39"/>
      <c r="B261" s="40"/>
      <c r="C261" s="41"/>
      <c r="D261" s="218" t="s">
        <v>169</v>
      </c>
      <c r="E261" s="41"/>
      <c r="F261" s="219" t="s">
        <v>417</v>
      </c>
      <c r="G261" s="41"/>
      <c r="H261" s="41"/>
      <c r="I261" s="220"/>
      <c r="J261" s="41"/>
      <c r="K261" s="41"/>
      <c r="L261" s="45"/>
      <c r="M261" s="221"/>
      <c r="N261" s="222"/>
      <c r="O261" s="85"/>
      <c r="P261" s="85"/>
      <c r="Q261" s="85"/>
      <c r="R261" s="85"/>
      <c r="S261" s="85"/>
      <c r="T261" s="86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T261" s="18" t="s">
        <v>169</v>
      </c>
      <c r="AU261" s="18" t="s">
        <v>85</v>
      </c>
    </row>
    <row r="262" spans="1:65" s="2" customFormat="1" ht="24.15" customHeight="1">
      <c r="A262" s="39"/>
      <c r="B262" s="40"/>
      <c r="C262" s="257" t="s">
        <v>390</v>
      </c>
      <c r="D262" s="257" t="s">
        <v>255</v>
      </c>
      <c r="E262" s="258" t="s">
        <v>419</v>
      </c>
      <c r="F262" s="259" t="s">
        <v>420</v>
      </c>
      <c r="G262" s="260" t="s">
        <v>165</v>
      </c>
      <c r="H262" s="261">
        <v>522.756</v>
      </c>
      <c r="I262" s="262"/>
      <c r="J262" s="263">
        <f>ROUND(I262*H262,2)</f>
        <v>0</v>
      </c>
      <c r="K262" s="259" t="s">
        <v>166</v>
      </c>
      <c r="L262" s="264"/>
      <c r="M262" s="265" t="s">
        <v>19</v>
      </c>
      <c r="N262" s="266" t="s">
        <v>46</v>
      </c>
      <c r="O262" s="85"/>
      <c r="P262" s="214">
        <f>O262*H262</f>
        <v>0</v>
      </c>
      <c r="Q262" s="214">
        <v>0.0012</v>
      </c>
      <c r="R262" s="214">
        <f>Q262*H262</f>
        <v>0.6273072</v>
      </c>
      <c r="S262" s="214">
        <v>0</v>
      </c>
      <c r="T262" s="215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16" t="s">
        <v>259</v>
      </c>
      <c r="AT262" s="216" t="s">
        <v>255</v>
      </c>
      <c r="AU262" s="216" t="s">
        <v>85</v>
      </c>
      <c r="AY262" s="18" t="s">
        <v>159</v>
      </c>
      <c r="BE262" s="217">
        <f>IF(N262="základní",J262,0)</f>
        <v>0</v>
      </c>
      <c r="BF262" s="217">
        <f>IF(N262="snížená",J262,0)</f>
        <v>0</v>
      </c>
      <c r="BG262" s="217">
        <f>IF(N262="zákl. přenesená",J262,0)</f>
        <v>0</v>
      </c>
      <c r="BH262" s="217">
        <f>IF(N262="sníž. přenesená",J262,0)</f>
        <v>0</v>
      </c>
      <c r="BI262" s="217">
        <f>IF(N262="nulová",J262,0)</f>
        <v>0</v>
      </c>
      <c r="BJ262" s="18" t="s">
        <v>83</v>
      </c>
      <c r="BK262" s="217">
        <f>ROUND(I262*H262,2)</f>
        <v>0</v>
      </c>
      <c r="BL262" s="18" t="s">
        <v>238</v>
      </c>
      <c r="BM262" s="216" t="s">
        <v>1156</v>
      </c>
    </row>
    <row r="263" spans="1:51" s="14" customFormat="1" ht="12">
      <c r="A263" s="14"/>
      <c r="B263" s="234"/>
      <c r="C263" s="235"/>
      <c r="D263" s="225" t="s">
        <v>175</v>
      </c>
      <c r="E263" s="235"/>
      <c r="F263" s="237" t="s">
        <v>1154</v>
      </c>
      <c r="G263" s="235"/>
      <c r="H263" s="238">
        <v>522.756</v>
      </c>
      <c r="I263" s="239"/>
      <c r="J263" s="235"/>
      <c r="K263" s="235"/>
      <c r="L263" s="240"/>
      <c r="M263" s="241"/>
      <c r="N263" s="242"/>
      <c r="O263" s="242"/>
      <c r="P263" s="242"/>
      <c r="Q263" s="242"/>
      <c r="R263" s="242"/>
      <c r="S263" s="242"/>
      <c r="T263" s="243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44" t="s">
        <v>175</v>
      </c>
      <c r="AU263" s="244" t="s">
        <v>85</v>
      </c>
      <c r="AV263" s="14" t="s">
        <v>85</v>
      </c>
      <c r="AW263" s="14" t="s">
        <v>4</v>
      </c>
      <c r="AX263" s="14" t="s">
        <v>83</v>
      </c>
      <c r="AY263" s="244" t="s">
        <v>159</v>
      </c>
    </row>
    <row r="264" spans="1:65" s="2" customFormat="1" ht="49.05" customHeight="1">
      <c r="A264" s="39"/>
      <c r="B264" s="40"/>
      <c r="C264" s="205" t="s">
        <v>392</v>
      </c>
      <c r="D264" s="205" t="s">
        <v>162</v>
      </c>
      <c r="E264" s="206" t="s">
        <v>423</v>
      </c>
      <c r="F264" s="207" t="s">
        <v>424</v>
      </c>
      <c r="G264" s="208" t="s">
        <v>165</v>
      </c>
      <c r="H264" s="209">
        <v>497.863</v>
      </c>
      <c r="I264" s="210"/>
      <c r="J264" s="211">
        <f>ROUND(I264*H264,2)</f>
        <v>0</v>
      </c>
      <c r="K264" s="207" t="s">
        <v>166</v>
      </c>
      <c r="L264" s="45"/>
      <c r="M264" s="212" t="s">
        <v>19</v>
      </c>
      <c r="N264" s="213" t="s">
        <v>46</v>
      </c>
      <c r="O264" s="85"/>
      <c r="P264" s="214">
        <f>O264*H264</f>
        <v>0</v>
      </c>
      <c r="Q264" s="214">
        <v>9E-05</v>
      </c>
      <c r="R264" s="214">
        <f>Q264*H264</f>
        <v>0.04480767</v>
      </c>
      <c r="S264" s="214">
        <v>0</v>
      </c>
      <c r="T264" s="215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16" t="s">
        <v>238</v>
      </c>
      <c r="AT264" s="216" t="s">
        <v>162</v>
      </c>
      <c r="AU264" s="216" t="s">
        <v>85</v>
      </c>
      <c r="AY264" s="18" t="s">
        <v>159</v>
      </c>
      <c r="BE264" s="217">
        <f>IF(N264="základní",J264,0)</f>
        <v>0</v>
      </c>
      <c r="BF264" s="217">
        <f>IF(N264="snížená",J264,0)</f>
        <v>0</v>
      </c>
      <c r="BG264" s="217">
        <f>IF(N264="zákl. přenesená",J264,0)</f>
        <v>0</v>
      </c>
      <c r="BH264" s="217">
        <f>IF(N264="sníž. přenesená",J264,0)</f>
        <v>0</v>
      </c>
      <c r="BI264" s="217">
        <f>IF(N264="nulová",J264,0)</f>
        <v>0</v>
      </c>
      <c r="BJ264" s="18" t="s">
        <v>83</v>
      </c>
      <c r="BK264" s="217">
        <f>ROUND(I264*H264,2)</f>
        <v>0</v>
      </c>
      <c r="BL264" s="18" t="s">
        <v>238</v>
      </c>
      <c r="BM264" s="216" t="s">
        <v>1157</v>
      </c>
    </row>
    <row r="265" spans="1:47" s="2" customFormat="1" ht="12">
      <c r="A265" s="39"/>
      <c r="B265" s="40"/>
      <c r="C265" s="41"/>
      <c r="D265" s="218" t="s">
        <v>169</v>
      </c>
      <c r="E265" s="41"/>
      <c r="F265" s="219" t="s">
        <v>426</v>
      </c>
      <c r="G265" s="41"/>
      <c r="H265" s="41"/>
      <c r="I265" s="220"/>
      <c r="J265" s="41"/>
      <c r="K265" s="41"/>
      <c r="L265" s="45"/>
      <c r="M265" s="221"/>
      <c r="N265" s="222"/>
      <c r="O265" s="85"/>
      <c r="P265" s="85"/>
      <c r="Q265" s="85"/>
      <c r="R265" s="85"/>
      <c r="S265" s="85"/>
      <c r="T265" s="86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T265" s="18" t="s">
        <v>169</v>
      </c>
      <c r="AU265" s="18" t="s">
        <v>85</v>
      </c>
    </row>
    <row r="266" spans="1:47" s="2" customFormat="1" ht="12">
      <c r="A266" s="39"/>
      <c r="B266" s="40"/>
      <c r="C266" s="41"/>
      <c r="D266" s="225" t="s">
        <v>203</v>
      </c>
      <c r="E266" s="41"/>
      <c r="F266" s="256" t="s">
        <v>427</v>
      </c>
      <c r="G266" s="41"/>
      <c r="H266" s="41"/>
      <c r="I266" s="220"/>
      <c r="J266" s="41"/>
      <c r="K266" s="41"/>
      <c r="L266" s="45"/>
      <c r="M266" s="221"/>
      <c r="N266" s="222"/>
      <c r="O266" s="85"/>
      <c r="P266" s="85"/>
      <c r="Q266" s="85"/>
      <c r="R266" s="85"/>
      <c r="S266" s="85"/>
      <c r="T266" s="86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T266" s="18" t="s">
        <v>203</v>
      </c>
      <c r="AU266" s="18" t="s">
        <v>85</v>
      </c>
    </row>
    <row r="267" spans="1:65" s="2" customFormat="1" ht="37.8" customHeight="1">
      <c r="A267" s="39"/>
      <c r="B267" s="40"/>
      <c r="C267" s="205" t="s">
        <v>394</v>
      </c>
      <c r="D267" s="205" t="s">
        <v>162</v>
      </c>
      <c r="E267" s="206" t="s">
        <v>429</v>
      </c>
      <c r="F267" s="207" t="s">
        <v>430</v>
      </c>
      <c r="G267" s="208" t="s">
        <v>165</v>
      </c>
      <c r="H267" s="209">
        <v>29.943</v>
      </c>
      <c r="I267" s="210"/>
      <c r="J267" s="211">
        <f>ROUND(I267*H267,2)</f>
        <v>0</v>
      </c>
      <c r="K267" s="207" t="s">
        <v>166</v>
      </c>
      <c r="L267" s="45"/>
      <c r="M267" s="212" t="s">
        <v>19</v>
      </c>
      <c r="N267" s="213" t="s">
        <v>46</v>
      </c>
      <c r="O267" s="85"/>
      <c r="P267" s="214">
        <f>O267*H267</f>
        <v>0</v>
      </c>
      <c r="Q267" s="214">
        <v>0.00012</v>
      </c>
      <c r="R267" s="214">
        <f>Q267*H267</f>
        <v>0.00359316</v>
      </c>
      <c r="S267" s="214">
        <v>0</v>
      </c>
      <c r="T267" s="215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16" t="s">
        <v>238</v>
      </c>
      <c r="AT267" s="216" t="s">
        <v>162</v>
      </c>
      <c r="AU267" s="216" t="s">
        <v>85</v>
      </c>
      <c r="AY267" s="18" t="s">
        <v>159</v>
      </c>
      <c r="BE267" s="217">
        <f>IF(N267="základní",J267,0)</f>
        <v>0</v>
      </c>
      <c r="BF267" s="217">
        <f>IF(N267="snížená",J267,0)</f>
        <v>0</v>
      </c>
      <c r="BG267" s="217">
        <f>IF(N267="zákl. přenesená",J267,0)</f>
        <v>0</v>
      </c>
      <c r="BH267" s="217">
        <f>IF(N267="sníž. přenesená",J267,0)</f>
        <v>0</v>
      </c>
      <c r="BI267" s="217">
        <f>IF(N267="nulová",J267,0)</f>
        <v>0</v>
      </c>
      <c r="BJ267" s="18" t="s">
        <v>83</v>
      </c>
      <c r="BK267" s="217">
        <f>ROUND(I267*H267,2)</f>
        <v>0</v>
      </c>
      <c r="BL267" s="18" t="s">
        <v>238</v>
      </c>
      <c r="BM267" s="216" t="s">
        <v>1158</v>
      </c>
    </row>
    <row r="268" spans="1:47" s="2" customFormat="1" ht="12">
      <c r="A268" s="39"/>
      <c r="B268" s="40"/>
      <c r="C268" s="41"/>
      <c r="D268" s="218" t="s">
        <v>169</v>
      </c>
      <c r="E268" s="41"/>
      <c r="F268" s="219" t="s">
        <v>432</v>
      </c>
      <c r="G268" s="41"/>
      <c r="H268" s="41"/>
      <c r="I268" s="220"/>
      <c r="J268" s="41"/>
      <c r="K268" s="41"/>
      <c r="L268" s="45"/>
      <c r="M268" s="221"/>
      <c r="N268" s="222"/>
      <c r="O268" s="85"/>
      <c r="P268" s="85"/>
      <c r="Q268" s="85"/>
      <c r="R268" s="85"/>
      <c r="S268" s="85"/>
      <c r="T268" s="86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T268" s="18" t="s">
        <v>169</v>
      </c>
      <c r="AU268" s="18" t="s">
        <v>85</v>
      </c>
    </row>
    <row r="269" spans="1:51" s="13" customFormat="1" ht="12">
      <c r="A269" s="13"/>
      <c r="B269" s="223"/>
      <c r="C269" s="224"/>
      <c r="D269" s="225" t="s">
        <v>175</v>
      </c>
      <c r="E269" s="226" t="s">
        <v>19</v>
      </c>
      <c r="F269" s="227" t="s">
        <v>433</v>
      </c>
      <c r="G269" s="224"/>
      <c r="H269" s="226" t="s">
        <v>19</v>
      </c>
      <c r="I269" s="228"/>
      <c r="J269" s="224"/>
      <c r="K269" s="224"/>
      <c r="L269" s="229"/>
      <c r="M269" s="230"/>
      <c r="N269" s="231"/>
      <c r="O269" s="231"/>
      <c r="P269" s="231"/>
      <c r="Q269" s="231"/>
      <c r="R269" s="231"/>
      <c r="S269" s="231"/>
      <c r="T269" s="232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33" t="s">
        <v>175</v>
      </c>
      <c r="AU269" s="233" t="s">
        <v>85</v>
      </c>
      <c r="AV269" s="13" t="s">
        <v>83</v>
      </c>
      <c r="AW269" s="13" t="s">
        <v>37</v>
      </c>
      <c r="AX269" s="13" t="s">
        <v>75</v>
      </c>
      <c r="AY269" s="233" t="s">
        <v>159</v>
      </c>
    </row>
    <row r="270" spans="1:51" s="14" customFormat="1" ht="12">
      <c r="A270" s="14"/>
      <c r="B270" s="234"/>
      <c r="C270" s="235"/>
      <c r="D270" s="225" t="s">
        <v>175</v>
      </c>
      <c r="E270" s="236" t="s">
        <v>19</v>
      </c>
      <c r="F270" s="237" t="s">
        <v>1159</v>
      </c>
      <c r="G270" s="235"/>
      <c r="H270" s="238">
        <v>29.943</v>
      </c>
      <c r="I270" s="239"/>
      <c r="J270" s="235"/>
      <c r="K270" s="235"/>
      <c r="L270" s="240"/>
      <c r="M270" s="241"/>
      <c r="N270" s="242"/>
      <c r="O270" s="242"/>
      <c r="P270" s="242"/>
      <c r="Q270" s="242"/>
      <c r="R270" s="242"/>
      <c r="S270" s="242"/>
      <c r="T270" s="243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44" t="s">
        <v>175</v>
      </c>
      <c r="AU270" s="244" t="s">
        <v>85</v>
      </c>
      <c r="AV270" s="14" t="s">
        <v>85</v>
      </c>
      <c r="AW270" s="14" t="s">
        <v>37</v>
      </c>
      <c r="AX270" s="14" t="s">
        <v>83</v>
      </c>
      <c r="AY270" s="244" t="s">
        <v>159</v>
      </c>
    </row>
    <row r="271" spans="1:65" s="2" customFormat="1" ht="16.5" customHeight="1">
      <c r="A271" s="39"/>
      <c r="B271" s="40"/>
      <c r="C271" s="257" t="s">
        <v>401</v>
      </c>
      <c r="D271" s="257" t="s">
        <v>255</v>
      </c>
      <c r="E271" s="258" t="s">
        <v>436</v>
      </c>
      <c r="F271" s="259" t="s">
        <v>437</v>
      </c>
      <c r="G271" s="260" t="s">
        <v>438</v>
      </c>
      <c r="H271" s="261">
        <v>5.09</v>
      </c>
      <c r="I271" s="262"/>
      <c r="J271" s="263">
        <f>ROUND(I271*H271,2)</f>
        <v>0</v>
      </c>
      <c r="K271" s="259" t="s">
        <v>166</v>
      </c>
      <c r="L271" s="264"/>
      <c r="M271" s="265" t="s">
        <v>19</v>
      </c>
      <c r="N271" s="266" t="s">
        <v>46</v>
      </c>
      <c r="O271" s="85"/>
      <c r="P271" s="214">
        <f>O271*H271</f>
        <v>0</v>
      </c>
      <c r="Q271" s="214">
        <v>0.025</v>
      </c>
      <c r="R271" s="214">
        <f>Q271*H271</f>
        <v>0.12725</v>
      </c>
      <c r="S271" s="214">
        <v>0</v>
      </c>
      <c r="T271" s="215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16" t="s">
        <v>259</v>
      </c>
      <c r="AT271" s="216" t="s">
        <v>255</v>
      </c>
      <c r="AU271" s="216" t="s">
        <v>85</v>
      </c>
      <c r="AY271" s="18" t="s">
        <v>159</v>
      </c>
      <c r="BE271" s="217">
        <f>IF(N271="základní",J271,0)</f>
        <v>0</v>
      </c>
      <c r="BF271" s="217">
        <f>IF(N271="snížená",J271,0)</f>
        <v>0</v>
      </c>
      <c r="BG271" s="217">
        <f>IF(N271="zákl. přenesená",J271,0)</f>
        <v>0</v>
      </c>
      <c r="BH271" s="217">
        <f>IF(N271="sníž. přenesená",J271,0)</f>
        <v>0</v>
      </c>
      <c r="BI271" s="217">
        <f>IF(N271="nulová",J271,0)</f>
        <v>0</v>
      </c>
      <c r="BJ271" s="18" t="s">
        <v>83</v>
      </c>
      <c r="BK271" s="217">
        <f>ROUND(I271*H271,2)</f>
        <v>0</v>
      </c>
      <c r="BL271" s="18" t="s">
        <v>238</v>
      </c>
      <c r="BM271" s="216" t="s">
        <v>1160</v>
      </c>
    </row>
    <row r="272" spans="1:51" s="14" customFormat="1" ht="12">
      <c r="A272" s="14"/>
      <c r="B272" s="234"/>
      <c r="C272" s="235"/>
      <c r="D272" s="225" t="s">
        <v>175</v>
      </c>
      <c r="E272" s="235"/>
      <c r="F272" s="237" t="s">
        <v>1161</v>
      </c>
      <c r="G272" s="235"/>
      <c r="H272" s="238">
        <v>5.09</v>
      </c>
      <c r="I272" s="239"/>
      <c r="J272" s="235"/>
      <c r="K272" s="235"/>
      <c r="L272" s="240"/>
      <c r="M272" s="241"/>
      <c r="N272" s="242"/>
      <c r="O272" s="242"/>
      <c r="P272" s="242"/>
      <c r="Q272" s="242"/>
      <c r="R272" s="242"/>
      <c r="S272" s="242"/>
      <c r="T272" s="243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44" t="s">
        <v>175</v>
      </c>
      <c r="AU272" s="244" t="s">
        <v>85</v>
      </c>
      <c r="AV272" s="14" t="s">
        <v>85</v>
      </c>
      <c r="AW272" s="14" t="s">
        <v>4</v>
      </c>
      <c r="AX272" s="14" t="s">
        <v>83</v>
      </c>
      <c r="AY272" s="244" t="s">
        <v>159</v>
      </c>
    </row>
    <row r="273" spans="1:65" s="2" customFormat="1" ht="76.35" customHeight="1">
      <c r="A273" s="39"/>
      <c r="B273" s="40"/>
      <c r="C273" s="205" t="s">
        <v>408</v>
      </c>
      <c r="D273" s="205" t="s">
        <v>162</v>
      </c>
      <c r="E273" s="206" t="s">
        <v>442</v>
      </c>
      <c r="F273" s="207" t="s">
        <v>443</v>
      </c>
      <c r="G273" s="208" t="s">
        <v>165</v>
      </c>
      <c r="H273" s="209">
        <v>29.943</v>
      </c>
      <c r="I273" s="210"/>
      <c r="J273" s="211">
        <f>ROUND(I273*H273,2)</f>
        <v>0</v>
      </c>
      <c r="K273" s="207" t="s">
        <v>166</v>
      </c>
      <c r="L273" s="45"/>
      <c r="M273" s="212" t="s">
        <v>19</v>
      </c>
      <c r="N273" s="213" t="s">
        <v>46</v>
      </c>
      <c r="O273" s="85"/>
      <c r="P273" s="214">
        <f>O273*H273</f>
        <v>0</v>
      </c>
      <c r="Q273" s="214">
        <v>0.0002</v>
      </c>
      <c r="R273" s="214">
        <f>Q273*H273</f>
        <v>0.0059886</v>
      </c>
      <c r="S273" s="214">
        <v>0</v>
      </c>
      <c r="T273" s="215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16" t="s">
        <v>238</v>
      </c>
      <c r="AT273" s="216" t="s">
        <v>162</v>
      </c>
      <c r="AU273" s="216" t="s">
        <v>85</v>
      </c>
      <c r="AY273" s="18" t="s">
        <v>159</v>
      </c>
      <c r="BE273" s="217">
        <f>IF(N273="základní",J273,0)</f>
        <v>0</v>
      </c>
      <c r="BF273" s="217">
        <f>IF(N273="snížená",J273,0)</f>
        <v>0</v>
      </c>
      <c r="BG273" s="217">
        <f>IF(N273="zákl. přenesená",J273,0)</f>
        <v>0</v>
      </c>
      <c r="BH273" s="217">
        <f>IF(N273="sníž. přenesená",J273,0)</f>
        <v>0</v>
      </c>
      <c r="BI273" s="217">
        <f>IF(N273="nulová",J273,0)</f>
        <v>0</v>
      </c>
      <c r="BJ273" s="18" t="s">
        <v>83</v>
      </c>
      <c r="BK273" s="217">
        <f>ROUND(I273*H273,2)</f>
        <v>0</v>
      </c>
      <c r="BL273" s="18" t="s">
        <v>238</v>
      </c>
      <c r="BM273" s="216" t="s">
        <v>1162</v>
      </c>
    </row>
    <row r="274" spans="1:47" s="2" customFormat="1" ht="12">
      <c r="A274" s="39"/>
      <c r="B274" s="40"/>
      <c r="C274" s="41"/>
      <c r="D274" s="218" t="s">
        <v>169</v>
      </c>
      <c r="E274" s="41"/>
      <c r="F274" s="219" t="s">
        <v>445</v>
      </c>
      <c r="G274" s="41"/>
      <c r="H274" s="41"/>
      <c r="I274" s="220"/>
      <c r="J274" s="41"/>
      <c r="K274" s="41"/>
      <c r="L274" s="45"/>
      <c r="M274" s="221"/>
      <c r="N274" s="222"/>
      <c r="O274" s="85"/>
      <c r="P274" s="85"/>
      <c r="Q274" s="85"/>
      <c r="R274" s="85"/>
      <c r="S274" s="85"/>
      <c r="T274" s="86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T274" s="18" t="s">
        <v>169</v>
      </c>
      <c r="AU274" s="18" t="s">
        <v>85</v>
      </c>
    </row>
    <row r="275" spans="1:47" s="2" customFormat="1" ht="12">
      <c r="A275" s="39"/>
      <c r="B275" s="40"/>
      <c r="C275" s="41"/>
      <c r="D275" s="225" t="s">
        <v>203</v>
      </c>
      <c r="E275" s="41"/>
      <c r="F275" s="256" t="s">
        <v>427</v>
      </c>
      <c r="G275" s="41"/>
      <c r="H275" s="41"/>
      <c r="I275" s="220"/>
      <c r="J275" s="41"/>
      <c r="K275" s="41"/>
      <c r="L275" s="45"/>
      <c r="M275" s="221"/>
      <c r="N275" s="222"/>
      <c r="O275" s="85"/>
      <c r="P275" s="85"/>
      <c r="Q275" s="85"/>
      <c r="R275" s="85"/>
      <c r="S275" s="85"/>
      <c r="T275" s="86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T275" s="18" t="s">
        <v>203</v>
      </c>
      <c r="AU275" s="18" t="s">
        <v>85</v>
      </c>
    </row>
    <row r="276" spans="1:65" s="2" customFormat="1" ht="44.25" customHeight="1">
      <c r="A276" s="39"/>
      <c r="B276" s="40"/>
      <c r="C276" s="205" t="s">
        <v>413</v>
      </c>
      <c r="D276" s="205" t="s">
        <v>162</v>
      </c>
      <c r="E276" s="206" t="s">
        <v>447</v>
      </c>
      <c r="F276" s="207" t="s">
        <v>448</v>
      </c>
      <c r="G276" s="208" t="s">
        <v>237</v>
      </c>
      <c r="H276" s="209">
        <v>11</v>
      </c>
      <c r="I276" s="210"/>
      <c r="J276" s="211">
        <f>ROUND(I276*H276,2)</f>
        <v>0</v>
      </c>
      <c r="K276" s="207" t="s">
        <v>166</v>
      </c>
      <c r="L276" s="45"/>
      <c r="M276" s="212" t="s">
        <v>19</v>
      </c>
      <c r="N276" s="213" t="s">
        <v>46</v>
      </c>
      <c r="O276" s="85"/>
      <c r="P276" s="214">
        <f>O276*H276</f>
        <v>0</v>
      </c>
      <c r="Q276" s="214">
        <v>0</v>
      </c>
      <c r="R276" s="214">
        <f>Q276*H276</f>
        <v>0</v>
      </c>
      <c r="S276" s="214">
        <v>0.003</v>
      </c>
      <c r="T276" s="215">
        <f>S276*H276</f>
        <v>0.033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16" t="s">
        <v>238</v>
      </c>
      <c r="AT276" s="216" t="s">
        <v>162</v>
      </c>
      <c r="AU276" s="216" t="s">
        <v>85</v>
      </c>
      <c r="AY276" s="18" t="s">
        <v>159</v>
      </c>
      <c r="BE276" s="217">
        <f>IF(N276="základní",J276,0)</f>
        <v>0</v>
      </c>
      <c r="BF276" s="217">
        <f>IF(N276="snížená",J276,0)</f>
        <v>0</v>
      </c>
      <c r="BG276" s="217">
        <f>IF(N276="zákl. přenesená",J276,0)</f>
        <v>0</v>
      </c>
      <c r="BH276" s="217">
        <f>IF(N276="sníž. přenesená",J276,0)</f>
        <v>0</v>
      </c>
      <c r="BI276" s="217">
        <f>IF(N276="nulová",J276,0)</f>
        <v>0</v>
      </c>
      <c r="BJ276" s="18" t="s">
        <v>83</v>
      </c>
      <c r="BK276" s="217">
        <f>ROUND(I276*H276,2)</f>
        <v>0</v>
      </c>
      <c r="BL276" s="18" t="s">
        <v>238</v>
      </c>
      <c r="BM276" s="216" t="s">
        <v>1163</v>
      </c>
    </row>
    <row r="277" spans="1:47" s="2" customFormat="1" ht="12">
      <c r="A277" s="39"/>
      <c r="B277" s="40"/>
      <c r="C277" s="41"/>
      <c r="D277" s="218" t="s">
        <v>169</v>
      </c>
      <c r="E277" s="41"/>
      <c r="F277" s="219" t="s">
        <v>450</v>
      </c>
      <c r="G277" s="41"/>
      <c r="H277" s="41"/>
      <c r="I277" s="220"/>
      <c r="J277" s="41"/>
      <c r="K277" s="41"/>
      <c r="L277" s="45"/>
      <c r="M277" s="221"/>
      <c r="N277" s="222"/>
      <c r="O277" s="85"/>
      <c r="P277" s="85"/>
      <c r="Q277" s="85"/>
      <c r="R277" s="85"/>
      <c r="S277" s="85"/>
      <c r="T277" s="86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T277" s="18" t="s">
        <v>169</v>
      </c>
      <c r="AU277" s="18" t="s">
        <v>85</v>
      </c>
    </row>
    <row r="278" spans="1:51" s="13" customFormat="1" ht="12">
      <c r="A278" s="13"/>
      <c r="B278" s="223"/>
      <c r="C278" s="224"/>
      <c r="D278" s="225" t="s">
        <v>175</v>
      </c>
      <c r="E278" s="226" t="s">
        <v>19</v>
      </c>
      <c r="F278" s="227" t="s">
        <v>451</v>
      </c>
      <c r="G278" s="224"/>
      <c r="H278" s="226" t="s">
        <v>19</v>
      </c>
      <c r="I278" s="228"/>
      <c r="J278" s="224"/>
      <c r="K278" s="224"/>
      <c r="L278" s="229"/>
      <c r="M278" s="230"/>
      <c r="N278" s="231"/>
      <c r="O278" s="231"/>
      <c r="P278" s="231"/>
      <c r="Q278" s="231"/>
      <c r="R278" s="231"/>
      <c r="S278" s="231"/>
      <c r="T278" s="232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33" t="s">
        <v>175</v>
      </c>
      <c r="AU278" s="233" t="s">
        <v>85</v>
      </c>
      <c r="AV278" s="13" t="s">
        <v>83</v>
      </c>
      <c r="AW278" s="13" t="s">
        <v>37</v>
      </c>
      <c r="AX278" s="13" t="s">
        <v>75</v>
      </c>
      <c r="AY278" s="233" t="s">
        <v>159</v>
      </c>
    </row>
    <row r="279" spans="1:51" s="14" customFormat="1" ht="12">
      <c r="A279" s="14"/>
      <c r="B279" s="234"/>
      <c r="C279" s="235"/>
      <c r="D279" s="225" t="s">
        <v>175</v>
      </c>
      <c r="E279" s="236" t="s">
        <v>19</v>
      </c>
      <c r="F279" s="237" t="s">
        <v>234</v>
      </c>
      <c r="G279" s="235"/>
      <c r="H279" s="238">
        <v>11</v>
      </c>
      <c r="I279" s="239"/>
      <c r="J279" s="235"/>
      <c r="K279" s="235"/>
      <c r="L279" s="240"/>
      <c r="M279" s="241"/>
      <c r="N279" s="242"/>
      <c r="O279" s="242"/>
      <c r="P279" s="242"/>
      <c r="Q279" s="242"/>
      <c r="R279" s="242"/>
      <c r="S279" s="242"/>
      <c r="T279" s="243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44" t="s">
        <v>175</v>
      </c>
      <c r="AU279" s="244" t="s">
        <v>85</v>
      </c>
      <c r="AV279" s="14" t="s">
        <v>85</v>
      </c>
      <c r="AW279" s="14" t="s">
        <v>37</v>
      </c>
      <c r="AX279" s="14" t="s">
        <v>83</v>
      </c>
      <c r="AY279" s="244" t="s">
        <v>159</v>
      </c>
    </row>
    <row r="280" spans="1:65" s="2" customFormat="1" ht="49.05" customHeight="1">
      <c r="A280" s="39"/>
      <c r="B280" s="40"/>
      <c r="C280" s="205" t="s">
        <v>418</v>
      </c>
      <c r="D280" s="205" t="s">
        <v>162</v>
      </c>
      <c r="E280" s="206" t="s">
        <v>454</v>
      </c>
      <c r="F280" s="207" t="s">
        <v>455</v>
      </c>
      <c r="G280" s="208" t="s">
        <v>165</v>
      </c>
      <c r="H280" s="209">
        <v>29.943</v>
      </c>
      <c r="I280" s="210"/>
      <c r="J280" s="211">
        <f>ROUND(I280*H280,2)</f>
        <v>0</v>
      </c>
      <c r="K280" s="207" t="s">
        <v>166</v>
      </c>
      <c r="L280" s="45"/>
      <c r="M280" s="212" t="s">
        <v>19</v>
      </c>
      <c r="N280" s="213" t="s">
        <v>46</v>
      </c>
      <c r="O280" s="85"/>
      <c r="P280" s="214">
        <f>O280*H280</f>
        <v>0</v>
      </c>
      <c r="Q280" s="214">
        <v>0</v>
      </c>
      <c r="R280" s="214">
        <f>Q280*H280</f>
        <v>0</v>
      </c>
      <c r="S280" s="214">
        <v>0.00175</v>
      </c>
      <c r="T280" s="215">
        <f>S280*H280</f>
        <v>0.05240025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16" t="s">
        <v>238</v>
      </c>
      <c r="AT280" s="216" t="s">
        <v>162</v>
      </c>
      <c r="AU280" s="216" t="s">
        <v>85</v>
      </c>
      <c r="AY280" s="18" t="s">
        <v>159</v>
      </c>
      <c r="BE280" s="217">
        <f>IF(N280="základní",J280,0)</f>
        <v>0</v>
      </c>
      <c r="BF280" s="217">
        <f>IF(N280="snížená",J280,0)</f>
        <v>0</v>
      </c>
      <c r="BG280" s="217">
        <f>IF(N280="zákl. přenesená",J280,0)</f>
        <v>0</v>
      </c>
      <c r="BH280" s="217">
        <f>IF(N280="sníž. přenesená",J280,0)</f>
        <v>0</v>
      </c>
      <c r="BI280" s="217">
        <f>IF(N280="nulová",J280,0)</f>
        <v>0</v>
      </c>
      <c r="BJ280" s="18" t="s">
        <v>83</v>
      </c>
      <c r="BK280" s="217">
        <f>ROUND(I280*H280,2)</f>
        <v>0</v>
      </c>
      <c r="BL280" s="18" t="s">
        <v>238</v>
      </c>
      <c r="BM280" s="216" t="s">
        <v>1164</v>
      </c>
    </row>
    <row r="281" spans="1:47" s="2" customFormat="1" ht="12">
      <c r="A281" s="39"/>
      <c r="B281" s="40"/>
      <c r="C281" s="41"/>
      <c r="D281" s="218" t="s">
        <v>169</v>
      </c>
      <c r="E281" s="41"/>
      <c r="F281" s="219" t="s">
        <v>457</v>
      </c>
      <c r="G281" s="41"/>
      <c r="H281" s="41"/>
      <c r="I281" s="220"/>
      <c r="J281" s="41"/>
      <c r="K281" s="41"/>
      <c r="L281" s="45"/>
      <c r="M281" s="221"/>
      <c r="N281" s="222"/>
      <c r="O281" s="85"/>
      <c r="P281" s="85"/>
      <c r="Q281" s="85"/>
      <c r="R281" s="85"/>
      <c r="S281" s="85"/>
      <c r="T281" s="86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T281" s="18" t="s">
        <v>169</v>
      </c>
      <c r="AU281" s="18" t="s">
        <v>85</v>
      </c>
    </row>
    <row r="282" spans="1:51" s="13" customFormat="1" ht="12">
      <c r="A282" s="13"/>
      <c r="B282" s="223"/>
      <c r="C282" s="224"/>
      <c r="D282" s="225" t="s">
        <v>175</v>
      </c>
      <c r="E282" s="226" t="s">
        <v>19</v>
      </c>
      <c r="F282" s="227" t="s">
        <v>339</v>
      </c>
      <c r="G282" s="224"/>
      <c r="H282" s="226" t="s">
        <v>19</v>
      </c>
      <c r="I282" s="228"/>
      <c r="J282" s="224"/>
      <c r="K282" s="224"/>
      <c r="L282" s="229"/>
      <c r="M282" s="230"/>
      <c r="N282" s="231"/>
      <c r="O282" s="231"/>
      <c r="P282" s="231"/>
      <c r="Q282" s="231"/>
      <c r="R282" s="231"/>
      <c r="S282" s="231"/>
      <c r="T282" s="232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33" t="s">
        <v>175</v>
      </c>
      <c r="AU282" s="233" t="s">
        <v>85</v>
      </c>
      <c r="AV282" s="13" t="s">
        <v>83</v>
      </c>
      <c r="AW282" s="13" t="s">
        <v>37</v>
      </c>
      <c r="AX282" s="13" t="s">
        <v>75</v>
      </c>
      <c r="AY282" s="233" t="s">
        <v>159</v>
      </c>
    </row>
    <row r="283" spans="1:51" s="13" customFormat="1" ht="12">
      <c r="A283" s="13"/>
      <c r="B283" s="223"/>
      <c r="C283" s="224"/>
      <c r="D283" s="225" t="s">
        <v>175</v>
      </c>
      <c r="E283" s="226" t="s">
        <v>19</v>
      </c>
      <c r="F283" s="227" t="s">
        <v>340</v>
      </c>
      <c r="G283" s="224"/>
      <c r="H283" s="226" t="s">
        <v>19</v>
      </c>
      <c r="I283" s="228"/>
      <c r="J283" s="224"/>
      <c r="K283" s="224"/>
      <c r="L283" s="229"/>
      <c r="M283" s="230"/>
      <c r="N283" s="231"/>
      <c r="O283" s="231"/>
      <c r="P283" s="231"/>
      <c r="Q283" s="231"/>
      <c r="R283" s="231"/>
      <c r="S283" s="231"/>
      <c r="T283" s="232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33" t="s">
        <v>175</v>
      </c>
      <c r="AU283" s="233" t="s">
        <v>85</v>
      </c>
      <c r="AV283" s="13" t="s">
        <v>83</v>
      </c>
      <c r="AW283" s="13" t="s">
        <v>37</v>
      </c>
      <c r="AX283" s="13" t="s">
        <v>75</v>
      </c>
      <c r="AY283" s="233" t="s">
        <v>159</v>
      </c>
    </row>
    <row r="284" spans="1:51" s="13" customFormat="1" ht="12">
      <c r="A284" s="13"/>
      <c r="B284" s="223"/>
      <c r="C284" s="224"/>
      <c r="D284" s="225" t="s">
        <v>175</v>
      </c>
      <c r="E284" s="226" t="s">
        <v>19</v>
      </c>
      <c r="F284" s="227" t="s">
        <v>1127</v>
      </c>
      <c r="G284" s="224"/>
      <c r="H284" s="226" t="s">
        <v>19</v>
      </c>
      <c r="I284" s="228"/>
      <c r="J284" s="224"/>
      <c r="K284" s="224"/>
      <c r="L284" s="229"/>
      <c r="M284" s="230"/>
      <c r="N284" s="231"/>
      <c r="O284" s="231"/>
      <c r="P284" s="231"/>
      <c r="Q284" s="231"/>
      <c r="R284" s="231"/>
      <c r="S284" s="231"/>
      <c r="T284" s="232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33" t="s">
        <v>175</v>
      </c>
      <c r="AU284" s="233" t="s">
        <v>85</v>
      </c>
      <c r="AV284" s="13" t="s">
        <v>83</v>
      </c>
      <c r="AW284" s="13" t="s">
        <v>37</v>
      </c>
      <c r="AX284" s="13" t="s">
        <v>75</v>
      </c>
      <c r="AY284" s="233" t="s">
        <v>159</v>
      </c>
    </row>
    <row r="285" spans="1:51" s="14" customFormat="1" ht="12">
      <c r="A285" s="14"/>
      <c r="B285" s="234"/>
      <c r="C285" s="235"/>
      <c r="D285" s="225" t="s">
        <v>175</v>
      </c>
      <c r="E285" s="236" t="s">
        <v>19</v>
      </c>
      <c r="F285" s="237" t="s">
        <v>1128</v>
      </c>
      <c r="G285" s="235"/>
      <c r="H285" s="238">
        <v>29.943</v>
      </c>
      <c r="I285" s="239"/>
      <c r="J285" s="235"/>
      <c r="K285" s="235"/>
      <c r="L285" s="240"/>
      <c r="M285" s="241"/>
      <c r="N285" s="242"/>
      <c r="O285" s="242"/>
      <c r="P285" s="242"/>
      <c r="Q285" s="242"/>
      <c r="R285" s="242"/>
      <c r="S285" s="242"/>
      <c r="T285" s="243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44" t="s">
        <v>175</v>
      </c>
      <c r="AU285" s="244" t="s">
        <v>85</v>
      </c>
      <c r="AV285" s="14" t="s">
        <v>85</v>
      </c>
      <c r="AW285" s="14" t="s">
        <v>37</v>
      </c>
      <c r="AX285" s="14" t="s">
        <v>83</v>
      </c>
      <c r="AY285" s="244" t="s">
        <v>159</v>
      </c>
    </row>
    <row r="286" spans="1:65" s="2" customFormat="1" ht="33" customHeight="1">
      <c r="A286" s="39"/>
      <c r="B286" s="40"/>
      <c r="C286" s="205" t="s">
        <v>422</v>
      </c>
      <c r="D286" s="205" t="s">
        <v>162</v>
      </c>
      <c r="E286" s="206" t="s">
        <v>459</v>
      </c>
      <c r="F286" s="207" t="s">
        <v>460</v>
      </c>
      <c r="G286" s="208" t="s">
        <v>461</v>
      </c>
      <c r="H286" s="209">
        <v>155.217</v>
      </c>
      <c r="I286" s="210"/>
      <c r="J286" s="211">
        <f>ROUND(I286*H286,2)</f>
        <v>0</v>
      </c>
      <c r="K286" s="207" t="s">
        <v>166</v>
      </c>
      <c r="L286" s="45"/>
      <c r="M286" s="212" t="s">
        <v>19</v>
      </c>
      <c r="N286" s="213" t="s">
        <v>46</v>
      </c>
      <c r="O286" s="85"/>
      <c r="P286" s="214">
        <f>O286*H286</f>
        <v>0</v>
      </c>
      <c r="Q286" s="214">
        <v>3E-05</v>
      </c>
      <c r="R286" s="214">
        <f>Q286*H286</f>
        <v>0.004656510000000001</v>
      </c>
      <c r="S286" s="214">
        <v>0</v>
      </c>
      <c r="T286" s="215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16" t="s">
        <v>238</v>
      </c>
      <c r="AT286" s="216" t="s">
        <v>162</v>
      </c>
      <c r="AU286" s="216" t="s">
        <v>85</v>
      </c>
      <c r="AY286" s="18" t="s">
        <v>159</v>
      </c>
      <c r="BE286" s="217">
        <f>IF(N286="základní",J286,0)</f>
        <v>0</v>
      </c>
      <c r="BF286" s="217">
        <f>IF(N286="snížená",J286,0)</f>
        <v>0</v>
      </c>
      <c r="BG286" s="217">
        <f>IF(N286="zákl. přenesená",J286,0)</f>
        <v>0</v>
      </c>
      <c r="BH286" s="217">
        <f>IF(N286="sníž. přenesená",J286,0)</f>
        <v>0</v>
      </c>
      <c r="BI286" s="217">
        <f>IF(N286="nulová",J286,0)</f>
        <v>0</v>
      </c>
      <c r="BJ286" s="18" t="s">
        <v>83</v>
      </c>
      <c r="BK286" s="217">
        <f>ROUND(I286*H286,2)</f>
        <v>0</v>
      </c>
      <c r="BL286" s="18" t="s">
        <v>238</v>
      </c>
      <c r="BM286" s="216" t="s">
        <v>1165</v>
      </c>
    </row>
    <row r="287" spans="1:47" s="2" customFormat="1" ht="12">
      <c r="A287" s="39"/>
      <c r="B287" s="40"/>
      <c r="C287" s="41"/>
      <c r="D287" s="218" t="s">
        <v>169</v>
      </c>
      <c r="E287" s="41"/>
      <c r="F287" s="219" t="s">
        <v>463</v>
      </c>
      <c r="G287" s="41"/>
      <c r="H287" s="41"/>
      <c r="I287" s="220"/>
      <c r="J287" s="41"/>
      <c r="K287" s="41"/>
      <c r="L287" s="45"/>
      <c r="M287" s="221"/>
      <c r="N287" s="222"/>
      <c r="O287" s="85"/>
      <c r="P287" s="85"/>
      <c r="Q287" s="85"/>
      <c r="R287" s="85"/>
      <c r="S287" s="85"/>
      <c r="T287" s="86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T287" s="18" t="s">
        <v>169</v>
      </c>
      <c r="AU287" s="18" t="s">
        <v>85</v>
      </c>
    </row>
    <row r="288" spans="1:51" s="13" customFormat="1" ht="12">
      <c r="A288" s="13"/>
      <c r="B288" s="223"/>
      <c r="C288" s="224"/>
      <c r="D288" s="225" t="s">
        <v>175</v>
      </c>
      <c r="E288" s="226" t="s">
        <v>19</v>
      </c>
      <c r="F288" s="227" t="s">
        <v>358</v>
      </c>
      <c r="G288" s="224"/>
      <c r="H288" s="226" t="s">
        <v>19</v>
      </c>
      <c r="I288" s="228"/>
      <c r="J288" s="224"/>
      <c r="K288" s="224"/>
      <c r="L288" s="229"/>
      <c r="M288" s="230"/>
      <c r="N288" s="231"/>
      <c r="O288" s="231"/>
      <c r="P288" s="231"/>
      <c r="Q288" s="231"/>
      <c r="R288" s="231"/>
      <c r="S288" s="231"/>
      <c r="T288" s="232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33" t="s">
        <v>175</v>
      </c>
      <c r="AU288" s="233" t="s">
        <v>85</v>
      </c>
      <c r="AV288" s="13" t="s">
        <v>83</v>
      </c>
      <c r="AW288" s="13" t="s">
        <v>37</v>
      </c>
      <c r="AX288" s="13" t="s">
        <v>75</v>
      </c>
      <c r="AY288" s="233" t="s">
        <v>159</v>
      </c>
    </row>
    <row r="289" spans="1:51" s="13" customFormat="1" ht="12">
      <c r="A289" s="13"/>
      <c r="B289" s="223"/>
      <c r="C289" s="224"/>
      <c r="D289" s="225" t="s">
        <v>175</v>
      </c>
      <c r="E289" s="226" t="s">
        <v>19</v>
      </c>
      <c r="F289" s="227" t="s">
        <v>359</v>
      </c>
      <c r="G289" s="224"/>
      <c r="H289" s="226" t="s">
        <v>19</v>
      </c>
      <c r="I289" s="228"/>
      <c r="J289" s="224"/>
      <c r="K289" s="224"/>
      <c r="L289" s="229"/>
      <c r="M289" s="230"/>
      <c r="N289" s="231"/>
      <c r="O289" s="231"/>
      <c r="P289" s="231"/>
      <c r="Q289" s="231"/>
      <c r="R289" s="231"/>
      <c r="S289" s="231"/>
      <c r="T289" s="232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33" t="s">
        <v>175</v>
      </c>
      <c r="AU289" s="233" t="s">
        <v>85</v>
      </c>
      <c r="AV289" s="13" t="s">
        <v>83</v>
      </c>
      <c r="AW289" s="13" t="s">
        <v>37</v>
      </c>
      <c r="AX289" s="13" t="s">
        <v>75</v>
      </c>
      <c r="AY289" s="233" t="s">
        <v>159</v>
      </c>
    </row>
    <row r="290" spans="1:51" s="13" customFormat="1" ht="12">
      <c r="A290" s="13"/>
      <c r="B290" s="223"/>
      <c r="C290" s="224"/>
      <c r="D290" s="225" t="s">
        <v>175</v>
      </c>
      <c r="E290" s="226" t="s">
        <v>19</v>
      </c>
      <c r="F290" s="227" t="s">
        <v>1127</v>
      </c>
      <c r="G290" s="224"/>
      <c r="H290" s="226" t="s">
        <v>19</v>
      </c>
      <c r="I290" s="228"/>
      <c r="J290" s="224"/>
      <c r="K290" s="224"/>
      <c r="L290" s="229"/>
      <c r="M290" s="230"/>
      <c r="N290" s="231"/>
      <c r="O290" s="231"/>
      <c r="P290" s="231"/>
      <c r="Q290" s="231"/>
      <c r="R290" s="231"/>
      <c r="S290" s="231"/>
      <c r="T290" s="232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33" t="s">
        <v>175</v>
      </c>
      <c r="AU290" s="233" t="s">
        <v>85</v>
      </c>
      <c r="AV290" s="13" t="s">
        <v>83</v>
      </c>
      <c r="AW290" s="13" t="s">
        <v>37</v>
      </c>
      <c r="AX290" s="13" t="s">
        <v>75</v>
      </c>
      <c r="AY290" s="233" t="s">
        <v>159</v>
      </c>
    </row>
    <row r="291" spans="1:51" s="14" customFormat="1" ht="12">
      <c r="A291" s="14"/>
      <c r="B291" s="234"/>
      <c r="C291" s="235"/>
      <c r="D291" s="225" t="s">
        <v>175</v>
      </c>
      <c r="E291" s="236" t="s">
        <v>19</v>
      </c>
      <c r="F291" s="237" t="s">
        <v>1166</v>
      </c>
      <c r="G291" s="235"/>
      <c r="H291" s="238">
        <v>56.807</v>
      </c>
      <c r="I291" s="239"/>
      <c r="J291" s="235"/>
      <c r="K291" s="235"/>
      <c r="L291" s="240"/>
      <c r="M291" s="241"/>
      <c r="N291" s="242"/>
      <c r="O291" s="242"/>
      <c r="P291" s="242"/>
      <c r="Q291" s="242"/>
      <c r="R291" s="242"/>
      <c r="S291" s="242"/>
      <c r="T291" s="243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44" t="s">
        <v>175</v>
      </c>
      <c r="AU291" s="244" t="s">
        <v>85</v>
      </c>
      <c r="AV291" s="14" t="s">
        <v>85</v>
      </c>
      <c r="AW291" s="14" t="s">
        <v>37</v>
      </c>
      <c r="AX291" s="14" t="s">
        <v>75</v>
      </c>
      <c r="AY291" s="244" t="s">
        <v>159</v>
      </c>
    </row>
    <row r="292" spans="1:51" s="13" customFormat="1" ht="12">
      <c r="A292" s="13"/>
      <c r="B292" s="223"/>
      <c r="C292" s="224"/>
      <c r="D292" s="225" t="s">
        <v>175</v>
      </c>
      <c r="E292" s="226" t="s">
        <v>19</v>
      </c>
      <c r="F292" s="227" t="s">
        <v>362</v>
      </c>
      <c r="G292" s="224"/>
      <c r="H292" s="226" t="s">
        <v>19</v>
      </c>
      <c r="I292" s="228"/>
      <c r="J292" s="224"/>
      <c r="K292" s="224"/>
      <c r="L292" s="229"/>
      <c r="M292" s="230"/>
      <c r="N292" s="231"/>
      <c r="O292" s="231"/>
      <c r="P292" s="231"/>
      <c r="Q292" s="231"/>
      <c r="R292" s="231"/>
      <c r="S292" s="231"/>
      <c r="T292" s="232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33" t="s">
        <v>175</v>
      </c>
      <c r="AU292" s="233" t="s">
        <v>85</v>
      </c>
      <c r="AV292" s="13" t="s">
        <v>83</v>
      </c>
      <c r="AW292" s="13" t="s">
        <v>37</v>
      </c>
      <c r="AX292" s="13" t="s">
        <v>75</v>
      </c>
      <c r="AY292" s="233" t="s">
        <v>159</v>
      </c>
    </row>
    <row r="293" spans="1:51" s="13" customFormat="1" ht="12">
      <c r="A293" s="13"/>
      <c r="B293" s="223"/>
      <c r="C293" s="224"/>
      <c r="D293" s="225" t="s">
        <v>175</v>
      </c>
      <c r="E293" s="226" t="s">
        <v>19</v>
      </c>
      <c r="F293" s="227" t="s">
        <v>1127</v>
      </c>
      <c r="G293" s="224"/>
      <c r="H293" s="226" t="s">
        <v>19</v>
      </c>
      <c r="I293" s="228"/>
      <c r="J293" s="224"/>
      <c r="K293" s="224"/>
      <c r="L293" s="229"/>
      <c r="M293" s="230"/>
      <c r="N293" s="231"/>
      <c r="O293" s="231"/>
      <c r="P293" s="231"/>
      <c r="Q293" s="231"/>
      <c r="R293" s="231"/>
      <c r="S293" s="231"/>
      <c r="T293" s="232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33" t="s">
        <v>175</v>
      </c>
      <c r="AU293" s="233" t="s">
        <v>85</v>
      </c>
      <c r="AV293" s="13" t="s">
        <v>83</v>
      </c>
      <c r="AW293" s="13" t="s">
        <v>37</v>
      </c>
      <c r="AX293" s="13" t="s">
        <v>75</v>
      </c>
      <c r="AY293" s="233" t="s">
        <v>159</v>
      </c>
    </row>
    <row r="294" spans="1:51" s="14" customFormat="1" ht="12">
      <c r="A294" s="14"/>
      <c r="B294" s="234"/>
      <c r="C294" s="235"/>
      <c r="D294" s="225" t="s">
        <v>175</v>
      </c>
      <c r="E294" s="236" t="s">
        <v>19</v>
      </c>
      <c r="F294" s="237" t="s">
        <v>1167</v>
      </c>
      <c r="G294" s="235"/>
      <c r="H294" s="238">
        <v>38.524</v>
      </c>
      <c r="I294" s="239"/>
      <c r="J294" s="235"/>
      <c r="K294" s="235"/>
      <c r="L294" s="240"/>
      <c r="M294" s="241"/>
      <c r="N294" s="242"/>
      <c r="O294" s="242"/>
      <c r="P294" s="242"/>
      <c r="Q294" s="242"/>
      <c r="R294" s="242"/>
      <c r="S294" s="242"/>
      <c r="T294" s="243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44" t="s">
        <v>175</v>
      </c>
      <c r="AU294" s="244" t="s">
        <v>85</v>
      </c>
      <c r="AV294" s="14" t="s">
        <v>85</v>
      </c>
      <c r="AW294" s="14" t="s">
        <v>37</v>
      </c>
      <c r="AX294" s="14" t="s">
        <v>75</v>
      </c>
      <c r="AY294" s="244" t="s">
        <v>159</v>
      </c>
    </row>
    <row r="295" spans="1:51" s="13" customFormat="1" ht="12">
      <c r="A295" s="13"/>
      <c r="B295" s="223"/>
      <c r="C295" s="224"/>
      <c r="D295" s="225" t="s">
        <v>175</v>
      </c>
      <c r="E295" s="226" t="s">
        <v>19</v>
      </c>
      <c r="F295" s="227" t="s">
        <v>339</v>
      </c>
      <c r="G295" s="224"/>
      <c r="H295" s="226" t="s">
        <v>19</v>
      </c>
      <c r="I295" s="228"/>
      <c r="J295" s="224"/>
      <c r="K295" s="224"/>
      <c r="L295" s="229"/>
      <c r="M295" s="230"/>
      <c r="N295" s="231"/>
      <c r="O295" s="231"/>
      <c r="P295" s="231"/>
      <c r="Q295" s="231"/>
      <c r="R295" s="231"/>
      <c r="S295" s="231"/>
      <c r="T295" s="232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33" t="s">
        <v>175</v>
      </c>
      <c r="AU295" s="233" t="s">
        <v>85</v>
      </c>
      <c r="AV295" s="13" t="s">
        <v>83</v>
      </c>
      <c r="AW295" s="13" t="s">
        <v>37</v>
      </c>
      <c r="AX295" s="13" t="s">
        <v>75</v>
      </c>
      <c r="AY295" s="233" t="s">
        <v>159</v>
      </c>
    </row>
    <row r="296" spans="1:51" s="13" customFormat="1" ht="12">
      <c r="A296" s="13"/>
      <c r="B296" s="223"/>
      <c r="C296" s="224"/>
      <c r="D296" s="225" t="s">
        <v>175</v>
      </c>
      <c r="E296" s="226" t="s">
        <v>19</v>
      </c>
      <c r="F296" s="227" t="s">
        <v>1127</v>
      </c>
      <c r="G296" s="224"/>
      <c r="H296" s="226" t="s">
        <v>19</v>
      </c>
      <c r="I296" s="228"/>
      <c r="J296" s="224"/>
      <c r="K296" s="224"/>
      <c r="L296" s="229"/>
      <c r="M296" s="230"/>
      <c r="N296" s="231"/>
      <c r="O296" s="231"/>
      <c r="P296" s="231"/>
      <c r="Q296" s="231"/>
      <c r="R296" s="231"/>
      <c r="S296" s="231"/>
      <c r="T296" s="232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33" t="s">
        <v>175</v>
      </c>
      <c r="AU296" s="233" t="s">
        <v>85</v>
      </c>
      <c r="AV296" s="13" t="s">
        <v>83</v>
      </c>
      <c r="AW296" s="13" t="s">
        <v>37</v>
      </c>
      <c r="AX296" s="13" t="s">
        <v>75</v>
      </c>
      <c r="AY296" s="233" t="s">
        <v>159</v>
      </c>
    </row>
    <row r="297" spans="1:51" s="14" customFormat="1" ht="12">
      <c r="A297" s="14"/>
      <c r="B297" s="234"/>
      <c r="C297" s="235"/>
      <c r="D297" s="225" t="s">
        <v>175</v>
      </c>
      <c r="E297" s="236" t="s">
        <v>19</v>
      </c>
      <c r="F297" s="237" t="s">
        <v>1168</v>
      </c>
      <c r="G297" s="235"/>
      <c r="H297" s="238">
        <v>59.886</v>
      </c>
      <c r="I297" s="239"/>
      <c r="J297" s="235"/>
      <c r="K297" s="235"/>
      <c r="L297" s="240"/>
      <c r="M297" s="241"/>
      <c r="N297" s="242"/>
      <c r="O297" s="242"/>
      <c r="P297" s="242"/>
      <c r="Q297" s="242"/>
      <c r="R297" s="242"/>
      <c r="S297" s="242"/>
      <c r="T297" s="243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44" t="s">
        <v>175</v>
      </c>
      <c r="AU297" s="244" t="s">
        <v>85</v>
      </c>
      <c r="AV297" s="14" t="s">
        <v>85</v>
      </c>
      <c r="AW297" s="14" t="s">
        <v>37</v>
      </c>
      <c r="AX297" s="14" t="s">
        <v>75</v>
      </c>
      <c r="AY297" s="244" t="s">
        <v>159</v>
      </c>
    </row>
    <row r="298" spans="1:51" s="15" customFormat="1" ht="12">
      <c r="A298" s="15"/>
      <c r="B298" s="245"/>
      <c r="C298" s="246"/>
      <c r="D298" s="225" t="s">
        <v>175</v>
      </c>
      <c r="E298" s="247" t="s">
        <v>19</v>
      </c>
      <c r="F298" s="248" t="s">
        <v>179</v>
      </c>
      <c r="G298" s="246"/>
      <c r="H298" s="249">
        <v>155.217</v>
      </c>
      <c r="I298" s="250"/>
      <c r="J298" s="246"/>
      <c r="K298" s="246"/>
      <c r="L298" s="251"/>
      <c r="M298" s="252"/>
      <c r="N298" s="253"/>
      <c r="O298" s="253"/>
      <c r="P298" s="253"/>
      <c r="Q298" s="253"/>
      <c r="R298" s="253"/>
      <c r="S298" s="253"/>
      <c r="T298" s="254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T298" s="255" t="s">
        <v>175</v>
      </c>
      <c r="AU298" s="255" t="s">
        <v>85</v>
      </c>
      <c r="AV298" s="15" t="s">
        <v>167</v>
      </c>
      <c r="AW298" s="15" t="s">
        <v>37</v>
      </c>
      <c r="AX298" s="15" t="s">
        <v>83</v>
      </c>
      <c r="AY298" s="255" t="s">
        <v>159</v>
      </c>
    </row>
    <row r="299" spans="1:65" s="2" customFormat="1" ht="24.15" customHeight="1">
      <c r="A299" s="39"/>
      <c r="B299" s="40"/>
      <c r="C299" s="257" t="s">
        <v>428</v>
      </c>
      <c r="D299" s="257" t="s">
        <v>255</v>
      </c>
      <c r="E299" s="258" t="s">
        <v>469</v>
      </c>
      <c r="F299" s="259" t="s">
        <v>470</v>
      </c>
      <c r="G299" s="260" t="s">
        <v>461</v>
      </c>
      <c r="H299" s="261">
        <v>162.978</v>
      </c>
      <c r="I299" s="262"/>
      <c r="J299" s="263">
        <f>ROUND(I299*H299,2)</f>
        <v>0</v>
      </c>
      <c r="K299" s="259" t="s">
        <v>166</v>
      </c>
      <c r="L299" s="264"/>
      <c r="M299" s="265" t="s">
        <v>19</v>
      </c>
      <c r="N299" s="266" t="s">
        <v>46</v>
      </c>
      <c r="O299" s="85"/>
      <c r="P299" s="214">
        <f>O299*H299</f>
        <v>0</v>
      </c>
      <c r="Q299" s="214">
        <v>0.00038</v>
      </c>
      <c r="R299" s="214">
        <f>Q299*H299</f>
        <v>0.06193164000000001</v>
      </c>
      <c r="S299" s="214">
        <v>0</v>
      </c>
      <c r="T299" s="215">
        <f>S299*H299</f>
        <v>0</v>
      </c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R299" s="216" t="s">
        <v>259</v>
      </c>
      <c r="AT299" s="216" t="s">
        <v>255</v>
      </c>
      <c r="AU299" s="216" t="s">
        <v>85</v>
      </c>
      <c r="AY299" s="18" t="s">
        <v>159</v>
      </c>
      <c r="BE299" s="217">
        <f>IF(N299="základní",J299,0)</f>
        <v>0</v>
      </c>
      <c r="BF299" s="217">
        <f>IF(N299="snížená",J299,0)</f>
        <v>0</v>
      </c>
      <c r="BG299" s="217">
        <f>IF(N299="zákl. přenesená",J299,0)</f>
        <v>0</v>
      </c>
      <c r="BH299" s="217">
        <f>IF(N299="sníž. přenesená",J299,0)</f>
        <v>0</v>
      </c>
      <c r="BI299" s="217">
        <f>IF(N299="nulová",J299,0)</f>
        <v>0</v>
      </c>
      <c r="BJ299" s="18" t="s">
        <v>83</v>
      </c>
      <c r="BK299" s="217">
        <f>ROUND(I299*H299,2)</f>
        <v>0</v>
      </c>
      <c r="BL299" s="18" t="s">
        <v>238</v>
      </c>
      <c r="BM299" s="216" t="s">
        <v>1169</v>
      </c>
    </row>
    <row r="300" spans="1:51" s="14" customFormat="1" ht="12">
      <c r="A300" s="14"/>
      <c r="B300" s="234"/>
      <c r="C300" s="235"/>
      <c r="D300" s="225" t="s">
        <v>175</v>
      </c>
      <c r="E300" s="235"/>
      <c r="F300" s="237" t="s">
        <v>1170</v>
      </c>
      <c r="G300" s="235"/>
      <c r="H300" s="238">
        <v>162.978</v>
      </c>
      <c r="I300" s="239"/>
      <c r="J300" s="235"/>
      <c r="K300" s="235"/>
      <c r="L300" s="240"/>
      <c r="M300" s="241"/>
      <c r="N300" s="242"/>
      <c r="O300" s="242"/>
      <c r="P300" s="242"/>
      <c r="Q300" s="242"/>
      <c r="R300" s="242"/>
      <c r="S300" s="242"/>
      <c r="T300" s="243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44" t="s">
        <v>175</v>
      </c>
      <c r="AU300" s="244" t="s">
        <v>85</v>
      </c>
      <c r="AV300" s="14" t="s">
        <v>85</v>
      </c>
      <c r="AW300" s="14" t="s">
        <v>4</v>
      </c>
      <c r="AX300" s="14" t="s">
        <v>83</v>
      </c>
      <c r="AY300" s="244" t="s">
        <v>159</v>
      </c>
    </row>
    <row r="301" spans="1:65" s="2" customFormat="1" ht="37.8" customHeight="1">
      <c r="A301" s="39"/>
      <c r="B301" s="40"/>
      <c r="C301" s="205" t="s">
        <v>435</v>
      </c>
      <c r="D301" s="205" t="s">
        <v>162</v>
      </c>
      <c r="E301" s="206" t="s">
        <v>474</v>
      </c>
      <c r="F301" s="207" t="s">
        <v>475</v>
      </c>
      <c r="G301" s="208" t="s">
        <v>461</v>
      </c>
      <c r="H301" s="209">
        <v>58.312</v>
      </c>
      <c r="I301" s="210"/>
      <c r="J301" s="211">
        <f>ROUND(I301*H301,2)</f>
        <v>0</v>
      </c>
      <c r="K301" s="207" t="s">
        <v>166</v>
      </c>
      <c r="L301" s="45"/>
      <c r="M301" s="212" t="s">
        <v>19</v>
      </c>
      <c r="N301" s="213" t="s">
        <v>46</v>
      </c>
      <c r="O301" s="85"/>
      <c r="P301" s="214">
        <f>O301*H301</f>
        <v>0</v>
      </c>
      <c r="Q301" s="214">
        <v>0.00016</v>
      </c>
      <c r="R301" s="214">
        <f>Q301*H301</f>
        <v>0.00932992</v>
      </c>
      <c r="S301" s="214">
        <v>0</v>
      </c>
      <c r="T301" s="215">
        <f>S301*H301</f>
        <v>0</v>
      </c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R301" s="216" t="s">
        <v>238</v>
      </c>
      <c r="AT301" s="216" t="s">
        <v>162</v>
      </c>
      <c r="AU301" s="216" t="s">
        <v>85</v>
      </c>
      <c r="AY301" s="18" t="s">
        <v>159</v>
      </c>
      <c r="BE301" s="217">
        <f>IF(N301="základní",J301,0)</f>
        <v>0</v>
      </c>
      <c r="BF301" s="217">
        <f>IF(N301="snížená",J301,0)</f>
        <v>0</v>
      </c>
      <c r="BG301" s="217">
        <f>IF(N301="zákl. přenesená",J301,0)</f>
        <v>0</v>
      </c>
      <c r="BH301" s="217">
        <f>IF(N301="sníž. přenesená",J301,0)</f>
        <v>0</v>
      </c>
      <c r="BI301" s="217">
        <f>IF(N301="nulová",J301,0)</f>
        <v>0</v>
      </c>
      <c r="BJ301" s="18" t="s">
        <v>83</v>
      </c>
      <c r="BK301" s="217">
        <f>ROUND(I301*H301,2)</f>
        <v>0</v>
      </c>
      <c r="BL301" s="18" t="s">
        <v>238</v>
      </c>
      <c r="BM301" s="216" t="s">
        <v>1171</v>
      </c>
    </row>
    <row r="302" spans="1:47" s="2" customFormat="1" ht="12">
      <c r="A302" s="39"/>
      <c r="B302" s="40"/>
      <c r="C302" s="41"/>
      <c r="D302" s="218" t="s">
        <v>169</v>
      </c>
      <c r="E302" s="41"/>
      <c r="F302" s="219" t="s">
        <v>477</v>
      </c>
      <c r="G302" s="41"/>
      <c r="H302" s="41"/>
      <c r="I302" s="220"/>
      <c r="J302" s="41"/>
      <c r="K302" s="41"/>
      <c r="L302" s="45"/>
      <c r="M302" s="221"/>
      <c r="N302" s="222"/>
      <c r="O302" s="85"/>
      <c r="P302" s="85"/>
      <c r="Q302" s="85"/>
      <c r="R302" s="85"/>
      <c r="S302" s="85"/>
      <c r="T302" s="86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T302" s="18" t="s">
        <v>169</v>
      </c>
      <c r="AU302" s="18" t="s">
        <v>85</v>
      </c>
    </row>
    <row r="303" spans="1:51" s="13" customFormat="1" ht="12">
      <c r="A303" s="13"/>
      <c r="B303" s="223"/>
      <c r="C303" s="224"/>
      <c r="D303" s="225" t="s">
        <v>175</v>
      </c>
      <c r="E303" s="226" t="s">
        <v>19</v>
      </c>
      <c r="F303" s="227" t="s">
        <v>358</v>
      </c>
      <c r="G303" s="224"/>
      <c r="H303" s="226" t="s">
        <v>19</v>
      </c>
      <c r="I303" s="228"/>
      <c r="J303" s="224"/>
      <c r="K303" s="224"/>
      <c r="L303" s="229"/>
      <c r="M303" s="230"/>
      <c r="N303" s="231"/>
      <c r="O303" s="231"/>
      <c r="P303" s="231"/>
      <c r="Q303" s="231"/>
      <c r="R303" s="231"/>
      <c r="S303" s="231"/>
      <c r="T303" s="232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33" t="s">
        <v>175</v>
      </c>
      <c r="AU303" s="233" t="s">
        <v>85</v>
      </c>
      <c r="AV303" s="13" t="s">
        <v>83</v>
      </c>
      <c r="AW303" s="13" t="s">
        <v>37</v>
      </c>
      <c r="AX303" s="13" t="s">
        <v>75</v>
      </c>
      <c r="AY303" s="233" t="s">
        <v>159</v>
      </c>
    </row>
    <row r="304" spans="1:51" s="13" customFormat="1" ht="12">
      <c r="A304" s="13"/>
      <c r="B304" s="223"/>
      <c r="C304" s="224"/>
      <c r="D304" s="225" t="s">
        <v>175</v>
      </c>
      <c r="E304" s="226" t="s">
        <v>19</v>
      </c>
      <c r="F304" s="227" t="s">
        <v>478</v>
      </c>
      <c r="G304" s="224"/>
      <c r="H304" s="226" t="s">
        <v>19</v>
      </c>
      <c r="I304" s="228"/>
      <c r="J304" s="224"/>
      <c r="K304" s="224"/>
      <c r="L304" s="229"/>
      <c r="M304" s="230"/>
      <c r="N304" s="231"/>
      <c r="O304" s="231"/>
      <c r="P304" s="231"/>
      <c r="Q304" s="231"/>
      <c r="R304" s="231"/>
      <c r="S304" s="231"/>
      <c r="T304" s="232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33" t="s">
        <v>175</v>
      </c>
      <c r="AU304" s="233" t="s">
        <v>85</v>
      </c>
      <c r="AV304" s="13" t="s">
        <v>83</v>
      </c>
      <c r="AW304" s="13" t="s">
        <v>37</v>
      </c>
      <c r="AX304" s="13" t="s">
        <v>75</v>
      </c>
      <c r="AY304" s="233" t="s">
        <v>159</v>
      </c>
    </row>
    <row r="305" spans="1:51" s="13" customFormat="1" ht="12">
      <c r="A305" s="13"/>
      <c r="B305" s="223"/>
      <c r="C305" s="224"/>
      <c r="D305" s="225" t="s">
        <v>175</v>
      </c>
      <c r="E305" s="226" t="s">
        <v>19</v>
      </c>
      <c r="F305" s="227" t="s">
        <v>1127</v>
      </c>
      <c r="G305" s="224"/>
      <c r="H305" s="226" t="s">
        <v>19</v>
      </c>
      <c r="I305" s="228"/>
      <c r="J305" s="224"/>
      <c r="K305" s="224"/>
      <c r="L305" s="229"/>
      <c r="M305" s="230"/>
      <c r="N305" s="231"/>
      <c r="O305" s="231"/>
      <c r="P305" s="231"/>
      <c r="Q305" s="231"/>
      <c r="R305" s="231"/>
      <c r="S305" s="231"/>
      <c r="T305" s="232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33" t="s">
        <v>175</v>
      </c>
      <c r="AU305" s="233" t="s">
        <v>85</v>
      </c>
      <c r="AV305" s="13" t="s">
        <v>83</v>
      </c>
      <c r="AW305" s="13" t="s">
        <v>37</v>
      </c>
      <c r="AX305" s="13" t="s">
        <v>75</v>
      </c>
      <c r="AY305" s="233" t="s">
        <v>159</v>
      </c>
    </row>
    <row r="306" spans="1:51" s="14" customFormat="1" ht="12">
      <c r="A306" s="14"/>
      <c r="B306" s="234"/>
      <c r="C306" s="235"/>
      <c r="D306" s="225" t="s">
        <v>175</v>
      </c>
      <c r="E306" s="236" t="s">
        <v>19</v>
      </c>
      <c r="F306" s="237" t="s">
        <v>1172</v>
      </c>
      <c r="G306" s="235"/>
      <c r="H306" s="238">
        <v>58.312</v>
      </c>
      <c r="I306" s="239"/>
      <c r="J306" s="235"/>
      <c r="K306" s="235"/>
      <c r="L306" s="240"/>
      <c r="M306" s="241"/>
      <c r="N306" s="242"/>
      <c r="O306" s="242"/>
      <c r="P306" s="242"/>
      <c r="Q306" s="242"/>
      <c r="R306" s="242"/>
      <c r="S306" s="242"/>
      <c r="T306" s="243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44" t="s">
        <v>175</v>
      </c>
      <c r="AU306" s="244" t="s">
        <v>85</v>
      </c>
      <c r="AV306" s="14" t="s">
        <v>85</v>
      </c>
      <c r="AW306" s="14" t="s">
        <v>37</v>
      </c>
      <c r="AX306" s="14" t="s">
        <v>83</v>
      </c>
      <c r="AY306" s="244" t="s">
        <v>159</v>
      </c>
    </row>
    <row r="307" spans="1:65" s="2" customFormat="1" ht="24.15" customHeight="1">
      <c r="A307" s="39"/>
      <c r="B307" s="40"/>
      <c r="C307" s="257" t="s">
        <v>441</v>
      </c>
      <c r="D307" s="257" t="s">
        <v>255</v>
      </c>
      <c r="E307" s="258" t="s">
        <v>481</v>
      </c>
      <c r="F307" s="259" t="s">
        <v>482</v>
      </c>
      <c r="G307" s="260" t="s">
        <v>165</v>
      </c>
      <c r="H307" s="261">
        <v>30.147</v>
      </c>
      <c r="I307" s="262"/>
      <c r="J307" s="263">
        <f>ROUND(I307*H307,2)</f>
        <v>0</v>
      </c>
      <c r="K307" s="259" t="s">
        <v>166</v>
      </c>
      <c r="L307" s="264"/>
      <c r="M307" s="265" t="s">
        <v>19</v>
      </c>
      <c r="N307" s="266" t="s">
        <v>46</v>
      </c>
      <c r="O307" s="85"/>
      <c r="P307" s="214">
        <f>O307*H307</f>
        <v>0</v>
      </c>
      <c r="Q307" s="214">
        <v>0.0024</v>
      </c>
      <c r="R307" s="214">
        <f>Q307*H307</f>
        <v>0.0723528</v>
      </c>
      <c r="S307" s="214">
        <v>0</v>
      </c>
      <c r="T307" s="215">
        <f>S307*H307</f>
        <v>0</v>
      </c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R307" s="216" t="s">
        <v>259</v>
      </c>
      <c r="AT307" s="216" t="s">
        <v>255</v>
      </c>
      <c r="AU307" s="216" t="s">
        <v>85</v>
      </c>
      <c r="AY307" s="18" t="s">
        <v>159</v>
      </c>
      <c r="BE307" s="217">
        <f>IF(N307="základní",J307,0)</f>
        <v>0</v>
      </c>
      <c r="BF307" s="217">
        <f>IF(N307="snížená",J307,0)</f>
        <v>0</v>
      </c>
      <c r="BG307" s="217">
        <f>IF(N307="zákl. přenesená",J307,0)</f>
        <v>0</v>
      </c>
      <c r="BH307" s="217">
        <f>IF(N307="sníž. přenesená",J307,0)</f>
        <v>0</v>
      </c>
      <c r="BI307" s="217">
        <f>IF(N307="nulová",J307,0)</f>
        <v>0</v>
      </c>
      <c r="BJ307" s="18" t="s">
        <v>83</v>
      </c>
      <c r="BK307" s="217">
        <f>ROUND(I307*H307,2)</f>
        <v>0</v>
      </c>
      <c r="BL307" s="18" t="s">
        <v>238</v>
      </c>
      <c r="BM307" s="216" t="s">
        <v>1173</v>
      </c>
    </row>
    <row r="308" spans="1:47" s="2" customFormat="1" ht="12">
      <c r="A308" s="39"/>
      <c r="B308" s="40"/>
      <c r="C308" s="41"/>
      <c r="D308" s="225" t="s">
        <v>203</v>
      </c>
      <c r="E308" s="41"/>
      <c r="F308" s="256" t="s">
        <v>484</v>
      </c>
      <c r="G308" s="41"/>
      <c r="H308" s="41"/>
      <c r="I308" s="220"/>
      <c r="J308" s="41"/>
      <c r="K308" s="41"/>
      <c r="L308" s="45"/>
      <c r="M308" s="221"/>
      <c r="N308" s="222"/>
      <c r="O308" s="85"/>
      <c r="P308" s="85"/>
      <c r="Q308" s="85"/>
      <c r="R308" s="85"/>
      <c r="S308" s="85"/>
      <c r="T308" s="86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T308" s="18" t="s">
        <v>203</v>
      </c>
      <c r="AU308" s="18" t="s">
        <v>85</v>
      </c>
    </row>
    <row r="309" spans="1:51" s="14" customFormat="1" ht="12">
      <c r="A309" s="14"/>
      <c r="B309" s="234"/>
      <c r="C309" s="235"/>
      <c r="D309" s="225" t="s">
        <v>175</v>
      </c>
      <c r="E309" s="235"/>
      <c r="F309" s="237" t="s">
        <v>1174</v>
      </c>
      <c r="G309" s="235"/>
      <c r="H309" s="238">
        <v>30.147</v>
      </c>
      <c r="I309" s="239"/>
      <c r="J309" s="235"/>
      <c r="K309" s="235"/>
      <c r="L309" s="240"/>
      <c r="M309" s="241"/>
      <c r="N309" s="242"/>
      <c r="O309" s="242"/>
      <c r="P309" s="242"/>
      <c r="Q309" s="242"/>
      <c r="R309" s="242"/>
      <c r="S309" s="242"/>
      <c r="T309" s="243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44" t="s">
        <v>175</v>
      </c>
      <c r="AU309" s="244" t="s">
        <v>85</v>
      </c>
      <c r="AV309" s="14" t="s">
        <v>85</v>
      </c>
      <c r="AW309" s="14" t="s">
        <v>4</v>
      </c>
      <c r="AX309" s="14" t="s">
        <v>83</v>
      </c>
      <c r="AY309" s="244" t="s">
        <v>159</v>
      </c>
    </row>
    <row r="310" spans="1:65" s="2" customFormat="1" ht="37.8" customHeight="1">
      <c r="A310" s="39"/>
      <c r="B310" s="40"/>
      <c r="C310" s="205" t="s">
        <v>446</v>
      </c>
      <c r="D310" s="205" t="s">
        <v>162</v>
      </c>
      <c r="E310" s="206" t="s">
        <v>474</v>
      </c>
      <c r="F310" s="207" t="s">
        <v>475</v>
      </c>
      <c r="G310" s="208" t="s">
        <v>461</v>
      </c>
      <c r="H310" s="209">
        <v>38.524</v>
      </c>
      <c r="I310" s="210"/>
      <c r="J310" s="211">
        <f>ROUND(I310*H310,2)</f>
        <v>0</v>
      </c>
      <c r="K310" s="207" t="s">
        <v>166</v>
      </c>
      <c r="L310" s="45"/>
      <c r="M310" s="212" t="s">
        <v>19</v>
      </c>
      <c r="N310" s="213" t="s">
        <v>46</v>
      </c>
      <c r="O310" s="85"/>
      <c r="P310" s="214">
        <f>O310*H310</f>
        <v>0</v>
      </c>
      <c r="Q310" s="214">
        <v>0.00016</v>
      </c>
      <c r="R310" s="214">
        <f>Q310*H310</f>
        <v>0.00616384</v>
      </c>
      <c r="S310" s="214">
        <v>0</v>
      </c>
      <c r="T310" s="215">
        <f>S310*H310</f>
        <v>0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R310" s="216" t="s">
        <v>238</v>
      </c>
      <c r="AT310" s="216" t="s">
        <v>162</v>
      </c>
      <c r="AU310" s="216" t="s">
        <v>85</v>
      </c>
      <c r="AY310" s="18" t="s">
        <v>159</v>
      </c>
      <c r="BE310" s="217">
        <f>IF(N310="základní",J310,0)</f>
        <v>0</v>
      </c>
      <c r="BF310" s="217">
        <f>IF(N310="snížená",J310,0)</f>
        <v>0</v>
      </c>
      <c r="BG310" s="217">
        <f>IF(N310="zákl. přenesená",J310,0)</f>
        <v>0</v>
      </c>
      <c r="BH310" s="217">
        <f>IF(N310="sníž. přenesená",J310,0)</f>
        <v>0</v>
      </c>
      <c r="BI310" s="217">
        <f>IF(N310="nulová",J310,0)</f>
        <v>0</v>
      </c>
      <c r="BJ310" s="18" t="s">
        <v>83</v>
      </c>
      <c r="BK310" s="217">
        <f>ROUND(I310*H310,2)</f>
        <v>0</v>
      </c>
      <c r="BL310" s="18" t="s">
        <v>238</v>
      </c>
      <c r="BM310" s="216" t="s">
        <v>1175</v>
      </c>
    </row>
    <row r="311" spans="1:47" s="2" customFormat="1" ht="12">
      <c r="A311" s="39"/>
      <c r="B311" s="40"/>
      <c r="C311" s="41"/>
      <c r="D311" s="218" t="s">
        <v>169</v>
      </c>
      <c r="E311" s="41"/>
      <c r="F311" s="219" t="s">
        <v>477</v>
      </c>
      <c r="G311" s="41"/>
      <c r="H311" s="41"/>
      <c r="I311" s="220"/>
      <c r="J311" s="41"/>
      <c r="K311" s="41"/>
      <c r="L311" s="45"/>
      <c r="M311" s="221"/>
      <c r="N311" s="222"/>
      <c r="O311" s="85"/>
      <c r="P311" s="85"/>
      <c r="Q311" s="85"/>
      <c r="R311" s="85"/>
      <c r="S311" s="85"/>
      <c r="T311" s="86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T311" s="18" t="s">
        <v>169</v>
      </c>
      <c r="AU311" s="18" t="s">
        <v>85</v>
      </c>
    </row>
    <row r="312" spans="1:51" s="13" customFormat="1" ht="12">
      <c r="A312" s="13"/>
      <c r="B312" s="223"/>
      <c r="C312" s="224"/>
      <c r="D312" s="225" t="s">
        <v>175</v>
      </c>
      <c r="E312" s="226" t="s">
        <v>19</v>
      </c>
      <c r="F312" s="227" t="s">
        <v>362</v>
      </c>
      <c r="G312" s="224"/>
      <c r="H312" s="226" t="s">
        <v>19</v>
      </c>
      <c r="I312" s="228"/>
      <c r="J312" s="224"/>
      <c r="K312" s="224"/>
      <c r="L312" s="229"/>
      <c r="M312" s="230"/>
      <c r="N312" s="231"/>
      <c r="O312" s="231"/>
      <c r="P312" s="231"/>
      <c r="Q312" s="231"/>
      <c r="R312" s="231"/>
      <c r="S312" s="231"/>
      <c r="T312" s="232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33" t="s">
        <v>175</v>
      </c>
      <c r="AU312" s="233" t="s">
        <v>85</v>
      </c>
      <c r="AV312" s="13" t="s">
        <v>83</v>
      </c>
      <c r="AW312" s="13" t="s">
        <v>37</v>
      </c>
      <c r="AX312" s="13" t="s">
        <v>75</v>
      </c>
      <c r="AY312" s="233" t="s">
        <v>159</v>
      </c>
    </row>
    <row r="313" spans="1:51" s="13" customFormat="1" ht="12">
      <c r="A313" s="13"/>
      <c r="B313" s="223"/>
      <c r="C313" s="224"/>
      <c r="D313" s="225" t="s">
        <v>175</v>
      </c>
      <c r="E313" s="226" t="s">
        <v>19</v>
      </c>
      <c r="F313" s="227" t="s">
        <v>1127</v>
      </c>
      <c r="G313" s="224"/>
      <c r="H313" s="226" t="s">
        <v>19</v>
      </c>
      <c r="I313" s="228"/>
      <c r="J313" s="224"/>
      <c r="K313" s="224"/>
      <c r="L313" s="229"/>
      <c r="M313" s="230"/>
      <c r="N313" s="231"/>
      <c r="O313" s="231"/>
      <c r="P313" s="231"/>
      <c r="Q313" s="231"/>
      <c r="R313" s="231"/>
      <c r="S313" s="231"/>
      <c r="T313" s="232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33" t="s">
        <v>175</v>
      </c>
      <c r="AU313" s="233" t="s">
        <v>85</v>
      </c>
      <c r="AV313" s="13" t="s">
        <v>83</v>
      </c>
      <c r="AW313" s="13" t="s">
        <v>37</v>
      </c>
      <c r="AX313" s="13" t="s">
        <v>75</v>
      </c>
      <c r="AY313" s="233" t="s">
        <v>159</v>
      </c>
    </row>
    <row r="314" spans="1:51" s="14" customFormat="1" ht="12">
      <c r="A314" s="14"/>
      <c r="B314" s="234"/>
      <c r="C314" s="235"/>
      <c r="D314" s="225" t="s">
        <v>175</v>
      </c>
      <c r="E314" s="236" t="s">
        <v>19</v>
      </c>
      <c r="F314" s="237" t="s">
        <v>1167</v>
      </c>
      <c r="G314" s="235"/>
      <c r="H314" s="238">
        <v>38.524</v>
      </c>
      <c r="I314" s="239"/>
      <c r="J314" s="235"/>
      <c r="K314" s="235"/>
      <c r="L314" s="240"/>
      <c r="M314" s="241"/>
      <c r="N314" s="242"/>
      <c r="O314" s="242"/>
      <c r="P314" s="242"/>
      <c r="Q314" s="242"/>
      <c r="R314" s="242"/>
      <c r="S314" s="242"/>
      <c r="T314" s="243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44" t="s">
        <v>175</v>
      </c>
      <c r="AU314" s="244" t="s">
        <v>85</v>
      </c>
      <c r="AV314" s="14" t="s">
        <v>85</v>
      </c>
      <c r="AW314" s="14" t="s">
        <v>37</v>
      </c>
      <c r="AX314" s="14" t="s">
        <v>83</v>
      </c>
      <c r="AY314" s="244" t="s">
        <v>159</v>
      </c>
    </row>
    <row r="315" spans="1:65" s="2" customFormat="1" ht="24.15" customHeight="1">
      <c r="A315" s="39"/>
      <c r="B315" s="40"/>
      <c r="C315" s="257" t="s">
        <v>453</v>
      </c>
      <c r="D315" s="257" t="s">
        <v>255</v>
      </c>
      <c r="E315" s="258" t="s">
        <v>481</v>
      </c>
      <c r="F315" s="259" t="s">
        <v>482</v>
      </c>
      <c r="G315" s="260" t="s">
        <v>165</v>
      </c>
      <c r="H315" s="261">
        <v>13.56</v>
      </c>
      <c r="I315" s="262"/>
      <c r="J315" s="263">
        <f>ROUND(I315*H315,2)</f>
        <v>0</v>
      </c>
      <c r="K315" s="259" t="s">
        <v>166</v>
      </c>
      <c r="L315" s="264"/>
      <c r="M315" s="265" t="s">
        <v>19</v>
      </c>
      <c r="N315" s="266" t="s">
        <v>46</v>
      </c>
      <c r="O315" s="85"/>
      <c r="P315" s="214">
        <f>O315*H315</f>
        <v>0</v>
      </c>
      <c r="Q315" s="214">
        <v>0.0024</v>
      </c>
      <c r="R315" s="214">
        <f>Q315*H315</f>
        <v>0.032544</v>
      </c>
      <c r="S315" s="214">
        <v>0</v>
      </c>
      <c r="T315" s="215">
        <f>S315*H315</f>
        <v>0</v>
      </c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R315" s="216" t="s">
        <v>259</v>
      </c>
      <c r="AT315" s="216" t="s">
        <v>255</v>
      </c>
      <c r="AU315" s="216" t="s">
        <v>85</v>
      </c>
      <c r="AY315" s="18" t="s">
        <v>159</v>
      </c>
      <c r="BE315" s="217">
        <f>IF(N315="základní",J315,0)</f>
        <v>0</v>
      </c>
      <c r="BF315" s="217">
        <f>IF(N315="snížená",J315,0)</f>
        <v>0</v>
      </c>
      <c r="BG315" s="217">
        <f>IF(N315="zákl. přenesená",J315,0)</f>
        <v>0</v>
      </c>
      <c r="BH315" s="217">
        <f>IF(N315="sníž. přenesená",J315,0)</f>
        <v>0</v>
      </c>
      <c r="BI315" s="217">
        <f>IF(N315="nulová",J315,0)</f>
        <v>0</v>
      </c>
      <c r="BJ315" s="18" t="s">
        <v>83</v>
      </c>
      <c r="BK315" s="217">
        <f>ROUND(I315*H315,2)</f>
        <v>0</v>
      </c>
      <c r="BL315" s="18" t="s">
        <v>238</v>
      </c>
      <c r="BM315" s="216" t="s">
        <v>1176</v>
      </c>
    </row>
    <row r="316" spans="1:47" s="2" customFormat="1" ht="12">
      <c r="A316" s="39"/>
      <c r="B316" s="40"/>
      <c r="C316" s="41"/>
      <c r="D316" s="225" t="s">
        <v>203</v>
      </c>
      <c r="E316" s="41"/>
      <c r="F316" s="256" t="s">
        <v>490</v>
      </c>
      <c r="G316" s="41"/>
      <c r="H316" s="41"/>
      <c r="I316" s="220"/>
      <c r="J316" s="41"/>
      <c r="K316" s="41"/>
      <c r="L316" s="45"/>
      <c r="M316" s="221"/>
      <c r="N316" s="222"/>
      <c r="O316" s="85"/>
      <c r="P316" s="85"/>
      <c r="Q316" s="85"/>
      <c r="R316" s="85"/>
      <c r="S316" s="85"/>
      <c r="T316" s="86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T316" s="18" t="s">
        <v>203</v>
      </c>
      <c r="AU316" s="18" t="s">
        <v>85</v>
      </c>
    </row>
    <row r="317" spans="1:51" s="14" customFormat="1" ht="12">
      <c r="A317" s="14"/>
      <c r="B317" s="234"/>
      <c r="C317" s="235"/>
      <c r="D317" s="225" t="s">
        <v>175</v>
      </c>
      <c r="E317" s="235"/>
      <c r="F317" s="237" t="s">
        <v>1177</v>
      </c>
      <c r="G317" s="235"/>
      <c r="H317" s="238">
        <v>13.56</v>
      </c>
      <c r="I317" s="239"/>
      <c r="J317" s="235"/>
      <c r="K317" s="235"/>
      <c r="L317" s="240"/>
      <c r="M317" s="241"/>
      <c r="N317" s="242"/>
      <c r="O317" s="242"/>
      <c r="P317" s="242"/>
      <c r="Q317" s="242"/>
      <c r="R317" s="242"/>
      <c r="S317" s="242"/>
      <c r="T317" s="243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44" t="s">
        <v>175</v>
      </c>
      <c r="AU317" s="244" t="s">
        <v>85</v>
      </c>
      <c r="AV317" s="14" t="s">
        <v>85</v>
      </c>
      <c r="AW317" s="14" t="s">
        <v>4</v>
      </c>
      <c r="AX317" s="14" t="s">
        <v>83</v>
      </c>
      <c r="AY317" s="244" t="s">
        <v>159</v>
      </c>
    </row>
    <row r="318" spans="1:65" s="2" customFormat="1" ht="55.5" customHeight="1">
      <c r="A318" s="39"/>
      <c r="B318" s="40"/>
      <c r="C318" s="205" t="s">
        <v>458</v>
      </c>
      <c r="D318" s="205" t="s">
        <v>162</v>
      </c>
      <c r="E318" s="206" t="s">
        <v>493</v>
      </c>
      <c r="F318" s="207" t="s">
        <v>494</v>
      </c>
      <c r="G318" s="208" t="s">
        <v>165</v>
      </c>
      <c r="H318" s="209">
        <v>43.814</v>
      </c>
      <c r="I318" s="210"/>
      <c r="J318" s="211">
        <f>ROUND(I318*H318,2)</f>
        <v>0</v>
      </c>
      <c r="K318" s="207" t="s">
        <v>166</v>
      </c>
      <c r="L318" s="45"/>
      <c r="M318" s="212" t="s">
        <v>19</v>
      </c>
      <c r="N318" s="213" t="s">
        <v>46</v>
      </c>
      <c r="O318" s="85"/>
      <c r="P318" s="214">
        <f>O318*H318</f>
        <v>0</v>
      </c>
      <c r="Q318" s="214">
        <v>0.00019</v>
      </c>
      <c r="R318" s="214">
        <f>Q318*H318</f>
        <v>0.008324660000000001</v>
      </c>
      <c r="S318" s="214">
        <v>0</v>
      </c>
      <c r="T318" s="215">
        <f>S318*H318</f>
        <v>0</v>
      </c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R318" s="216" t="s">
        <v>238</v>
      </c>
      <c r="AT318" s="216" t="s">
        <v>162</v>
      </c>
      <c r="AU318" s="216" t="s">
        <v>85</v>
      </c>
      <c r="AY318" s="18" t="s">
        <v>159</v>
      </c>
      <c r="BE318" s="217">
        <f>IF(N318="základní",J318,0)</f>
        <v>0</v>
      </c>
      <c r="BF318" s="217">
        <f>IF(N318="snížená",J318,0)</f>
        <v>0</v>
      </c>
      <c r="BG318" s="217">
        <f>IF(N318="zákl. přenesená",J318,0)</f>
        <v>0</v>
      </c>
      <c r="BH318" s="217">
        <f>IF(N318="sníž. přenesená",J318,0)</f>
        <v>0</v>
      </c>
      <c r="BI318" s="217">
        <f>IF(N318="nulová",J318,0)</f>
        <v>0</v>
      </c>
      <c r="BJ318" s="18" t="s">
        <v>83</v>
      </c>
      <c r="BK318" s="217">
        <f>ROUND(I318*H318,2)</f>
        <v>0</v>
      </c>
      <c r="BL318" s="18" t="s">
        <v>238</v>
      </c>
      <c r="BM318" s="216" t="s">
        <v>1178</v>
      </c>
    </row>
    <row r="319" spans="1:47" s="2" customFormat="1" ht="12">
      <c r="A319" s="39"/>
      <c r="B319" s="40"/>
      <c r="C319" s="41"/>
      <c r="D319" s="218" t="s">
        <v>169</v>
      </c>
      <c r="E319" s="41"/>
      <c r="F319" s="219" t="s">
        <v>496</v>
      </c>
      <c r="G319" s="41"/>
      <c r="H319" s="41"/>
      <c r="I319" s="220"/>
      <c r="J319" s="41"/>
      <c r="K319" s="41"/>
      <c r="L319" s="45"/>
      <c r="M319" s="221"/>
      <c r="N319" s="222"/>
      <c r="O319" s="85"/>
      <c r="P319" s="85"/>
      <c r="Q319" s="85"/>
      <c r="R319" s="85"/>
      <c r="S319" s="85"/>
      <c r="T319" s="86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T319" s="18" t="s">
        <v>169</v>
      </c>
      <c r="AU319" s="18" t="s">
        <v>85</v>
      </c>
    </row>
    <row r="320" spans="1:51" s="13" customFormat="1" ht="12">
      <c r="A320" s="13"/>
      <c r="B320" s="223"/>
      <c r="C320" s="224"/>
      <c r="D320" s="225" t="s">
        <v>175</v>
      </c>
      <c r="E320" s="226" t="s">
        <v>19</v>
      </c>
      <c r="F320" s="227" t="s">
        <v>358</v>
      </c>
      <c r="G320" s="224"/>
      <c r="H320" s="226" t="s">
        <v>19</v>
      </c>
      <c r="I320" s="228"/>
      <c r="J320" s="224"/>
      <c r="K320" s="224"/>
      <c r="L320" s="229"/>
      <c r="M320" s="230"/>
      <c r="N320" s="231"/>
      <c r="O320" s="231"/>
      <c r="P320" s="231"/>
      <c r="Q320" s="231"/>
      <c r="R320" s="231"/>
      <c r="S320" s="231"/>
      <c r="T320" s="232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33" t="s">
        <v>175</v>
      </c>
      <c r="AU320" s="233" t="s">
        <v>85</v>
      </c>
      <c r="AV320" s="13" t="s">
        <v>83</v>
      </c>
      <c r="AW320" s="13" t="s">
        <v>37</v>
      </c>
      <c r="AX320" s="13" t="s">
        <v>75</v>
      </c>
      <c r="AY320" s="233" t="s">
        <v>159</v>
      </c>
    </row>
    <row r="321" spans="1:51" s="13" customFormat="1" ht="12">
      <c r="A321" s="13"/>
      <c r="B321" s="223"/>
      <c r="C321" s="224"/>
      <c r="D321" s="225" t="s">
        <v>175</v>
      </c>
      <c r="E321" s="226" t="s">
        <v>19</v>
      </c>
      <c r="F321" s="227" t="s">
        <v>359</v>
      </c>
      <c r="G321" s="224"/>
      <c r="H321" s="226" t="s">
        <v>19</v>
      </c>
      <c r="I321" s="228"/>
      <c r="J321" s="224"/>
      <c r="K321" s="224"/>
      <c r="L321" s="229"/>
      <c r="M321" s="230"/>
      <c r="N321" s="231"/>
      <c r="O321" s="231"/>
      <c r="P321" s="231"/>
      <c r="Q321" s="231"/>
      <c r="R321" s="231"/>
      <c r="S321" s="231"/>
      <c r="T321" s="232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33" t="s">
        <v>175</v>
      </c>
      <c r="AU321" s="233" t="s">
        <v>85</v>
      </c>
      <c r="AV321" s="13" t="s">
        <v>83</v>
      </c>
      <c r="AW321" s="13" t="s">
        <v>37</v>
      </c>
      <c r="AX321" s="13" t="s">
        <v>75</v>
      </c>
      <c r="AY321" s="233" t="s">
        <v>159</v>
      </c>
    </row>
    <row r="322" spans="1:51" s="13" customFormat="1" ht="12">
      <c r="A322" s="13"/>
      <c r="B322" s="223"/>
      <c r="C322" s="224"/>
      <c r="D322" s="225" t="s">
        <v>175</v>
      </c>
      <c r="E322" s="226" t="s">
        <v>19</v>
      </c>
      <c r="F322" s="227" t="s">
        <v>1127</v>
      </c>
      <c r="G322" s="224"/>
      <c r="H322" s="226" t="s">
        <v>19</v>
      </c>
      <c r="I322" s="228"/>
      <c r="J322" s="224"/>
      <c r="K322" s="224"/>
      <c r="L322" s="229"/>
      <c r="M322" s="230"/>
      <c r="N322" s="231"/>
      <c r="O322" s="231"/>
      <c r="P322" s="231"/>
      <c r="Q322" s="231"/>
      <c r="R322" s="231"/>
      <c r="S322" s="231"/>
      <c r="T322" s="232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33" t="s">
        <v>175</v>
      </c>
      <c r="AU322" s="233" t="s">
        <v>85</v>
      </c>
      <c r="AV322" s="13" t="s">
        <v>83</v>
      </c>
      <c r="AW322" s="13" t="s">
        <v>37</v>
      </c>
      <c r="AX322" s="13" t="s">
        <v>75</v>
      </c>
      <c r="AY322" s="233" t="s">
        <v>159</v>
      </c>
    </row>
    <row r="323" spans="1:51" s="14" customFormat="1" ht="12">
      <c r="A323" s="14"/>
      <c r="B323" s="234"/>
      <c r="C323" s="235"/>
      <c r="D323" s="225" t="s">
        <v>175</v>
      </c>
      <c r="E323" s="236" t="s">
        <v>19</v>
      </c>
      <c r="F323" s="237" t="s">
        <v>1179</v>
      </c>
      <c r="G323" s="235"/>
      <c r="H323" s="238">
        <v>28.404</v>
      </c>
      <c r="I323" s="239"/>
      <c r="J323" s="235"/>
      <c r="K323" s="235"/>
      <c r="L323" s="240"/>
      <c r="M323" s="241"/>
      <c r="N323" s="242"/>
      <c r="O323" s="242"/>
      <c r="P323" s="242"/>
      <c r="Q323" s="242"/>
      <c r="R323" s="242"/>
      <c r="S323" s="242"/>
      <c r="T323" s="243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44" t="s">
        <v>175</v>
      </c>
      <c r="AU323" s="244" t="s">
        <v>85</v>
      </c>
      <c r="AV323" s="14" t="s">
        <v>85</v>
      </c>
      <c r="AW323" s="14" t="s">
        <v>37</v>
      </c>
      <c r="AX323" s="14" t="s">
        <v>75</v>
      </c>
      <c r="AY323" s="244" t="s">
        <v>159</v>
      </c>
    </row>
    <row r="324" spans="1:51" s="13" customFormat="1" ht="12">
      <c r="A324" s="13"/>
      <c r="B324" s="223"/>
      <c r="C324" s="224"/>
      <c r="D324" s="225" t="s">
        <v>175</v>
      </c>
      <c r="E324" s="226" t="s">
        <v>19</v>
      </c>
      <c r="F324" s="227" t="s">
        <v>362</v>
      </c>
      <c r="G324" s="224"/>
      <c r="H324" s="226" t="s">
        <v>19</v>
      </c>
      <c r="I324" s="228"/>
      <c r="J324" s="224"/>
      <c r="K324" s="224"/>
      <c r="L324" s="229"/>
      <c r="M324" s="230"/>
      <c r="N324" s="231"/>
      <c r="O324" s="231"/>
      <c r="P324" s="231"/>
      <c r="Q324" s="231"/>
      <c r="R324" s="231"/>
      <c r="S324" s="231"/>
      <c r="T324" s="232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33" t="s">
        <v>175</v>
      </c>
      <c r="AU324" s="233" t="s">
        <v>85</v>
      </c>
      <c r="AV324" s="13" t="s">
        <v>83</v>
      </c>
      <c r="AW324" s="13" t="s">
        <v>37</v>
      </c>
      <c r="AX324" s="13" t="s">
        <v>75</v>
      </c>
      <c r="AY324" s="233" t="s">
        <v>159</v>
      </c>
    </row>
    <row r="325" spans="1:51" s="13" customFormat="1" ht="12">
      <c r="A325" s="13"/>
      <c r="B325" s="223"/>
      <c r="C325" s="224"/>
      <c r="D325" s="225" t="s">
        <v>175</v>
      </c>
      <c r="E325" s="226" t="s">
        <v>19</v>
      </c>
      <c r="F325" s="227" t="s">
        <v>1127</v>
      </c>
      <c r="G325" s="224"/>
      <c r="H325" s="226" t="s">
        <v>19</v>
      </c>
      <c r="I325" s="228"/>
      <c r="J325" s="224"/>
      <c r="K325" s="224"/>
      <c r="L325" s="229"/>
      <c r="M325" s="230"/>
      <c r="N325" s="231"/>
      <c r="O325" s="231"/>
      <c r="P325" s="231"/>
      <c r="Q325" s="231"/>
      <c r="R325" s="231"/>
      <c r="S325" s="231"/>
      <c r="T325" s="232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33" t="s">
        <v>175</v>
      </c>
      <c r="AU325" s="233" t="s">
        <v>85</v>
      </c>
      <c r="AV325" s="13" t="s">
        <v>83</v>
      </c>
      <c r="AW325" s="13" t="s">
        <v>37</v>
      </c>
      <c r="AX325" s="13" t="s">
        <v>75</v>
      </c>
      <c r="AY325" s="233" t="s">
        <v>159</v>
      </c>
    </row>
    <row r="326" spans="1:51" s="14" customFormat="1" ht="12">
      <c r="A326" s="14"/>
      <c r="B326" s="234"/>
      <c r="C326" s="235"/>
      <c r="D326" s="225" t="s">
        <v>175</v>
      </c>
      <c r="E326" s="236" t="s">
        <v>19</v>
      </c>
      <c r="F326" s="237" t="s">
        <v>1180</v>
      </c>
      <c r="G326" s="235"/>
      <c r="H326" s="238">
        <v>15.41</v>
      </c>
      <c r="I326" s="239"/>
      <c r="J326" s="235"/>
      <c r="K326" s="235"/>
      <c r="L326" s="240"/>
      <c r="M326" s="241"/>
      <c r="N326" s="242"/>
      <c r="O326" s="242"/>
      <c r="P326" s="242"/>
      <c r="Q326" s="242"/>
      <c r="R326" s="242"/>
      <c r="S326" s="242"/>
      <c r="T326" s="243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44" t="s">
        <v>175</v>
      </c>
      <c r="AU326" s="244" t="s">
        <v>85</v>
      </c>
      <c r="AV326" s="14" t="s">
        <v>85</v>
      </c>
      <c r="AW326" s="14" t="s">
        <v>37</v>
      </c>
      <c r="AX326" s="14" t="s">
        <v>75</v>
      </c>
      <c r="AY326" s="244" t="s">
        <v>159</v>
      </c>
    </row>
    <row r="327" spans="1:51" s="15" customFormat="1" ht="12">
      <c r="A327" s="15"/>
      <c r="B327" s="245"/>
      <c r="C327" s="246"/>
      <c r="D327" s="225" t="s">
        <v>175</v>
      </c>
      <c r="E327" s="247" t="s">
        <v>19</v>
      </c>
      <c r="F327" s="248" t="s">
        <v>179</v>
      </c>
      <c r="G327" s="246"/>
      <c r="H327" s="249">
        <v>43.814</v>
      </c>
      <c r="I327" s="250"/>
      <c r="J327" s="246"/>
      <c r="K327" s="246"/>
      <c r="L327" s="251"/>
      <c r="M327" s="252"/>
      <c r="N327" s="253"/>
      <c r="O327" s="253"/>
      <c r="P327" s="253"/>
      <c r="Q327" s="253"/>
      <c r="R327" s="253"/>
      <c r="S327" s="253"/>
      <c r="T327" s="254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T327" s="255" t="s">
        <v>175</v>
      </c>
      <c r="AU327" s="255" t="s">
        <v>85</v>
      </c>
      <c r="AV327" s="15" t="s">
        <v>167</v>
      </c>
      <c r="AW327" s="15" t="s">
        <v>37</v>
      </c>
      <c r="AX327" s="15" t="s">
        <v>83</v>
      </c>
      <c r="AY327" s="255" t="s">
        <v>159</v>
      </c>
    </row>
    <row r="328" spans="1:65" s="2" customFormat="1" ht="24.15" customHeight="1">
      <c r="A328" s="39"/>
      <c r="B328" s="40"/>
      <c r="C328" s="257" t="s">
        <v>468</v>
      </c>
      <c r="D328" s="257" t="s">
        <v>255</v>
      </c>
      <c r="E328" s="258" t="s">
        <v>500</v>
      </c>
      <c r="F328" s="259" t="s">
        <v>501</v>
      </c>
      <c r="G328" s="260" t="s">
        <v>165</v>
      </c>
      <c r="H328" s="261">
        <v>46.005</v>
      </c>
      <c r="I328" s="262"/>
      <c r="J328" s="263">
        <f>ROUND(I328*H328,2)</f>
        <v>0</v>
      </c>
      <c r="K328" s="259" t="s">
        <v>166</v>
      </c>
      <c r="L328" s="264"/>
      <c r="M328" s="265" t="s">
        <v>19</v>
      </c>
      <c r="N328" s="266" t="s">
        <v>46</v>
      </c>
      <c r="O328" s="85"/>
      <c r="P328" s="214">
        <f>O328*H328</f>
        <v>0</v>
      </c>
      <c r="Q328" s="214">
        <v>0.0025</v>
      </c>
      <c r="R328" s="214">
        <f>Q328*H328</f>
        <v>0.1150125</v>
      </c>
      <c r="S328" s="214">
        <v>0</v>
      </c>
      <c r="T328" s="215">
        <f>S328*H328</f>
        <v>0</v>
      </c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R328" s="216" t="s">
        <v>259</v>
      </c>
      <c r="AT328" s="216" t="s">
        <v>255</v>
      </c>
      <c r="AU328" s="216" t="s">
        <v>85</v>
      </c>
      <c r="AY328" s="18" t="s">
        <v>159</v>
      </c>
      <c r="BE328" s="217">
        <f>IF(N328="základní",J328,0)</f>
        <v>0</v>
      </c>
      <c r="BF328" s="217">
        <f>IF(N328="snížená",J328,0)</f>
        <v>0</v>
      </c>
      <c r="BG328" s="217">
        <f>IF(N328="zákl. přenesená",J328,0)</f>
        <v>0</v>
      </c>
      <c r="BH328" s="217">
        <f>IF(N328="sníž. přenesená",J328,0)</f>
        <v>0</v>
      </c>
      <c r="BI328" s="217">
        <f>IF(N328="nulová",J328,0)</f>
        <v>0</v>
      </c>
      <c r="BJ328" s="18" t="s">
        <v>83</v>
      </c>
      <c r="BK328" s="217">
        <f>ROUND(I328*H328,2)</f>
        <v>0</v>
      </c>
      <c r="BL328" s="18" t="s">
        <v>238</v>
      </c>
      <c r="BM328" s="216" t="s">
        <v>1181</v>
      </c>
    </row>
    <row r="329" spans="1:51" s="14" customFormat="1" ht="12">
      <c r="A329" s="14"/>
      <c r="B329" s="234"/>
      <c r="C329" s="235"/>
      <c r="D329" s="225" t="s">
        <v>175</v>
      </c>
      <c r="E329" s="235"/>
      <c r="F329" s="237" t="s">
        <v>1182</v>
      </c>
      <c r="G329" s="235"/>
      <c r="H329" s="238">
        <v>46.005</v>
      </c>
      <c r="I329" s="239"/>
      <c r="J329" s="235"/>
      <c r="K329" s="235"/>
      <c r="L329" s="240"/>
      <c r="M329" s="241"/>
      <c r="N329" s="242"/>
      <c r="O329" s="242"/>
      <c r="P329" s="242"/>
      <c r="Q329" s="242"/>
      <c r="R329" s="242"/>
      <c r="S329" s="242"/>
      <c r="T329" s="243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44" t="s">
        <v>175</v>
      </c>
      <c r="AU329" s="244" t="s">
        <v>85</v>
      </c>
      <c r="AV329" s="14" t="s">
        <v>85</v>
      </c>
      <c r="AW329" s="14" t="s">
        <v>4</v>
      </c>
      <c r="AX329" s="14" t="s">
        <v>83</v>
      </c>
      <c r="AY329" s="244" t="s">
        <v>159</v>
      </c>
    </row>
    <row r="330" spans="1:65" s="2" customFormat="1" ht="44.25" customHeight="1">
      <c r="A330" s="39"/>
      <c r="B330" s="40"/>
      <c r="C330" s="205" t="s">
        <v>473</v>
      </c>
      <c r="D330" s="205" t="s">
        <v>162</v>
      </c>
      <c r="E330" s="206" t="s">
        <v>505</v>
      </c>
      <c r="F330" s="207" t="s">
        <v>506</v>
      </c>
      <c r="G330" s="208" t="s">
        <v>191</v>
      </c>
      <c r="H330" s="209">
        <v>2.695</v>
      </c>
      <c r="I330" s="210"/>
      <c r="J330" s="211">
        <f>ROUND(I330*H330,2)</f>
        <v>0</v>
      </c>
      <c r="K330" s="207" t="s">
        <v>166</v>
      </c>
      <c r="L330" s="45"/>
      <c r="M330" s="212" t="s">
        <v>19</v>
      </c>
      <c r="N330" s="213" t="s">
        <v>46</v>
      </c>
      <c r="O330" s="85"/>
      <c r="P330" s="214">
        <f>O330*H330</f>
        <v>0</v>
      </c>
      <c r="Q330" s="214">
        <v>0</v>
      </c>
      <c r="R330" s="214">
        <f>Q330*H330</f>
        <v>0</v>
      </c>
      <c r="S330" s="214">
        <v>0</v>
      </c>
      <c r="T330" s="215">
        <f>S330*H330</f>
        <v>0</v>
      </c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R330" s="216" t="s">
        <v>238</v>
      </c>
      <c r="AT330" s="216" t="s">
        <v>162</v>
      </c>
      <c r="AU330" s="216" t="s">
        <v>85</v>
      </c>
      <c r="AY330" s="18" t="s">
        <v>159</v>
      </c>
      <c r="BE330" s="217">
        <f>IF(N330="základní",J330,0)</f>
        <v>0</v>
      </c>
      <c r="BF330" s="217">
        <f>IF(N330="snížená",J330,0)</f>
        <v>0</v>
      </c>
      <c r="BG330" s="217">
        <f>IF(N330="zákl. přenesená",J330,0)</f>
        <v>0</v>
      </c>
      <c r="BH330" s="217">
        <f>IF(N330="sníž. přenesená",J330,0)</f>
        <v>0</v>
      </c>
      <c r="BI330" s="217">
        <f>IF(N330="nulová",J330,0)</f>
        <v>0</v>
      </c>
      <c r="BJ330" s="18" t="s">
        <v>83</v>
      </c>
      <c r="BK330" s="217">
        <f>ROUND(I330*H330,2)</f>
        <v>0</v>
      </c>
      <c r="BL330" s="18" t="s">
        <v>238</v>
      </c>
      <c r="BM330" s="216" t="s">
        <v>1183</v>
      </c>
    </row>
    <row r="331" spans="1:47" s="2" customFormat="1" ht="12">
      <c r="A331" s="39"/>
      <c r="B331" s="40"/>
      <c r="C331" s="41"/>
      <c r="D331" s="218" t="s">
        <v>169</v>
      </c>
      <c r="E331" s="41"/>
      <c r="F331" s="219" t="s">
        <v>508</v>
      </c>
      <c r="G331" s="41"/>
      <c r="H331" s="41"/>
      <c r="I331" s="220"/>
      <c r="J331" s="41"/>
      <c r="K331" s="41"/>
      <c r="L331" s="45"/>
      <c r="M331" s="221"/>
      <c r="N331" s="222"/>
      <c r="O331" s="85"/>
      <c r="P331" s="85"/>
      <c r="Q331" s="85"/>
      <c r="R331" s="85"/>
      <c r="S331" s="85"/>
      <c r="T331" s="86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T331" s="18" t="s">
        <v>169</v>
      </c>
      <c r="AU331" s="18" t="s">
        <v>85</v>
      </c>
    </row>
    <row r="332" spans="1:63" s="12" customFormat="1" ht="22.8" customHeight="1">
      <c r="A332" s="12"/>
      <c r="B332" s="189"/>
      <c r="C332" s="190"/>
      <c r="D332" s="191" t="s">
        <v>74</v>
      </c>
      <c r="E332" s="203" t="s">
        <v>509</v>
      </c>
      <c r="F332" s="203" t="s">
        <v>510</v>
      </c>
      <c r="G332" s="190"/>
      <c r="H332" s="190"/>
      <c r="I332" s="193"/>
      <c r="J332" s="204">
        <f>BK332</f>
        <v>0</v>
      </c>
      <c r="K332" s="190"/>
      <c r="L332" s="195"/>
      <c r="M332" s="196"/>
      <c r="N332" s="197"/>
      <c r="O332" s="197"/>
      <c r="P332" s="198">
        <f>SUM(P333:P350)</f>
        <v>0</v>
      </c>
      <c r="Q332" s="197"/>
      <c r="R332" s="198">
        <f>SUM(R333:R350)</f>
        <v>0.03313</v>
      </c>
      <c r="S332" s="197"/>
      <c r="T332" s="199">
        <f>SUM(T333:T350)</f>
        <v>0.13953</v>
      </c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R332" s="200" t="s">
        <v>85</v>
      </c>
      <c r="AT332" s="201" t="s">
        <v>74</v>
      </c>
      <c r="AU332" s="201" t="s">
        <v>83</v>
      </c>
      <c r="AY332" s="200" t="s">
        <v>159</v>
      </c>
      <c r="BK332" s="202">
        <f>SUM(BK333:BK350)</f>
        <v>0</v>
      </c>
    </row>
    <row r="333" spans="1:65" s="2" customFormat="1" ht="24.15" customHeight="1">
      <c r="A333" s="39"/>
      <c r="B333" s="40"/>
      <c r="C333" s="205" t="s">
        <v>480</v>
      </c>
      <c r="D333" s="205" t="s">
        <v>162</v>
      </c>
      <c r="E333" s="206" t="s">
        <v>512</v>
      </c>
      <c r="F333" s="207" t="s">
        <v>513</v>
      </c>
      <c r="G333" s="208" t="s">
        <v>237</v>
      </c>
      <c r="H333" s="209">
        <v>3</v>
      </c>
      <c r="I333" s="210"/>
      <c r="J333" s="211">
        <f>ROUND(I333*H333,2)</f>
        <v>0</v>
      </c>
      <c r="K333" s="207" t="s">
        <v>166</v>
      </c>
      <c r="L333" s="45"/>
      <c r="M333" s="212" t="s">
        <v>19</v>
      </c>
      <c r="N333" s="213" t="s">
        <v>46</v>
      </c>
      <c r="O333" s="85"/>
      <c r="P333" s="214">
        <f>O333*H333</f>
        <v>0</v>
      </c>
      <c r="Q333" s="214">
        <v>0</v>
      </c>
      <c r="R333" s="214">
        <f>Q333*H333</f>
        <v>0</v>
      </c>
      <c r="S333" s="214">
        <v>0.01705</v>
      </c>
      <c r="T333" s="215">
        <f>S333*H333</f>
        <v>0.05115</v>
      </c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R333" s="216" t="s">
        <v>238</v>
      </c>
      <c r="AT333" s="216" t="s">
        <v>162</v>
      </c>
      <c r="AU333" s="216" t="s">
        <v>85</v>
      </c>
      <c r="AY333" s="18" t="s">
        <v>159</v>
      </c>
      <c r="BE333" s="217">
        <f>IF(N333="základní",J333,0)</f>
        <v>0</v>
      </c>
      <c r="BF333" s="217">
        <f>IF(N333="snížená",J333,0)</f>
        <v>0</v>
      </c>
      <c r="BG333" s="217">
        <f>IF(N333="zákl. přenesená",J333,0)</f>
        <v>0</v>
      </c>
      <c r="BH333" s="217">
        <f>IF(N333="sníž. přenesená",J333,0)</f>
        <v>0</v>
      </c>
      <c r="BI333" s="217">
        <f>IF(N333="nulová",J333,0)</f>
        <v>0</v>
      </c>
      <c r="BJ333" s="18" t="s">
        <v>83</v>
      </c>
      <c r="BK333" s="217">
        <f>ROUND(I333*H333,2)</f>
        <v>0</v>
      </c>
      <c r="BL333" s="18" t="s">
        <v>238</v>
      </c>
      <c r="BM333" s="216" t="s">
        <v>1184</v>
      </c>
    </row>
    <row r="334" spans="1:47" s="2" customFormat="1" ht="12">
      <c r="A334" s="39"/>
      <c r="B334" s="40"/>
      <c r="C334" s="41"/>
      <c r="D334" s="218" t="s">
        <v>169</v>
      </c>
      <c r="E334" s="41"/>
      <c r="F334" s="219" t="s">
        <v>515</v>
      </c>
      <c r="G334" s="41"/>
      <c r="H334" s="41"/>
      <c r="I334" s="220"/>
      <c r="J334" s="41"/>
      <c r="K334" s="41"/>
      <c r="L334" s="45"/>
      <c r="M334" s="221"/>
      <c r="N334" s="222"/>
      <c r="O334" s="85"/>
      <c r="P334" s="85"/>
      <c r="Q334" s="85"/>
      <c r="R334" s="85"/>
      <c r="S334" s="85"/>
      <c r="T334" s="86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T334" s="18" t="s">
        <v>169</v>
      </c>
      <c r="AU334" s="18" t="s">
        <v>85</v>
      </c>
    </row>
    <row r="335" spans="1:65" s="2" customFormat="1" ht="24.15" customHeight="1">
      <c r="A335" s="39"/>
      <c r="B335" s="40"/>
      <c r="C335" s="205" t="s">
        <v>486</v>
      </c>
      <c r="D335" s="205" t="s">
        <v>162</v>
      </c>
      <c r="E335" s="206" t="s">
        <v>517</v>
      </c>
      <c r="F335" s="207" t="s">
        <v>518</v>
      </c>
      <c r="G335" s="208" t="s">
        <v>237</v>
      </c>
      <c r="H335" s="209">
        <v>3</v>
      </c>
      <c r="I335" s="210"/>
      <c r="J335" s="211">
        <f>ROUND(I335*H335,2)</f>
        <v>0</v>
      </c>
      <c r="K335" s="207" t="s">
        <v>166</v>
      </c>
      <c r="L335" s="45"/>
      <c r="M335" s="212" t="s">
        <v>19</v>
      </c>
      <c r="N335" s="213" t="s">
        <v>46</v>
      </c>
      <c r="O335" s="85"/>
      <c r="P335" s="214">
        <f>O335*H335</f>
        <v>0</v>
      </c>
      <c r="Q335" s="214">
        <v>0.00115</v>
      </c>
      <c r="R335" s="214">
        <f>Q335*H335</f>
        <v>0.00345</v>
      </c>
      <c r="S335" s="214">
        <v>0</v>
      </c>
      <c r="T335" s="215">
        <f>S335*H335</f>
        <v>0</v>
      </c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R335" s="216" t="s">
        <v>238</v>
      </c>
      <c r="AT335" s="216" t="s">
        <v>162</v>
      </c>
      <c r="AU335" s="216" t="s">
        <v>85</v>
      </c>
      <c r="AY335" s="18" t="s">
        <v>159</v>
      </c>
      <c r="BE335" s="217">
        <f>IF(N335="základní",J335,0)</f>
        <v>0</v>
      </c>
      <c r="BF335" s="217">
        <f>IF(N335="snížená",J335,0)</f>
        <v>0</v>
      </c>
      <c r="BG335" s="217">
        <f>IF(N335="zákl. přenesená",J335,0)</f>
        <v>0</v>
      </c>
      <c r="BH335" s="217">
        <f>IF(N335="sníž. přenesená",J335,0)</f>
        <v>0</v>
      </c>
      <c r="BI335" s="217">
        <f>IF(N335="nulová",J335,0)</f>
        <v>0</v>
      </c>
      <c r="BJ335" s="18" t="s">
        <v>83</v>
      </c>
      <c r="BK335" s="217">
        <f>ROUND(I335*H335,2)</f>
        <v>0</v>
      </c>
      <c r="BL335" s="18" t="s">
        <v>238</v>
      </c>
      <c r="BM335" s="216" t="s">
        <v>1185</v>
      </c>
    </row>
    <row r="336" spans="1:47" s="2" customFormat="1" ht="12">
      <c r="A336" s="39"/>
      <c r="B336" s="40"/>
      <c r="C336" s="41"/>
      <c r="D336" s="218" t="s">
        <v>169</v>
      </c>
      <c r="E336" s="41"/>
      <c r="F336" s="219" t="s">
        <v>520</v>
      </c>
      <c r="G336" s="41"/>
      <c r="H336" s="41"/>
      <c r="I336" s="220"/>
      <c r="J336" s="41"/>
      <c r="K336" s="41"/>
      <c r="L336" s="45"/>
      <c r="M336" s="221"/>
      <c r="N336" s="222"/>
      <c r="O336" s="85"/>
      <c r="P336" s="85"/>
      <c r="Q336" s="85"/>
      <c r="R336" s="85"/>
      <c r="S336" s="85"/>
      <c r="T336" s="86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T336" s="18" t="s">
        <v>169</v>
      </c>
      <c r="AU336" s="18" t="s">
        <v>85</v>
      </c>
    </row>
    <row r="337" spans="1:51" s="13" customFormat="1" ht="12">
      <c r="A337" s="13"/>
      <c r="B337" s="223"/>
      <c r="C337" s="224"/>
      <c r="D337" s="225" t="s">
        <v>175</v>
      </c>
      <c r="E337" s="226" t="s">
        <v>19</v>
      </c>
      <c r="F337" s="227" t="s">
        <v>339</v>
      </c>
      <c r="G337" s="224"/>
      <c r="H337" s="226" t="s">
        <v>19</v>
      </c>
      <c r="I337" s="228"/>
      <c r="J337" s="224"/>
      <c r="K337" s="224"/>
      <c r="L337" s="229"/>
      <c r="M337" s="230"/>
      <c r="N337" s="231"/>
      <c r="O337" s="231"/>
      <c r="P337" s="231"/>
      <c r="Q337" s="231"/>
      <c r="R337" s="231"/>
      <c r="S337" s="231"/>
      <c r="T337" s="232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33" t="s">
        <v>175</v>
      </c>
      <c r="AU337" s="233" t="s">
        <v>85</v>
      </c>
      <c r="AV337" s="13" t="s">
        <v>83</v>
      </c>
      <c r="AW337" s="13" t="s">
        <v>37</v>
      </c>
      <c r="AX337" s="13" t="s">
        <v>75</v>
      </c>
      <c r="AY337" s="233" t="s">
        <v>159</v>
      </c>
    </row>
    <row r="338" spans="1:51" s="14" customFormat="1" ht="12">
      <c r="A338" s="14"/>
      <c r="B338" s="234"/>
      <c r="C338" s="235"/>
      <c r="D338" s="225" t="s">
        <v>175</v>
      </c>
      <c r="E338" s="236" t="s">
        <v>19</v>
      </c>
      <c r="F338" s="237" t="s">
        <v>182</v>
      </c>
      <c r="G338" s="235"/>
      <c r="H338" s="238">
        <v>3</v>
      </c>
      <c r="I338" s="239"/>
      <c r="J338" s="235"/>
      <c r="K338" s="235"/>
      <c r="L338" s="240"/>
      <c r="M338" s="241"/>
      <c r="N338" s="242"/>
      <c r="O338" s="242"/>
      <c r="P338" s="242"/>
      <c r="Q338" s="242"/>
      <c r="R338" s="242"/>
      <c r="S338" s="242"/>
      <c r="T338" s="243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44" t="s">
        <v>175</v>
      </c>
      <c r="AU338" s="244" t="s">
        <v>85</v>
      </c>
      <c r="AV338" s="14" t="s">
        <v>85</v>
      </c>
      <c r="AW338" s="14" t="s">
        <v>37</v>
      </c>
      <c r="AX338" s="14" t="s">
        <v>83</v>
      </c>
      <c r="AY338" s="244" t="s">
        <v>159</v>
      </c>
    </row>
    <row r="339" spans="1:65" s="2" customFormat="1" ht="37.8" customHeight="1">
      <c r="A339" s="39"/>
      <c r="B339" s="40"/>
      <c r="C339" s="257" t="s">
        <v>488</v>
      </c>
      <c r="D339" s="257" t="s">
        <v>255</v>
      </c>
      <c r="E339" s="258" t="s">
        <v>522</v>
      </c>
      <c r="F339" s="259" t="s">
        <v>523</v>
      </c>
      <c r="G339" s="260" t="s">
        <v>237</v>
      </c>
      <c r="H339" s="261">
        <v>3</v>
      </c>
      <c r="I339" s="262"/>
      <c r="J339" s="263">
        <f>ROUND(I339*H339,2)</f>
        <v>0</v>
      </c>
      <c r="K339" s="259" t="s">
        <v>166</v>
      </c>
      <c r="L339" s="264"/>
      <c r="M339" s="265" t="s">
        <v>19</v>
      </c>
      <c r="N339" s="266" t="s">
        <v>46</v>
      </c>
      <c r="O339" s="85"/>
      <c r="P339" s="214">
        <f>O339*H339</f>
        <v>0</v>
      </c>
      <c r="Q339" s="214">
        <v>0.00208</v>
      </c>
      <c r="R339" s="214">
        <f>Q339*H339</f>
        <v>0.006239999999999999</v>
      </c>
      <c r="S339" s="214">
        <v>0</v>
      </c>
      <c r="T339" s="215">
        <f>S339*H339</f>
        <v>0</v>
      </c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R339" s="216" t="s">
        <v>259</v>
      </c>
      <c r="AT339" s="216" t="s">
        <v>255</v>
      </c>
      <c r="AU339" s="216" t="s">
        <v>85</v>
      </c>
      <c r="AY339" s="18" t="s">
        <v>159</v>
      </c>
      <c r="BE339" s="217">
        <f>IF(N339="základní",J339,0)</f>
        <v>0</v>
      </c>
      <c r="BF339" s="217">
        <f>IF(N339="snížená",J339,0)</f>
        <v>0</v>
      </c>
      <c r="BG339" s="217">
        <f>IF(N339="zákl. přenesená",J339,0)</f>
        <v>0</v>
      </c>
      <c r="BH339" s="217">
        <f>IF(N339="sníž. přenesená",J339,0)</f>
        <v>0</v>
      </c>
      <c r="BI339" s="217">
        <f>IF(N339="nulová",J339,0)</f>
        <v>0</v>
      </c>
      <c r="BJ339" s="18" t="s">
        <v>83</v>
      </c>
      <c r="BK339" s="217">
        <f>ROUND(I339*H339,2)</f>
        <v>0</v>
      </c>
      <c r="BL339" s="18" t="s">
        <v>238</v>
      </c>
      <c r="BM339" s="216" t="s">
        <v>1186</v>
      </c>
    </row>
    <row r="340" spans="1:65" s="2" customFormat="1" ht="24.15" customHeight="1">
      <c r="A340" s="39"/>
      <c r="B340" s="40"/>
      <c r="C340" s="257" t="s">
        <v>492</v>
      </c>
      <c r="D340" s="257" t="s">
        <v>255</v>
      </c>
      <c r="E340" s="258" t="s">
        <v>526</v>
      </c>
      <c r="F340" s="259" t="s">
        <v>527</v>
      </c>
      <c r="G340" s="260" t="s">
        <v>237</v>
      </c>
      <c r="H340" s="261">
        <v>3</v>
      </c>
      <c r="I340" s="262"/>
      <c r="J340" s="263">
        <f>ROUND(I340*H340,2)</f>
        <v>0</v>
      </c>
      <c r="K340" s="259" t="s">
        <v>166</v>
      </c>
      <c r="L340" s="264"/>
      <c r="M340" s="265" t="s">
        <v>19</v>
      </c>
      <c r="N340" s="266" t="s">
        <v>46</v>
      </c>
      <c r="O340" s="85"/>
      <c r="P340" s="214">
        <f>O340*H340</f>
        <v>0</v>
      </c>
      <c r="Q340" s="214">
        <v>0.00247</v>
      </c>
      <c r="R340" s="214">
        <f>Q340*H340</f>
        <v>0.00741</v>
      </c>
      <c r="S340" s="214">
        <v>0</v>
      </c>
      <c r="T340" s="215">
        <f>S340*H340</f>
        <v>0</v>
      </c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R340" s="216" t="s">
        <v>259</v>
      </c>
      <c r="AT340" s="216" t="s">
        <v>255</v>
      </c>
      <c r="AU340" s="216" t="s">
        <v>85</v>
      </c>
      <c r="AY340" s="18" t="s">
        <v>159</v>
      </c>
      <c r="BE340" s="217">
        <f>IF(N340="základní",J340,0)</f>
        <v>0</v>
      </c>
      <c r="BF340" s="217">
        <f>IF(N340="snížená",J340,0)</f>
        <v>0</v>
      </c>
      <c r="BG340" s="217">
        <f>IF(N340="zákl. přenesená",J340,0)</f>
        <v>0</v>
      </c>
      <c r="BH340" s="217">
        <f>IF(N340="sníž. přenesená",J340,0)</f>
        <v>0</v>
      </c>
      <c r="BI340" s="217">
        <f>IF(N340="nulová",J340,0)</f>
        <v>0</v>
      </c>
      <c r="BJ340" s="18" t="s">
        <v>83</v>
      </c>
      <c r="BK340" s="217">
        <f>ROUND(I340*H340,2)</f>
        <v>0</v>
      </c>
      <c r="BL340" s="18" t="s">
        <v>238</v>
      </c>
      <c r="BM340" s="216" t="s">
        <v>1187</v>
      </c>
    </row>
    <row r="341" spans="1:65" s="2" customFormat="1" ht="24.15" customHeight="1">
      <c r="A341" s="39"/>
      <c r="B341" s="40"/>
      <c r="C341" s="205" t="s">
        <v>499</v>
      </c>
      <c r="D341" s="205" t="s">
        <v>162</v>
      </c>
      <c r="E341" s="206" t="s">
        <v>530</v>
      </c>
      <c r="F341" s="207" t="s">
        <v>531</v>
      </c>
      <c r="G341" s="208" t="s">
        <v>461</v>
      </c>
      <c r="H341" s="209">
        <v>9</v>
      </c>
      <c r="I341" s="210"/>
      <c r="J341" s="211">
        <f>ROUND(I341*H341,2)</f>
        <v>0</v>
      </c>
      <c r="K341" s="207" t="s">
        <v>166</v>
      </c>
      <c r="L341" s="45"/>
      <c r="M341" s="212" t="s">
        <v>19</v>
      </c>
      <c r="N341" s="213" t="s">
        <v>46</v>
      </c>
      <c r="O341" s="85"/>
      <c r="P341" s="214">
        <f>O341*H341</f>
        <v>0</v>
      </c>
      <c r="Q341" s="214">
        <v>0</v>
      </c>
      <c r="R341" s="214">
        <f>Q341*H341</f>
        <v>0</v>
      </c>
      <c r="S341" s="214">
        <v>0.00982</v>
      </c>
      <c r="T341" s="215">
        <f>S341*H341</f>
        <v>0.08838</v>
      </c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R341" s="216" t="s">
        <v>238</v>
      </c>
      <c r="AT341" s="216" t="s">
        <v>162</v>
      </c>
      <c r="AU341" s="216" t="s">
        <v>85</v>
      </c>
      <c r="AY341" s="18" t="s">
        <v>159</v>
      </c>
      <c r="BE341" s="217">
        <f>IF(N341="základní",J341,0)</f>
        <v>0</v>
      </c>
      <c r="BF341" s="217">
        <f>IF(N341="snížená",J341,0)</f>
        <v>0</v>
      </c>
      <c r="BG341" s="217">
        <f>IF(N341="zákl. přenesená",J341,0)</f>
        <v>0</v>
      </c>
      <c r="BH341" s="217">
        <f>IF(N341="sníž. přenesená",J341,0)</f>
        <v>0</v>
      </c>
      <c r="BI341" s="217">
        <f>IF(N341="nulová",J341,0)</f>
        <v>0</v>
      </c>
      <c r="BJ341" s="18" t="s">
        <v>83</v>
      </c>
      <c r="BK341" s="217">
        <f>ROUND(I341*H341,2)</f>
        <v>0</v>
      </c>
      <c r="BL341" s="18" t="s">
        <v>238</v>
      </c>
      <c r="BM341" s="216" t="s">
        <v>1188</v>
      </c>
    </row>
    <row r="342" spans="1:47" s="2" customFormat="1" ht="12">
      <c r="A342" s="39"/>
      <c r="B342" s="40"/>
      <c r="C342" s="41"/>
      <c r="D342" s="218" t="s">
        <v>169</v>
      </c>
      <c r="E342" s="41"/>
      <c r="F342" s="219" t="s">
        <v>533</v>
      </c>
      <c r="G342" s="41"/>
      <c r="H342" s="41"/>
      <c r="I342" s="220"/>
      <c r="J342" s="41"/>
      <c r="K342" s="41"/>
      <c r="L342" s="45"/>
      <c r="M342" s="221"/>
      <c r="N342" s="222"/>
      <c r="O342" s="85"/>
      <c r="P342" s="85"/>
      <c r="Q342" s="85"/>
      <c r="R342" s="85"/>
      <c r="S342" s="85"/>
      <c r="T342" s="86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T342" s="18" t="s">
        <v>169</v>
      </c>
      <c r="AU342" s="18" t="s">
        <v>85</v>
      </c>
    </row>
    <row r="343" spans="1:65" s="2" customFormat="1" ht="16.5" customHeight="1">
      <c r="A343" s="39"/>
      <c r="B343" s="40"/>
      <c r="C343" s="205" t="s">
        <v>504</v>
      </c>
      <c r="D343" s="205" t="s">
        <v>162</v>
      </c>
      <c r="E343" s="206" t="s">
        <v>535</v>
      </c>
      <c r="F343" s="207" t="s">
        <v>536</v>
      </c>
      <c r="G343" s="208" t="s">
        <v>461</v>
      </c>
      <c r="H343" s="209">
        <v>9</v>
      </c>
      <c r="I343" s="210"/>
      <c r="J343" s="211">
        <f>ROUND(I343*H343,2)</f>
        <v>0</v>
      </c>
      <c r="K343" s="207" t="s">
        <v>166</v>
      </c>
      <c r="L343" s="45"/>
      <c r="M343" s="212" t="s">
        <v>19</v>
      </c>
      <c r="N343" s="213" t="s">
        <v>46</v>
      </c>
      <c r="O343" s="85"/>
      <c r="P343" s="214">
        <f>O343*H343</f>
        <v>0</v>
      </c>
      <c r="Q343" s="214">
        <v>0.00168</v>
      </c>
      <c r="R343" s="214">
        <f>Q343*H343</f>
        <v>0.015120000000000001</v>
      </c>
      <c r="S343" s="214">
        <v>0</v>
      </c>
      <c r="T343" s="215">
        <f>S343*H343</f>
        <v>0</v>
      </c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R343" s="216" t="s">
        <v>238</v>
      </c>
      <c r="AT343" s="216" t="s">
        <v>162</v>
      </c>
      <c r="AU343" s="216" t="s">
        <v>85</v>
      </c>
      <c r="AY343" s="18" t="s">
        <v>159</v>
      </c>
      <c r="BE343" s="217">
        <f>IF(N343="základní",J343,0)</f>
        <v>0</v>
      </c>
      <c r="BF343" s="217">
        <f>IF(N343="snížená",J343,0)</f>
        <v>0</v>
      </c>
      <c r="BG343" s="217">
        <f>IF(N343="zákl. přenesená",J343,0)</f>
        <v>0</v>
      </c>
      <c r="BH343" s="217">
        <f>IF(N343="sníž. přenesená",J343,0)</f>
        <v>0</v>
      </c>
      <c r="BI343" s="217">
        <f>IF(N343="nulová",J343,0)</f>
        <v>0</v>
      </c>
      <c r="BJ343" s="18" t="s">
        <v>83</v>
      </c>
      <c r="BK343" s="217">
        <f>ROUND(I343*H343,2)</f>
        <v>0</v>
      </c>
      <c r="BL343" s="18" t="s">
        <v>238</v>
      </c>
      <c r="BM343" s="216" t="s">
        <v>1189</v>
      </c>
    </row>
    <row r="344" spans="1:47" s="2" customFormat="1" ht="12">
      <c r="A344" s="39"/>
      <c r="B344" s="40"/>
      <c r="C344" s="41"/>
      <c r="D344" s="218" t="s">
        <v>169</v>
      </c>
      <c r="E344" s="41"/>
      <c r="F344" s="219" t="s">
        <v>538</v>
      </c>
      <c r="G344" s="41"/>
      <c r="H344" s="41"/>
      <c r="I344" s="220"/>
      <c r="J344" s="41"/>
      <c r="K344" s="41"/>
      <c r="L344" s="45"/>
      <c r="M344" s="221"/>
      <c r="N344" s="222"/>
      <c r="O344" s="85"/>
      <c r="P344" s="85"/>
      <c r="Q344" s="85"/>
      <c r="R344" s="85"/>
      <c r="S344" s="85"/>
      <c r="T344" s="86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T344" s="18" t="s">
        <v>169</v>
      </c>
      <c r="AU344" s="18" t="s">
        <v>85</v>
      </c>
    </row>
    <row r="345" spans="1:51" s="14" customFormat="1" ht="12">
      <c r="A345" s="14"/>
      <c r="B345" s="234"/>
      <c r="C345" s="235"/>
      <c r="D345" s="225" t="s">
        <v>175</v>
      </c>
      <c r="E345" s="236" t="s">
        <v>19</v>
      </c>
      <c r="F345" s="237" t="s">
        <v>1190</v>
      </c>
      <c r="G345" s="235"/>
      <c r="H345" s="238">
        <v>9</v>
      </c>
      <c r="I345" s="239"/>
      <c r="J345" s="235"/>
      <c r="K345" s="235"/>
      <c r="L345" s="240"/>
      <c r="M345" s="241"/>
      <c r="N345" s="242"/>
      <c r="O345" s="242"/>
      <c r="P345" s="242"/>
      <c r="Q345" s="242"/>
      <c r="R345" s="242"/>
      <c r="S345" s="242"/>
      <c r="T345" s="243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44" t="s">
        <v>175</v>
      </c>
      <c r="AU345" s="244" t="s">
        <v>85</v>
      </c>
      <c r="AV345" s="14" t="s">
        <v>85</v>
      </c>
      <c r="AW345" s="14" t="s">
        <v>37</v>
      </c>
      <c r="AX345" s="14" t="s">
        <v>83</v>
      </c>
      <c r="AY345" s="244" t="s">
        <v>159</v>
      </c>
    </row>
    <row r="346" spans="1:65" s="2" customFormat="1" ht="37.8" customHeight="1">
      <c r="A346" s="39"/>
      <c r="B346" s="40"/>
      <c r="C346" s="205" t="s">
        <v>511</v>
      </c>
      <c r="D346" s="205" t="s">
        <v>162</v>
      </c>
      <c r="E346" s="206" t="s">
        <v>541</v>
      </c>
      <c r="F346" s="207" t="s">
        <v>542</v>
      </c>
      <c r="G346" s="208" t="s">
        <v>237</v>
      </c>
      <c r="H346" s="209">
        <v>1</v>
      </c>
      <c r="I346" s="210"/>
      <c r="J346" s="211">
        <f>ROUND(I346*H346,2)</f>
        <v>0</v>
      </c>
      <c r="K346" s="207" t="s">
        <v>166</v>
      </c>
      <c r="L346" s="45"/>
      <c r="M346" s="212" t="s">
        <v>19</v>
      </c>
      <c r="N346" s="213" t="s">
        <v>46</v>
      </c>
      <c r="O346" s="85"/>
      <c r="P346" s="214">
        <f>O346*H346</f>
        <v>0</v>
      </c>
      <c r="Q346" s="214">
        <v>0</v>
      </c>
      <c r="R346" s="214">
        <f>Q346*H346</f>
        <v>0</v>
      </c>
      <c r="S346" s="214">
        <v>0</v>
      </c>
      <c r="T346" s="215">
        <f>S346*H346</f>
        <v>0</v>
      </c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R346" s="216" t="s">
        <v>238</v>
      </c>
      <c r="AT346" s="216" t="s">
        <v>162</v>
      </c>
      <c r="AU346" s="216" t="s">
        <v>85</v>
      </c>
      <c r="AY346" s="18" t="s">
        <v>159</v>
      </c>
      <c r="BE346" s="217">
        <f>IF(N346="základní",J346,0)</f>
        <v>0</v>
      </c>
      <c r="BF346" s="217">
        <f>IF(N346="snížená",J346,0)</f>
        <v>0</v>
      </c>
      <c r="BG346" s="217">
        <f>IF(N346="zákl. přenesená",J346,0)</f>
        <v>0</v>
      </c>
      <c r="BH346" s="217">
        <f>IF(N346="sníž. přenesená",J346,0)</f>
        <v>0</v>
      </c>
      <c r="BI346" s="217">
        <f>IF(N346="nulová",J346,0)</f>
        <v>0</v>
      </c>
      <c r="BJ346" s="18" t="s">
        <v>83</v>
      </c>
      <c r="BK346" s="217">
        <f>ROUND(I346*H346,2)</f>
        <v>0</v>
      </c>
      <c r="BL346" s="18" t="s">
        <v>238</v>
      </c>
      <c r="BM346" s="216" t="s">
        <v>1191</v>
      </c>
    </row>
    <row r="347" spans="1:47" s="2" customFormat="1" ht="12">
      <c r="A347" s="39"/>
      <c r="B347" s="40"/>
      <c r="C347" s="41"/>
      <c r="D347" s="218" t="s">
        <v>169</v>
      </c>
      <c r="E347" s="41"/>
      <c r="F347" s="219" t="s">
        <v>544</v>
      </c>
      <c r="G347" s="41"/>
      <c r="H347" s="41"/>
      <c r="I347" s="220"/>
      <c r="J347" s="41"/>
      <c r="K347" s="41"/>
      <c r="L347" s="45"/>
      <c r="M347" s="221"/>
      <c r="N347" s="222"/>
      <c r="O347" s="85"/>
      <c r="P347" s="85"/>
      <c r="Q347" s="85"/>
      <c r="R347" s="85"/>
      <c r="S347" s="85"/>
      <c r="T347" s="86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T347" s="18" t="s">
        <v>169</v>
      </c>
      <c r="AU347" s="18" t="s">
        <v>85</v>
      </c>
    </row>
    <row r="348" spans="1:65" s="2" customFormat="1" ht="21.75" customHeight="1">
      <c r="A348" s="39"/>
      <c r="B348" s="40"/>
      <c r="C348" s="257" t="s">
        <v>516</v>
      </c>
      <c r="D348" s="257" t="s">
        <v>255</v>
      </c>
      <c r="E348" s="258" t="s">
        <v>546</v>
      </c>
      <c r="F348" s="259" t="s">
        <v>547</v>
      </c>
      <c r="G348" s="260" t="s">
        <v>237</v>
      </c>
      <c r="H348" s="261">
        <v>1</v>
      </c>
      <c r="I348" s="262"/>
      <c r="J348" s="263">
        <f>ROUND(I348*H348,2)</f>
        <v>0</v>
      </c>
      <c r="K348" s="259" t="s">
        <v>166</v>
      </c>
      <c r="L348" s="264"/>
      <c r="M348" s="265" t="s">
        <v>19</v>
      </c>
      <c r="N348" s="266" t="s">
        <v>46</v>
      </c>
      <c r="O348" s="85"/>
      <c r="P348" s="214">
        <f>O348*H348</f>
        <v>0</v>
      </c>
      <c r="Q348" s="214">
        <v>0.00091</v>
      </c>
      <c r="R348" s="214">
        <f>Q348*H348</f>
        <v>0.00091</v>
      </c>
      <c r="S348" s="214">
        <v>0</v>
      </c>
      <c r="T348" s="215">
        <f>S348*H348</f>
        <v>0</v>
      </c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R348" s="216" t="s">
        <v>259</v>
      </c>
      <c r="AT348" s="216" t="s">
        <v>255</v>
      </c>
      <c r="AU348" s="216" t="s">
        <v>85</v>
      </c>
      <c r="AY348" s="18" t="s">
        <v>159</v>
      </c>
      <c r="BE348" s="217">
        <f>IF(N348="základní",J348,0)</f>
        <v>0</v>
      </c>
      <c r="BF348" s="217">
        <f>IF(N348="snížená",J348,0)</f>
        <v>0</v>
      </c>
      <c r="BG348" s="217">
        <f>IF(N348="zákl. přenesená",J348,0)</f>
        <v>0</v>
      </c>
      <c r="BH348" s="217">
        <f>IF(N348="sníž. přenesená",J348,0)</f>
        <v>0</v>
      </c>
      <c r="BI348" s="217">
        <f>IF(N348="nulová",J348,0)</f>
        <v>0</v>
      </c>
      <c r="BJ348" s="18" t="s">
        <v>83</v>
      </c>
      <c r="BK348" s="217">
        <f>ROUND(I348*H348,2)</f>
        <v>0</v>
      </c>
      <c r="BL348" s="18" t="s">
        <v>238</v>
      </c>
      <c r="BM348" s="216" t="s">
        <v>1192</v>
      </c>
    </row>
    <row r="349" spans="1:65" s="2" customFormat="1" ht="49.05" customHeight="1">
      <c r="A349" s="39"/>
      <c r="B349" s="40"/>
      <c r="C349" s="205" t="s">
        <v>521</v>
      </c>
      <c r="D349" s="205" t="s">
        <v>162</v>
      </c>
      <c r="E349" s="206" t="s">
        <v>550</v>
      </c>
      <c r="F349" s="207" t="s">
        <v>551</v>
      </c>
      <c r="G349" s="208" t="s">
        <v>191</v>
      </c>
      <c r="H349" s="209">
        <v>0.033</v>
      </c>
      <c r="I349" s="210"/>
      <c r="J349" s="211">
        <f>ROUND(I349*H349,2)</f>
        <v>0</v>
      </c>
      <c r="K349" s="207" t="s">
        <v>166</v>
      </c>
      <c r="L349" s="45"/>
      <c r="M349" s="212" t="s">
        <v>19</v>
      </c>
      <c r="N349" s="213" t="s">
        <v>46</v>
      </c>
      <c r="O349" s="85"/>
      <c r="P349" s="214">
        <f>O349*H349</f>
        <v>0</v>
      </c>
      <c r="Q349" s="214">
        <v>0</v>
      </c>
      <c r="R349" s="214">
        <f>Q349*H349</f>
        <v>0</v>
      </c>
      <c r="S349" s="214">
        <v>0</v>
      </c>
      <c r="T349" s="215">
        <f>S349*H349</f>
        <v>0</v>
      </c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R349" s="216" t="s">
        <v>238</v>
      </c>
      <c r="AT349" s="216" t="s">
        <v>162</v>
      </c>
      <c r="AU349" s="216" t="s">
        <v>85</v>
      </c>
      <c r="AY349" s="18" t="s">
        <v>159</v>
      </c>
      <c r="BE349" s="217">
        <f>IF(N349="základní",J349,0)</f>
        <v>0</v>
      </c>
      <c r="BF349" s="217">
        <f>IF(N349="snížená",J349,0)</f>
        <v>0</v>
      </c>
      <c r="BG349" s="217">
        <f>IF(N349="zákl. přenesená",J349,0)</f>
        <v>0</v>
      </c>
      <c r="BH349" s="217">
        <f>IF(N349="sníž. přenesená",J349,0)</f>
        <v>0</v>
      </c>
      <c r="BI349" s="217">
        <f>IF(N349="nulová",J349,0)</f>
        <v>0</v>
      </c>
      <c r="BJ349" s="18" t="s">
        <v>83</v>
      </c>
      <c r="BK349" s="217">
        <f>ROUND(I349*H349,2)</f>
        <v>0</v>
      </c>
      <c r="BL349" s="18" t="s">
        <v>238</v>
      </c>
      <c r="BM349" s="216" t="s">
        <v>1193</v>
      </c>
    </row>
    <row r="350" spans="1:47" s="2" customFormat="1" ht="12">
      <c r="A350" s="39"/>
      <c r="B350" s="40"/>
      <c r="C350" s="41"/>
      <c r="D350" s="218" t="s">
        <v>169</v>
      </c>
      <c r="E350" s="41"/>
      <c r="F350" s="219" t="s">
        <v>553</v>
      </c>
      <c r="G350" s="41"/>
      <c r="H350" s="41"/>
      <c r="I350" s="220"/>
      <c r="J350" s="41"/>
      <c r="K350" s="41"/>
      <c r="L350" s="45"/>
      <c r="M350" s="221"/>
      <c r="N350" s="222"/>
      <c r="O350" s="85"/>
      <c r="P350" s="85"/>
      <c r="Q350" s="85"/>
      <c r="R350" s="85"/>
      <c r="S350" s="85"/>
      <c r="T350" s="86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T350" s="18" t="s">
        <v>169</v>
      </c>
      <c r="AU350" s="18" t="s">
        <v>85</v>
      </c>
    </row>
    <row r="351" spans="1:63" s="12" customFormat="1" ht="22.8" customHeight="1">
      <c r="A351" s="12"/>
      <c r="B351" s="189"/>
      <c r="C351" s="190"/>
      <c r="D351" s="191" t="s">
        <v>74</v>
      </c>
      <c r="E351" s="203" t="s">
        <v>554</v>
      </c>
      <c r="F351" s="203" t="s">
        <v>555</v>
      </c>
      <c r="G351" s="190"/>
      <c r="H351" s="190"/>
      <c r="I351" s="193"/>
      <c r="J351" s="204">
        <f>BK351</f>
        <v>0</v>
      </c>
      <c r="K351" s="190"/>
      <c r="L351" s="195"/>
      <c r="M351" s="196"/>
      <c r="N351" s="197"/>
      <c r="O351" s="197"/>
      <c r="P351" s="198">
        <f>SUM(P352:P397)</f>
        <v>0</v>
      </c>
      <c r="Q351" s="197"/>
      <c r="R351" s="198">
        <f>SUM(R352:R397)</f>
        <v>0.0405</v>
      </c>
      <c r="S351" s="197"/>
      <c r="T351" s="199">
        <f>SUM(T352:T397)</f>
        <v>0.10105</v>
      </c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R351" s="200" t="s">
        <v>85</v>
      </c>
      <c r="AT351" s="201" t="s">
        <v>74</v>
      </c>
      <c r="AU351" s="201" t="s">
        <v>83</v>
      </c>
      <c r="AY351" s="200" t="s">
        <v>159</v>
      </c>
      <c r="BK351" s="202">
        <f>SUM(BK352:BK397)</f>
        <v>0</v>
      </c>
    </row>
    <row r="352" spans="1:65" s="2" customFormat="1" ht="37.8" customHeight="1">
      <c r="A352" s="39"/>
      <c r="B352" s="40"/>
      <c r="C352" s="205" t="s">
        <v>525</v>
      </c>
      <c r="D352" s="205" t="s">
        <v>162</v>
      </c>
      <c r="E352" s="206" t="s">
        <v>557</v>
      </c>
      <c r="F352" s="207" t="s">
        <v>558</v>
      </c>
      <c r="G352" s="208" t="s">
        <v>461</v>
      </c>
      <c r="H352" s="209">
        <v>126</v>
      </c>
      <c r="I352" s="210"/>
      <c r="J352" s="211">
        <f>ROUND(I352*H352,2)</f>
        <v>0</v>
      </c>
      <c r="K352" s="207" t="s">
        <v>166</v>
      </c>
      <c r="L352" s="45"/>
      <c r="M352" s="212" t="s">
        <v>19</v>
      </c>
      <c r="N352" s="213" t="s">
        <v>46</v>
      </c>
      <c r="O352" s="85"/>
      <c r="P352" s="214">
        <f>O352*H352</f>
        <v>0</v>
      </c>
      <c r="Q352" s="214">
        <v>0</v>
      </c>
      <c r="R352" s="214">
        <f>Q352*H352</f>
        <v>0</v>
      </c>
      <c r="S352" s="214">
        <v>0.00062</v>
      </c>
      <c r="T352" s="215">
        <f>S352*H352</f>
        <v>0.07812</v>
      </c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R352" s="216" t="s">
        <v>238</v>
      </c>
      <c r="AT352" s="216" t="s">
        <v>162</v>
      </c>
      <c r="AU352" s="216" t="s">
        <v>85</v>
      </c>
      <c r="AY352" s="18" t="s">
        <v>159</v>
      </c>
      <c r="BE352" s="217">
        <f>IF(N352="základní",J352,0)</f>
        <v>0</v>
      </c>
      <c r="BF352" s="217">
        <f>IF(N352="snížená",J352,0)</f>
        <v>0</v>
      </c>
      <c r="BG352" s="217">
        <f>IF(N352="zákl. přenesená",J352,0)</f>
        <v>0</v>
      </c>
      <c r="BH352" s="217">
        <f>IF(N352="sníž. přenesená",J352,0)</f>
        <v>0</v>
      </c>
      <c r="BI352" s="217">
        <f>IF(N352="nulová",J352,0)</f>
        <v>0</v>
      </c>
      <c r="BJ352" s="18" t="s">
        <v>83</v>
      </c>
      <c r="BK352" s="217">
        <f>ROUND(I352*H352,2)</f>
        <v>0</v>
      </c>
      <c r="BL352" s="18" t="s">
        <v>238</v>
      </c>
      <c r="BM352" s="216" t="s">
        <v>1194</v>
      </c>
    </row>
    <row r="353" spans="1:47" s="2" customFormat="1" ht="12">
      <c r="A353" s="39"/>
      <c r="B353" s="40"/>
      <c r="C353" s="41"/>
      <c r="D353" s="218" t="s">
        <v>169</v>
      </c>
      <c r="E353" s="41"/>
      <c r="F353" s="219" t="s">
        <v>560</v>
      </c>
      <c r="G353" s="41"/>
      <c r="H353" s="41"/>
      <c r="I353" s="220"/>
      <c r="J353" s="41"/>
      <c r="K353" s="41"/>
      <c r="L353" s="45"/>
      <c r="M353" s="221"/>
      <c r="N353" s="222"/>
      <c r="O353" s="85"/>
      <c r="P353" s="85"/>
      <c r="Q353" s="85"/>
      <c r="R353" s="85"/>
      <c r="S353" s="85"/>
      <c r="T353" s="86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T353" s="18" t="s">
        <v>169</v>
      </c>
      <c r="AU353" s="18" t="s">
        <v>85</v>
      </c>
    </row>
    <row r="354" spans="1:51" s="13" customFormat="1" ht="12">
      <c r="A354" s="13"/>
      <c r="B354" s="223"/>
      <c r="C354" s="224"/>
      <c r="D354" s="225" t="s">
        <v>175</v>
      </c>
      <c r="E354" s="226" t="s">
        <v>19</v>
      </c>
      <c r="F354" s="227" t="s">
        <v>561</v>
      </c>
      <c r="G354" s="224"/>
      <c r="H354" s="226" t="s">
        <v>19</v>
      </c>
      <c r="I354" s="228"/>
      <c r="J354" s="224"/>
      <c r="K354" s="224"/>
      <c r="L354" s="229"/>
      <c r="M354" s="230"/>
      <c r="N354" s="231"/>
      <c r="O354" s="231"/>
      <c r="P354" s="231"/>
      <c r="Q354" s="231"/>
      <c r="R354" s="231"/>
      <c r="S354" s="231"/>
      <c r="T354" s="232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33" t="s">
        <v>175</v>
      </c>
      <c r="AU354" s="233" t="s">
        <v>85</v>
      </c>
      <c r="AV354" s="13" t="s">
        <v>83</v>
      </c>
      <c r="AW354" s="13" t="s">
        <v>37</v>
      </c>
      <c r="AX354" s="13" t="s">
        <v>75</v>
      </c>
      <c r="AY354" s="233" t="s">
        <v>159</v>
      </c>
    </row>
    <row r="355" spans="1:51" s="13" customFormat="1" ht="12">
      <c r="A355" s="13"/>
      <c r="B355" s="223"/>
      <c r="C355" s="224"/>
      <c r="D355" s="225" t="s">
        <v>175</v>
      </c>
      <c r="E355" s="226" t="s">
        <v>19</v>
      </c>
      <c r="F355" s="227" t="s">
        <v>562</v>
      </c>
      <c r="G355" s="224"/>
      <c r="H355" s="226" t="s">
        <v>19</v>
      </c>
      <c r="I355" s="228"/>
      <c r="J355" s="224"/>
      <c r="K355" s="224"/>
      <c r="L355" s="229"/>
      <c r="M355" s="230"/>
      <c r="N355" s="231"/>
      <c r="O355" s="231"/>
      <c r="P355" s="231"/>
      <c r="Q355" s="231"/>
      <c r="R355" s="231"/>
      <c r="S355" s="231"/>
      <c r="T355" s="232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33" t="s">
        <v>175</v>
      </c>
      <c r="AU355" s="233" t="s">
        <v>85</v>
      </c>
      <c r="AV355" s="13" t="s">
        <v>83</v>
      </c>
      <c r="AW355" s="13" t="s">
        <v>37</v>
      </c>
      <c r="AX355" s="13" t="s">
        <v>75</v>
      </c>
      <c r="AY355" s="233" t="s">
        <v>159</v>
      </c>
    </row>
    <row r="356" spans="1:51" s="14" customFormat="1" ht="12">
      <c r="A356" s="14"/>
      <c r="B356" s="234"/>
      <c r="C356" s="235"/>
      <c r="D356" s="225" t="s">
        <v>175</v>
      </c>
      <c r="E356" s="236" t="s">
        <v>19</v>
      </c>
      <c r="F356" s="237" t="s">
        <v>1195</v>
      </c>
      <c r="G356" s="235"/>
      <c r="H356" s="238">
        <v>126</v>
      </c>
      <c r="I356" s="239"/>
      <c r="J356" s="235"/>
      <c r="K356" s="235"/>
      <c r="L356" s="240"/>
      <c r="M356" s="241"/>
      <c r="N356" s="242"/>
      <c r="O356" s="242"/>
      <c r="P356" s="242"/>
      <c r="Q356" s="242"/>
      <c r="R356" s="242"/>
      <c r="S356" s="242"/>
      <c r="T356" s="243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44" t="s">
        <v>175</v>
      </c>
      <c r="AU356" s="244" t="s">
        <v>85</v>
      </c>
      <c r="AV356" s="14" t="s">
        <v>85</v>
      </c>
      <c r="AW356" s="14" t="s">
        <v>37</v>
      </c>
      <c r="AX356" s="14" t="s">
        <v>83</v>
      </c>
      <c r="AY356" s="244" t="s">
        <v>159</v>
      </c>
    </row>
    <row r="357" spans="1:65" s="2" customFormat="1" ht="24.15" customHeight="1">
      <c r="A357" s="39"/>
      <c r="B357" s="40"/>
      <c r="C357" s="205" t="s">
        <v>529</v>
      </c>
      <c r="D357" s="205" t="s">
        <v>162</v>
      </c>
      <c r="E357" s="206" t="s">
        <v>565</v>
      </c>
      <c r="F357" s="207" t="s">
        <v>566</v>
      </c>
      <c r="G357" s="208" t="s">
        <v>237</v>
      </c>
      <c r="H357" s="209">
        <v>95</v>
      </c>
      <c r="I357" s="210"/>
      <c r="J357" s="211">
        <f>ROUND(I357*H357,2)</f>
        <v>0</v>
      </c>
      <c r="K357" s="207" t="s">
        <v>166</v>
      </c>
      <c r="L357" s="45"/>
      <c r="M357" s="212" t="s">
        <v>19</v>
      </c>
      <c r="N357" s="213" t="s">
        <v>46</v>
      </c>
      <c r="O357" s="85"/>
      <c r="P357" s="214">
        <f>O357*H357</f>
        <v>0</v>
      </c>
      <c r="Q357" s="214">
        <v>0</v>
      </c>
      <c r="R357" s="214">
        <f>Q357*H357</f>
        <v>0</v>
      </c>
      <c r="S357" s="214">
        <v>0.00015</v>
      </c>
      <c r="T357" s="215">
        <f>S357*H357</f>
        <v>0.014249999999999999</v>
      </c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R357" s="216" t="s">
        <v>238</v>
      </c>
      <c r="AT357" s="216" t="s">
        <v>162</v>
      </c>
      <c r="AU357" s="216" t="s">
        <v>85</v>
      </c>
      <c r="AY357" s="18" t="s">
        <v>159</v>
      </c>
      <c r="BE357" s="217">
        <f>IF(N357="základní",J357,0)</f>
        <v>0</v>
      </c>
      <c r="BF357" s="217">
        <f>IF(N357="snížená",J357,0)</f>
        <v>0</v>
      </c>
      <c r="BG357" s="217">
        <f>IF(N357="zákl. přenesená",J357,0)</f>
        <v>0</v>
      </c>
      <c r="BH357" s="217">
        <f>IF(N357="sníž. přenesená",J357,0)</f>
        <v>0</v>
      </c>
      <c r="BI357" s="217">
        <f>IF(N357="nulová",J357,0)</f>
        <v>0</v>
      </c>
      <c r="BJ357" s="18" t="s">
        <v>83</v>
      </c>
      <c r="BK357" s="217">
        <f>ROUND(I357*H357,2)</f>
        <v>0</v>
      </c>
      <c r="BL357" s="18" t="s">
        <v>238</v>
      </c>
      <c r="BM357" s="216" t="s">
        <v>1196</v>
      </c>
    </row>
    <row r="358" spans="1:47" s="2" customFormat="1" ht="12">
      <c r="A358" s="39"/>
      <c r="B358" s="40"/>
      <c r="C358" s="41"/>
      <c r="D358" s="218" t="s">
        <v>169</v>
      </c>
      <c r="E358" s="41"/>
      <c r="F358" s="219" t="s">
        <v>568</v>
      </c>
      <c r="G358" s="41"/>
      <c r="H358" s="41"/>
      <c r="I358" s="220"/>
      <c r="J358" s="41"/>
      <c r="K358" s="41"/>
      <c r="L358" s="45"/>
      <c r="M358" s="221"/>
      <c r="N358" s="222"/>
      <c r="O358" s="85"/>
      <c r="P358" s="85"/>
      <c r="Q358" s="85"/>
      <c r="R358" s="85"/>
      <c r="S358" s="85"/>
      <c r="T358" s="86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T358" s="18" t="s">
        <v>169</v>
      </c>
      <c r="AU358" s="18" t="s">
        <v>85</v>
      </c>
    </row>
    <row r="359" spans="1:51" s="13" customFormat="1" ht="12">
      <c r="A359" s="13"/>
      <c r="B359" s="223"/>
      <c r="C359" s="224"/>
      <c r="D359" s="225" t="s">
        <v>175</v>
      </c>
      <c r="E359" s="226" t="s">
        <v>19</v>
      </c>
      <c r="F359" s="227" t="s">
        <v>561</v>
      </c>
      <c r="G359" s="224"/>
      <c r="H359" s="226" t="s">
        <v>19</v>
      </c>
      <c r="I359" s="228"/>
      <c r="J359" s="224"/>
      <c r="K359" s="224"/>
      <c r="L359" s="229"/>
      <c r="M359" s="230"/>
      <c r="N359" s="231"/>
      <c r="O359" s="231"/>
      <c r="P359" s="231"/>
      <c r="Q359" s="231"/>
      <c r="R359" s="231"/>
      <c r="S359" s="231"/>
      <c r="T359" s="232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33" t="s">
        <v>175</v>
      </c>
      <c r="AU359" s="233" t="s">
        <v>85</v>
      </c>
      <c r="AV359" s="13" t="s">
        <v>83</v>
      </c>
      <c r="AW359" s="13" t="s">
        <v>37</v>
      </c>
      <c r="AX359" s="13" t="s">
        <v>75</v>
      </c>
      <c r="AY359" s="233" t="s">
        <v>159</v>
      </c>
    </row>
    <row r="360" spans="1:51" s="13" customFormat="1" ht="12">
      <c r="A360" s="13"/>
      <c r="B360" s="223"/>
      <c r="C360" s="224"/>
      <c r="D360" s="225" t="s">
        <v>175</v>
      </c>
      <c r="E360" s="226" t="s">
        <v>19</v>
      </c>
      <c r="F360" s="227" t="s">
        <v>569</v>
      </c>
      <c r="G360" s="224"/>
      <c r="H360" s="226" t="s">
        <v>19</v>
      </c>
      <c r="I360" s="228"/>
      <c r="J360" s="224"/>
      <c r="K360" s="224"/>
      <c r="L360" s="229"/>
      <c r="M360" s="230"/>
      <c r="N360" s="231"/>
      <c r="O360" s="231"/>
      <c r="P360" s="231"/>
      <c r="Q360" s="231"/>
      <c r="R360" s="231"/>
      <c r="S360" s="231"/>
      <c r="T360" s="232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33" t="s">
        <v>175</v>
      </c>
      <c r="AU360" s="233" t="s">
        <v>85</v>
      </c>
      <c r="AV360" s="13" t="s">
        <v>83</v>
      </c>
      <c r="AW360" s="13" t="s">
        <v>37</v>
      </c>
      <c r="AX360" s="13" t="s">
        <v>75</v>
      </c>
      <c r="AY360" s="233" t="s">
        <v>159</v>
      </c>
    </row>
    <row r="361" spans="1:51" s="13" customFormat="1" ht="12">
      <c r="A361" s="13"/>
      <c r="B361" s="223"/>
      <c r="C361" s="224"/>
      <c r="D361" s="225" t="s">
        <v>175</v>
      </c>
      <c r="E361" s="226" t="s">
        <v>19</v>
      </c>
      <c r="F361" s="227" t="s">
        <v>562</v>
      </c>
      <c r="G361" s="224"/>
      <c r="H361" s="226" t="s">
        <v>19</v>
      </c>
      <c r="I361" s="228"/>
      <c r="J361" s="224"/>
      <c r="K361" s="224"/>
      <c r="L361" s="229"/>
      <c r="M361" s="230"/>
      <c r="N361" s="231"/>
      <c r="O361" s="231"/>
      <c r="P361" s="231"/>
      <c r="Q361" s="231"/>
      <c r="R361" s="231"/>
      <c r="S361" s="231"/>
      <c r="T361" s="232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33" t="s">
        <v>175</v>
      </c>
      <c r="AU361" s="233" t="s">
        <v>85</v>
      </c>
      <c r="AV361" s="13" t="s">
        <v>83</v>
      </c>
      <c r="AW361" s="13" t="s">
        <v>37</v>
      </c>
      <c r="AX361" s="13" t="s">
        <v>75</v>
      </c>
      <c r="AY361" s="233" t="s">
        <v>159</v>
      </c>
    </row>
    <row r="362" spans="1:51" s="14" customFormat="1" ht="12">
      <c r="A362" s="14"/>
      <c r="B362" s="234"/>
      <c r="C362" s="235"/>
      <c r="D362" s="225" t="s">
        <v>175</v>
      </c>
      <c r="E362" s="236" t="s">
        <v>19</v>
      </c>
      <c r="F362" s="237" t="s">
        <v>683</v>
      </c>
      <c r="G362" s="235"/>
      <c r="H362" s="238">
        <v>95</v>
      </c>
      <c r="I362" s="239"/>
      <c r="J362" s="235"/>
      <c r="K362" s="235"/>
      <c r="L362" s="240"/>
      <c r="M362" s="241"/>
      <c r="N362" s="242"/>
      <c r="O362" s="242"/>
      <c r="P362" s="242"/>
      <c r="Q362" s="242"/>
      <c r="R362" s="242"/>
      <c r="S362" s="242"/>
      <c r="T362" s="243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44" t="s">
        <v>175</v>
      </c>
      <c r="AU362" s="244" t="s">
        <v>85</v>
      </c>
      <c r="AV362" s="14" t="s">
        <v>85</v>
      </c>
      <c r="AW362" s="14" t="s">
        <v>37</v>
      </c>
      <c r="AX362" s="14" t="s">
        <v>75</v>
      </c>
      <c r="AY362" s="244" t="s">
        <v>159</v>
      </c>
    </row>
    <row r="363" spans="1:51" s="13" customFormat="1" ht="12">
      <c r="A363" s="13"/>
      <c r="B363" s="223"/>
      <c r="C363" s="224"/>
      <c r="D363" s="225" t="s">
        <v>175</v>
      </c>
      <c r="E363" s="226" t="s">
        <v>19</v>
      </c>
      <c r="F363" s="227" t="s">
        <v>243</v>
      </c>
      <c r="G363" s="224"/>
      <c r="H363" s="226" t="s">
        <v>19</v>
      </c>
      <c r="I363" s="228"/>
      <c r="J363" s="224"/>
      <c r="K363" s="224"/>
      <c r="L363" s="229"/>
      <c r="M363" s="230"/>
      <c r="N363" s="231"/>
      <c r="O363" s="231"/>
      <c r="P363" s="231"/>
      <c r="Q363" s="231"/>
      <c r="R363" s="231"/>
      <c r="S363" s="231"/>
      <c r="T363" s="232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33" t="s">
        <v>175</v>
      </c>
      <c r="AU363" s="233" t="s">
        <v>85</v>
      </c>
      <c r="AV363" s="13" t="s">
        <v>83</v>
      </c>
      <c r="AW363" s="13" t="s">
        <v>37</v>
      </c>
      <c r="AX363" s="13" t="s">
        <v>75</v>
      </c>
      <c r="AY363" s="233" t="s">
        <v>159</v>
      </c>
    </row>
    <row r="364" spans="1:51" s="14" customFormat="1" ht="12">
      <c r="A364" s="14"/>
      <c r="B364" s="234"/>
      <c r="C364" s="235"/>
      <c r="D364" s="225" t="s">
        <v>175</v>
      </c>
      <c r="E364" s="236" t="s">
        <v>19</v>
      </c>
      <c r="F364" s="237" t="s">
        <v>75</v>
      </c>
      <c r="G364" s="235"/>
      <c r="H364" s="238">
        <v>0</v>
      </c>
      <c r="I364" s="239"/>
      <c r="J364" s="235"/>
      <c r="K364" s="235"/>
      <c r="L364" s="240"/>
      <c r="M364" s="241"/>
      <c r="N364" s="242"/>
      <c r="O364" s="242"/>
      <c r="P364" s="242"/>
      <c r="Q364" s="242"/>
      <c r="R364" s="242"/>
      <c r="S364" s="242"/>
      <c r="T364" s="243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44" t="s">
        <v>175</v>
      </c>
      <c r="AU364" s="244" t="s">
        <v>85</v>
      </c>
      <c r="AV364" s="14" t="s">
        <v>85</v>
      </c>
      <c r="AW364" s="14" t="s">
        <v>37</v>
      </c>
      <c r="AX364" s="14" t="s">
        <v>75</v>
      </c>
      <c r="AY364" s="244" t="s">
        <v>159</v>
      </c>
    </row>
    <row r="365" spans="1:51" s="15" customFormat="1" ht="12">
      <c r="A365" s="15"/>
      <c r="B365" s="245"/>
      <c r="C365" s="246"/>
      <c r="D365" s="225" t="s">
        <v>175</v>
      </c>
      <c r="E365" s="247" t="s">
        <v>19</v>
      </c>
      <c r="F365" s="248" t="s">
        <v>179</v>
      </c>
      <c r="G365" s="246"/>
      <c r="H365" s="249">
        <v>95</v>
      </c>
      <c r="I365" s="250"/>
      <c r="J365" s="246"/>
      <c r="K365" s="246"/>
      <c r="L365" s="251"/>
      <c r="M365" s="252"/>
      <c r="N365" s="253"/>
      <c r="O365" s="253"/>
      <c r="P365" s="253"/>
      <c r="Q365" s="253"/>
      <c r="R365" s="253"/>
      <c r="S365" s="253"/>
      <c r="T365" s="254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T365" s="255" t="s">
        <v>175</v>
      </c>
      <c r="AU365" s="255" t="s">
        <v>85</v>
      </c>
      <c r="AV365" s="15" t="s">
        <v>167</v>
      </c>
      <c r="AW365" s="15" t="s">
        <v>37</v>
      </c>
      <c r="AX365" s="15" t="s">
        <v>83</v>
      </c>
      <c r="AY365" s="255" t="s">
        <v>159</v>
      </c>
    </row>
    <row r="366" spans="1:65" s="2" customFormat="1" ht="24.15" customHeight="1">
      <c r="A366" s="39"/>
      <c r="B366" s="40"/>
      <c r="C366" s="205" t="s">
        <v>534</v>
      </c>
      <c r="D366" s="205" t="s">
        <v>162</v>
      </c>
      <c r="E366" s="206" t="s">
        <v>882</v>
      </c>
      <c r="F366" s="207" t="s">
        <v>883</v>
      </c>
      <c r="G366" s="208" t="s">
        <v>237</v>
      </c>
      <c r="H366" s="209">
        <v>31</v>
      </c>
      <c r="I366" s="210"/>
      <c r="J366" s="211">
        <f>ROUND(I366*H366,2)</f>
        <v>0</v>
      </c>
      <c r="K366" s="207" t="s">
        <v>166</v>
      </c>
      <c r="L366" s="45"/>
      <c r="M366" s="212" t="s">
        <v>19</v>
      </c>
      <c r="N366" s="213" t="s">
        <v>46</v>
      </c>
      <c r="O366" s="85"/>
      <c r="P366" s="214">
        <f>O366*H366</f>
        <v>0</v>
      </c>
      <c r="Q366" s="214">
        <v>0</v>
      </c>
      <c r="R366" s="214">
        <f>Q366*H366</f>
        <v>0</v>
      </c>
      <c r="S366" s="214">
        <v>0.00028</v>
      </c>
      <c r="T366" s="215">
        <f>S366*H366</f>
        <v>0.008679999999999998</v>
      </c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R366" s="216" t="s">
        <v>238</v>
      </c>
      <c r="AT366" s="216" t="s">
        <v>162</v>
      </c>
      <c r="AU366" s="216" t="s">
        <v>85</v>
      </c>
      <c r="AY366" s="18" t="s">
        <v>159</v>
      </c>
      <c r="BE366" s="217">
        <f>IF(N366="základní",J366,0)</f>
        <v>0</v>
      </c>
      <c r="BF366" s="217">
        <f>IF(N366="snížená",J366,0)</f>
        <v>0</v>
      </c>
      <c r="BG366" s="217">
        <f>IF(N366="zákl. přenesená",J366,0)</f>
        <v>0</v>
      </c>
      <c r="BH366" s="217">
        <f>IF(N366="sníž. přenesená",J366,0)</f>
        <v>0</v>
      </c>
      <c r="BI366" s="217">
        <f>IF(N366="nulová",J366,0)</f>
        <v>0</v>
      </c>
      <c r="BJ366" s="18" t="s">
        <v>83</v>
      </c>
      <c r="BK366" s="217">
        <f>ROUND(I366*H366,2)</f>
        <v>0</v>
      </c>
      <c r="BL366" s="18" t="s">
        <v>238</v>
      </c>
      <c r="BM366" s="216" t="s">
        <v>1197</v>
      </c>
    </row>
    <row r="367" spans="1:47" s="2" customFormat="1" ht="12">
      <c r="A367" s="39"/>
      <c r="B367" s="40"/>
      <c r="C367" s="41"/>
      <c r="D367" s="218" t="s">
        <v>169</v>
      </c>
      <c r="E367" s="41"/>
      <c r="F367" s="219" t="s">
        <v>885</v>
      </c>
      <c r="G367" s="41"/>
      <c r="H367" s="41"/>
      <c r="I367" s="220"/>
      <c r="J367" s="41"/>
      <c r="K367" s="41"/>
      <c r="L367" s="45"/>
      <c r="M367" s="221"/>
      <c r="N367" s="222"/>
      <c r="O367" s="85"/>
      <c r="P367" s="85"/>
      <c r="Q367" s="85"/>
      <c r="R367" s="85"/>
      <c r="S367" s="85"/>
      <c r="T367" s="86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T367" s="18" t="s">
        <v>169</v>
      </c>
      <c r="AU367" s="18" t="s">
        <v>85</v>
      </c>
    </row>
    <row r="368" spans="1:51" s="13" customFormat="1" ht="12">
      <c r="A368" s="13"/>
      <c r="B368" s="223"/>
      <c r="C368" s="224"/>
      <c r="D368" s="225" t="s">
        <v>175</v>
      </c>
      <c r="E368" s="226" t="s">
        <v>19</v>
      </c>
      <c r="F368" s="227" t="s">
        <v>561</v>
      </c>
      <c r="G368" s="224"/>
      <c r="H368" s="226" t="s">
        <v>19</v>
      </c>
      <c r="I368" s="228"/>
      <c r="J368" s="224"/>
      <c r="K368" s="224"/>
      <c r="L368" s="229"/>
      <c r="M368" s="230"/>
      <c r="N368" s="231"/>
      <c r="O368" s="231"/>
      <c r="P368" s="231"/>
      <c r="Q368" s="231"/>
      <c r="R368" s="231"/>
      <c r="S368" s="231"/>
      <c r="T368" s="232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33" t="s">
        <v>175</v>
      </c>
      <c r="AU368" s="233" t="s">
        <v>85</v>
      </c>
      <c r="AV368" s="13" t="s">
        <v>83</v>
      </c>
      <c r="AW368" s="13" t="s">
        <v>37</v>
      </c>
      <c r="AX368" s="13" t="s">
        <v>75</v>
      </c>
      <c r="AY368" s="233" t="s">
        <v>159</v>
      </c>
    </row>
    <row r="369" spans="1:51" s="13" customFormat="1" ht="12">
      <c r="A369" s="13"/>
      <c r="B369" s="223"/>
      <c r="C369" s="224"/>
      <c r="D369" s="225" t="s">
        <v>175</v>
      </c>
      <c r="E369" s="226" t="s">
        <v>19</v>
      </c>
      <c r="F369" s="227" t="s">
        <v>886</v>
      </c>
      <c r="G369" s="224"/>
      <c r="H369" s="226" t="s">
        <v>19</v>
      </c>
      <c r="I369" s="228"/>
      <c r="J369" s="224"/>
      <c r="K369" s="224"/>
      <c r="L369" s="229"/>
      <c r="M369" s="230"/>
      <c r="N369" s="231"/>
      <c r="O369" s="231"/>
      <c r="P369" s="231"/>
      <c r="Q369" s="231"/>
      <c r="R369" s="231"/>
      <c r="S369" s="231"/>
      <c r="T369" s="232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33" t="s">
        <v>175</v>
      </c>
      <c r="AU369" s="233" t="s">
        <v>85</v>
      </c>
      <c r="AV369" s="13" t="s">
        <v>83</v>
      </c>
      <c r="AW369" s="13" t="s">
        <v>37</v>
      </c>
      <c r="AX369" s="13" t="s">
        <v>75</v>
      </c>
      <c r="AY369" s="233" t="s">
        <v>159</v>
      </c>
    </row>
    <row r="370" spans="1:51" s="13" customFormat="1" ht="12">
      <c r="A370" s="13"/>
      <c r="B370" s="223"/>
      <c r="C370" s="224"/>
      <c r="D370" s="225" t="s">
        <v>175</v>
      </c>
      <c r="E370" s="226" t="s">
        <v>19</v>
      </c>
      <c r="F370" s="227" t="s">
        <v>562</v>
      </c>
      <c r="G370" s="224"/>
      <c r="H370" s="226" t="s">
        <v>19</v>
      </c>
      <c r="I370" s="228"/>
      <c r="J370" s="224"/>
      <c r="K370" s="224"/>
      <c r="L370" s="229"/>
      <c r="M370" s="230"/>
      <c r="N370" s="231"/>
      <c r="O370" s="231"/>
      <c r="P370" s="231"/>
      <c r="Q370" s="231"/>
      <c r="R370" s="231"/>
      <c r="S370" s="231"/>
      <c r="T370" s="232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33" t="s">
        <v>175</v>
      </c>
      <c r="AU370" s="233" t="s">
        <v>85</v>
      </c>
      <c r="AV370" s="13" t="s">
        <v>83</v>
      </c>
      <c r="AW370" s="13" t="s">
        <v>37</v>
      </c>
      <c r="AX370" s="13" t="s">
        <v>75</v>
      </c>
      <c r="AY370" s="233" t="s">
        <v>159</v>
      </c>
    </row>
    <row r="371" spans="1:51" s="14" customFormat="1" ht="12">
      <c r="A371" s="14"/>
      <c r="B371" s="234"/>
      <c r="C371" s="235"/>
      <c r="D371" s="225" t="s">
        <v>175</v>
      </c>
      <c r="E371" s="236" t="s">
        <v>19</v>
      </c>
      <c r="F371" s="237" t="s">
        <v>343</v>
      </c>
      <c r="G371" s="235"/>
      <c r="H371" s="238">
        <v>31</v>
      </c>
      <c r="I371" s="239"/>
      <c r="J371" s="235"/>
      <c r="K371" s="235"/>
      <c r="L371" s="240"/>
      <c r="M371" s="241"/>
      <c r="N371" s="242"/>
      <c r="O371" s="242"/>
      <c r="P371" s="242"/>
      <c r="Q371" s="242"/>
      <c r="R371" s="242"/>
      <c r="S371" s="242"/>
      <c r="T371" s="243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44" t="s">
        <v>175</v>
      </c>
      <c r="AU371" s="244" t="s">
        <v>85</v>
      </c>
      <c r="AV371" s="14" t="s">
        <v>85</v>
      </c>
      <c r="AW371" s="14" t="s">
        <v>37</v>
      </c>
      <c r="AX371" s="14" t="s">
        <v>75</v>
      </c>
      <c r="AY371" s="244" t="s">
        <v>159</v>
      </c>
    </row>
    <row r="372" spans="1:51" s="13" customFormat="1" ht="12">
      <c r="A372" s="13"/>
      <c r="B372" s="223"/>
      <c r="C372" s="224"/>
      <c r="D372" s="225" t="s">
        <v>175</v>
      </c>
      <c r="E372" s="226" t="s">
        <v>19</v>
      </c>
      <c r="F372" s="227" t="s">
        <v>243</v>
      </c>
      <c r="G372" s="224"/>
      <c r="H372" s="226" t="s">
        <v>19</v>
      </c>
      <c r="I372" s="228"/>
      <c r="J372" s="224"/>
      <c r="K372" s="224"/>
      <c r="L372" s="229"/>
      <c r="M372" s="230"/>
      <c r="N372" s="231"/>
      <c r="O372" s="231"/>
      <c r="P372" s="231"/>
      <c r="Q372" s="231"/>
      <c r="R372" s="231"/>
      <c r="S372" s="231"/>
      <c r="T372" s="232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33" t="s">
        <v>175</v>
      </c>
      <c r="AU372" s="233" t="s">
        <v>85</v>
      </c>
      <c r="AV372" s="13" t="s">
        <v>83</v>
      </c>
      <c r="AW372" s="13" t="s">
        <v>37</v>
      </c>
      <c r="AX372" s="13" t="s">
        <v>75</v>
      </c>
      <c r="AY372" s="233" t="s">
        <v>159</v>
      </c>
    </row>
    <row r="373" spans="1:51" s="14" customFormat="1" ht="12">
      <c r="A373" s="14"/>
      <c r="B373" s="234"/>
      <c r="C373" s="235"/>
      <c r="D373" s="225" t="s">
        <v>175</v>
      </c>
      <c r="E373" s="236" t="s">
        <v>19</v>
      </c>
      <c r="F373" s="237" t="s">
        <v>75</v>
      </c>
      <c r="G373" s="235"/>
      <c r="H373" s="238">
        <v>0</v>
      </c>
      <c r="I373" s="239"/>
      <c r="J373" s="235"/>
      <c r="K373" s="235"/>
      <c r="L373" s="240"/>
      <c r="M373" s="241"/>
      <c r="N373" s="242"/>
      <c r="O373" s="242"/>
      <c r="P373" s="242"/>
      <c r="Q373" s="242"/>
      <c r="R373" s="242"/>
      <c r="S373" s="242"/>
      <c r="T373" s="243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44" t="s">
        <v>175</v>
      </c>
      <c r="AU373" s="244" t="s">
        <v>85</v>
      </c>
      <c r="AV373" s="14" t="s">
        <v>85</v>
      </c>
      <c r="AW373" s="14" t="s">
        <v>37</v>
      </c>
      <c r="AX373" s="14" t="s">
        <v>75</v>
      </c>
      <c r="AY373" s="244" t="s">
        <v>159</v>
      </c>
    </row>
    <row r="374" spans="1:51" s="15" customFormat="1" ht="12">
      <c r="A374" s="15"/>
      <c r="B374" s="245"/>
      <c r="C374" s="246"/>
      <c r="D374" s="225" t="s">
        <v>175</v>
      </c>
      <c r="E374" s="247" t="s">
        <v>19</v>
      </c>
      <c r="F374" s="248" t="s">
        <v>179</v>
      </c>
      <c r="G374" s="246"/>
      <c r="H374" s="249">
        <v>31</v>
      </c>
      <c r="I374" s="250"/>
      <c r="J374" s="246"/>
      <c r="K374" s="246"/>
      <c r="L374" s="251"/>
      <c r="M374" s="252"/>
      <c r="N374" s="253"/>
      <c r="O374" s="253"/>
      <c r="P374" s="253"/>
      <c r="Q374" s="253"/>
      <c r="R374" s="253"/>
      <c r="S374" s="253"/>
      <c r="T374" s="254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T374" s="255" t="s">
        <v>175</v>
      </c>
      <c r="AU374" s="255" t="s">
        <v>85</v>
      </c>
      <c r="AV374" s="15" t="s">
        <v>167</v>
      </c>
      <c r="AW374" s="15" t="s">
        <v>37</v>
      </c>
      <c r="AX374" s="15" t="s">
        <v>83</v>
      </c>
      <c r="AY374" s="255" t="s">
        <v>159</v>
      </c>
    </row>
    <row r="375" spans="1:65" s="2" customFormat="1" ht="24.15" customHeight="1">
      <c r="A375" s="39"/>
      <c r="B375" s="40"/>
      <c r="C375" s="205" t="s">
        <v>540</v>
      </c>
      <c r="D375" s="205" t="s">
        <v>162</v>
      </c>
      <c r="E375" s="206" t="s">
        <v>572</v>
      </c>
      <c r="F375" s="207" t="s">
        <v>573</v>
      </c>
      <c r="G375" s="208" t="s">
        <v>461</v>
      </c>
      <c r="H375" s="209">
        <v>126</v>
      </c>
      <c r="I375" s="210"/>
      <c r="J375" s="211">
        <f>ROUND(I375*H375,2)</f>
        <v>0</v>
      </c>
      <c r="K375" s="207" t="s">
        <v>166</v>
      </c>
      <c r="L375" s="45"/>
      <c r="M375" s="212" t="s">
        <v>19</v>
      </c>
      <c r="N375" s="213" t="s">
        <v>46</v>
      </c>
      <c r="O375" s="85"/>
      <c r="P375" s="214">
        <f>O375*H375</f>
        <v>0</v>
      </c>
      <c r="Q375" s="214">
        <v>0</v>
      </c>
      <c r="R375" s="214">
        <f>Q375*H375</f>
        <v>0</v>
      </c>
      <c r="S375" s="214">
        <v>0</v>
      </c>
      <c r="T375" s="215">
        <f>S375*H375</f>
        <v>0</v>
      </c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R375" s="216" t="s">
        <v>238</v>
      </c>
      <c r="AT375" s="216" t="s">
        <v>162</v>
      </c>
      <c r="AU375" s="216" t="s">
        <v>85</v>
      </c>
      <c r="AY375" s="18" t="s">
        <v>159</v>
      </c>
      <c r="BE375" s="217">
        <f>IF(N375="základní",J375,0)</f>
        <v>0</v>
      </c>
      <c r="BF375" s="217">
        <f>IF(N375="snížená",J375,0)</f>
        <v>0</v>
      </c>
      <c r="BG375" s="217">
        <f>IF(N375="zákl. přenesená",J375,0)</f>
        <v>0</v>
      </c>
      <c r="BH375" s="217">
        <f>IF(N375="sníž. přenesená",J375,0)</f>
        <v>0</v>
      </c>
      <c r="BI375" s="217">
        <f>IF(N375="nulová",J375,0)</f>
        <v>0</v>
      </c>
      <c r="BJ375" s="18" t="s">
        <v>83</v>
      </c>
      <c r="BK375" s="217">
        <f>ROUND(I375*H375,2)</f>
        <v>0</v>
      </c>
      <c r="BL375" s="18" t="s">
        <v>238</v>
      </c>
      <c r="BM375" s="216" t="s">
        <v>1198</v>
      </c>
    </row>
    <row r="376" spans="1:47" s="2" customFormat="1" ht="12">
      <c r="A376" s="39"/>
      <c r="B376" s="40"/>
      <c r="C376" s="41"/>
      <c r="D376" s="218" t="s">
        <v>169</v>
      </c>
      <c r="E376" s="41"/>
      <c r="F376" s="219" t="s">
        <v>575</v>
      </c>
      <c r="G376" s="41"/>
      <c r="H376" s="41"/>
      <c r="I376" s="220"/>
      <c r="J376" s="41"/>
      <c r="K376" s="41"/>
      <c r="L376" s="45"/>
      <c r="M376" s="221"/>
      <c r="N376" s="222"/>
      <c r="O376" s="85"/>
      <c r="P376" s="85"/>
      <c r="Q376" s="85"/>
      <c r="R376" s="85"/>
      <c r="S376" s="85"/>
      <c r="T376" s="86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T376" s="18" t="s">
        <v>169</v>
      </c>
      <c r="AU376" s="18" t="s">
        <v>85</v>
      </c>
    </row>
    <row r="377" spans="1:51" s="13" customFormat="1" ht="12">
      <c r="A377" s="13"/>
      <c r="B377" s="223"/>
      <c r="C377" s="224"/>
      <c r="D377" s="225" t="s">
        <v>175</v>
      </c>
      <c r="E377" s="226" t="s">
        <v>19</v>
      </c>
      <c r="F377" s="227" t="s">
        <v>576</v>
      </c>
      <c r="G377" s="224"/>
      <c r="H377" s="226" t="s">
        <v>19</v>
      </c>
      <c r="I377" s="228"/>
      <c r="J377" s="224"/>
      <c r="K377" s="224"/>
      <c r="L377" s="229"/>
      <c r="M377" s="230"/>
      <c r="N377" s="231"/>
      <c r="O377" s="231"/>
      <c r="P377" s="231"/>
      <c r="Q377" s="231"/>
      <c r="R377" s="231"/>
      <c r="S377" s="231"/>
      <c r="T377" s="232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33" t="s">
        <v>175</v>
      </c>
      <c r="AU377" s="233" t="s">
        <v>85</v>
      </c>
      <c r="AV377" s="13" t="s">
        <v>83</v>
      </c>
      <c r="AW377" s="13" t="s">
        <v>37</v>
      </c>
      <c r="AX377" s="13" t="s">
        <v>75</v>
      </c>
      <c r="AY377" s="233" t="s">
        <v>159</v>
      </c>
    </row>
    <row r="378" spans="1:51" s="13" customFormat="1" ht="12">
      <c r="A378" s="13"/>
      <c r="B378" s="223"/>
      <c r="C378" s="224"/>
      <c r="D378" s="225" t="s">
        <v>175</v>
      </c>
      <c r="E378" s="226" t="s">
        <v>19</v>
      </c>
      <c r="F378" s="227" t="s">
        <v>562</v>
      </c>
      <c r="G378" s="224"/>
      <c r="H378" s="226" t="s">
        <v>19</v>
      </c>
      <c r="I378" s="228"/>
      <c r="J378" s="224"/>
      <c r="K378" s="224"/>
      <c r="L378" s="229"/>
      <c r="M378" s="230"/>
      <c r="N378" s="231"/>
      <c r="O378" s="231"/>
      <c r="P378" s="231"/>
      <c r="Q378" s="231"/>
      <c r="R378" s="231"/>
      <c r="S378" s="231"/>
      <c r="T378" s="232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33" t="s">
        <v>175</v>
      </c>
      <c r="AU378" s="233" t="s">
        <v>85</v>
      </c>
      <c r="AV378" s="13" t="s">
        <v>83</v>
      </c>
      <c r="AW378" s="13" t="s">
        <v>37</v>
      </c>
      <c r="AX378" s="13" t="s">
        <v>75</v>
      </c>
      <c r="AY378" s="233" t="s">
        <v>159</v>
      </c>
    </row>
    <row r="379" spans="1:51" s="14" customFormat="1" ht="12">
      <c r="A379" s="14"/>
      <c r="B379" s="234"/>
      <c r="C379" s="235"/>
      <c r="D379" s="225" t="s">
        <v>175</v>
      </c>
      <c r="E379" s="236" t="s">
        <v>19</v>
      </c>
      <c r="F379" s="237" t="s">
        <v>1195</v>
      </c>
      <c r="G379" s="235"/>
      <c r="H379" s="238">
        <v>126</v>
      </c>
      <c r="I379" s="239"/>
      <c r="J379" s="235"/>
      <c r="K379" s="235"/>
      <c r="L379" s="240"/>
      <c r="M379" s="241"/>
      <c r="N379" s="242"/>
      <c r="O379" s="242"/>
      <c r="P379" s="242"/>
      <c r="Q379" s="242"/>
      <c r="R379" s="242"/>
      <c r="S379" s="242"/>
      <c r="T379" s="243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T379" s="244" t="s">
        <v>175</v>
      </c>
      <c r="AU379" s="244" t="s">
        <v>85</v>
      </c>
      <c r="AV379" s="14" t="s">
        <v>85</v>
      </c>
      <c r="AW379" s="14" t="s">
        <v>37</v>
      </c>
      <c r="AX379" s="14" t="s">
        <v>83</v>
      </c>
      <c r="AY379" s="244" t="s">
        <v>159</v>
      </c>
    </row>
    <row r="380" spans="1:65" s="2" customFormat="1" ht="33" customHeight="1">
      <c r="A380" s="39"/>
      <c r="B380" s="40"/>
      <c r="C380" s="257" t="s">
        <v>545</v>
      </c>
      <c r="D380" s="257" t="s">
        <v>255</v>
      </c>
      <c r="E380" s="258" t="s">
        <v>888</v>
      </c>
      <c r="F380" s="259" t="s">
        <v>889</v>
      </c>
      <c r="G380" s="260" t="s">
        <v>237</v>
      </c>
      <c r="H380" s="261">
        <v>31</v>
      </c>
      <c r="I380" s="262"/>
      <c r="J380" s="263">
        <f>ROUND(I380*H380,2)</f>
        <v>0</v>
      </c>
      <c r="K380" s="259" t="s">
        <v>166</v>
      </c>
      <c r="L380" s="264"/>
      <c r="M380" s="265" t="s">
        <v>19</v>
      </c>
      <c r="N380" s="266" t="s">
        <v>46</v>
      </c>
      <c r="O380" s="85"/>
      <c r="P380" s="214">
        <f>O380*H380</f>
        <v>0</v>
      </c>
      <c r="Q380" s="214">
        <v>0.001</v>
      </c>
      <c r="R380" s="214">
        <f>Q380*H380</f>
        <v>0.031</v>
      </c>
      <c r="S380" s="214">
        <v>0</v>
      </c>
      <c r="T380" s="215">
        <f>S380*H380</f>
        <v>0</v>
      </c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R380" s="216" t="s">
        <v>259</v>
      </c>
      <c r="AT380" s="216" t="s">
        <v>255</v>
      </c>
      <c r="AU380" s="216" t="s">
        <v>85</v>
      </c>
      <c r="AY380" s="18" t="s">
        <v>159</v>
      </c>
      <c r="BE380" s="217">
        <f>IF(N380="základní",J380,0)</f>
        <v>0</v>
      </c>
      <c r="BF380" s="217">
        <f>IF(N380="snížená",J380,0)</f>
        <v>0</v>
      </c>
      <c r="BG380" s="217">
        <f>IF(N380="zákl. přenesená",J380,0)</f>
        <v>0</v>
      </c>
      <c r="BH380" s="217">
        <f>IF(N380="sníž. přenesená",J380,0)</f>
        <v>0</v>
      </c>
      <c r="BI380" s="217">
        <f>IF(N380="nulová",J380,0)</f>
        <v>0</v>
      </c>
      <c r="BJ380" s="18" t="s">
        <v>83</v>
      </c>
      <c r="BK380" s="217">
        <f>ROUND(I380*H380,2)</f>
        <v>0</v>
      </c>
      <c r="BL380" s="18" t="s">
        <v>238</v>
      </c>
      <c r="BM380" s="216" t="s">
        <v>1199</v>
      </c>
    </row>
    <row r="381" spans="1:51" s="13" customFormat="1" ht="12">
      <c r="A381" s="13"/>
      <c r="B381" s="223"/>
      <c r="C381" s="224"/>
      <c r="D381" s="225" t="s">
        <v>175</v>
      </c>
      <c r="E381" s="226" t="s">
        <v>19</v>
      </c>
      <c r="F381" s="227" t="s">
        <v>886</v>
      </c>
      <c r="G381" s="224"/>
      <c r="H381" s="226" t="s">
        <v>19</v>
      </c>
      <c r="I381" s="228"/>
      <c r="J381" s="224"/>
      <c r="K381" s="224"/>
      <c r="L381" s="229"/>
      <c r="M381" s="230"/>
      <c r="N381" s="231"/>
      <c r="O381" s="231"/>
      <c r="P381" s="231"/>
      <c r="Q381" s="231"/>
      <c r="R381" s="231"/>
      <c r="S381" s="231"/>
      <c r="T381" s="232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33" t="s">
        <v>175</v>
      </c>
      <c r="AU381" s="233" t="s">
        <v>85</v>
      </c>
      <c r="AV381" s="13" t="s">
        <v>83</v>
      </c>
      <c r="AW381" s="13" t="s">
        <v>37</v>
      </c>
      <c r="AX381" s="13" t="s">
        <v>75</v>
      </c>
      <c r="AY381" s="233" t="s">
        <v>159</v>
      </c>
    </row>
    <row r="382" spans="1:51" s="14" customFormat="1" ht="12">
      <c r="A382" s="14"/>
      <c r="B382" s="234"/>
      <c r="C382" s="235"/>
      <c r="D382" s="225" t="s">
        <v>175</v>
      </c>
      <c r="E382" s="236" t="s">
        <v>19</v>
      </c>
      <c r="F382" s="237" t="s">
        <v>343</v>
      </c>
      <c r="G382" s="235"/>
      <c r="H382" s="238">
        <v>31</v>
      </c>
      <c r="I382" s="239"/>
      <c r="J382" s="235"/>
      <c r="K382" s="235"/>
      <c r="L382" s="240"/>
      <c r="M382" s="241"/>
      <c r="N382" s="242"/>
      <c r="O382" s="242"/>
      <c r="P382" s="242"/>
      <c r="Q382" s="242"/>
      <c r="R382" s="242"/>
      <c r="S382" s="242"/>
      <c r="T382" s="243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44" t="s">
        <v>175</v>
      </c>
      <c r="AU382" s="244" t="s">
        <v>85</v>
      </c>
      <c r="AV382" s="14" t="s">
        <v>85</v>
      </c>
      <c r="AW382" s="14" t="s">
        <v>37</v>
      </c>
      <c r="AX382" s="14" t="s">
        <v>83</v>
      </c>
      <c r="AY382" s="244" t="s">
        <v>159</v>
      </c>
    </row>
    <row r="383" spans="1:65" s="2" customFormat="1" ht="24.15" customHeight="1">
      <c r="A383" s="39"/>
      <c r="B383" s="40"/>
      <c r="C383" s="205" t="s">
        <v>549</v>
      </c>
      <c r="D383" s="205" t="s">
        <v>162</v>
      </c>
      <c r="E383" s="206" t="s">
        <v>578</v>
      </c>
      <c r="F383" s="207" t="s">
        <v>579</v>
      </c>
      <c r="G383" s="208" t="s">
        <v>237</v>
      </c>
      <c r="H383" s="209">
        <v>95</v>
      </c>
      <c r="I383" s="210"/>
      <c r="J383" s="211">
        <f>ROUND(I383*H383,2)</f>
        <v>0</v>
      </c>
      <c r="K383" s="207" t="s">
        <v>166</v>
      </c>
      <c r="L383" s="45"/>
      <c r="M383" s="212" t="s">
        <v>19</v>
      </c>
      <c r="N383" s="213" t="s">
        <v>46</v>
      </c>
      <c r="O383" s="85"/>
      <c r="P383" s="214">
        <f>O383*H383</f>
        <v>0</v>
      </c>
      <c r="Q383" s="214">
        <v>0</v>
      </c>
      <c r="R383" s="214">
        <f>Q383*H383</f>
        <v>0</v>
      </c>
      <c r="S383" s="214">
        <v>0</v>
      </c>
      <c r="T383" s="215">
        <f>S383*H383</f>
        <v>0</v>
      </c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R383" s="216" t="s">
        <v>238</v>
      </c>
      <c r="AT383" s="216" t="s">
        <v>162</v>
      </c>
      <c r="AU383" s="216" t="s">
        <v>85</v>
      </c>
      <c r="AY383" s="18" t="s">
        <v>159</v>
      </c>
      <c r="BE383" s="217">
        <f>IF(N383="základní",J383,0)</f>
        <v>0</v>
      </c>
      <c r="BF383" s="217">
        <f>IF(N383="snížená",J383,0)</f>
        <v>0</v>
      </c>
      <c r="BG383" s="217">
        <f>IF(N383="zákl. přenesená",J383,0)</f>
        <v>0</v>
      </c>
      <c r="BH383" s="217">
        <f>IF(N383="sníž. přenesená",J383,0)</f>
        <v>0</v>
      </c>
      <c r="BI383" s="217">
        <f>IF(N383="nulová",J383,0)</f>
        <v>0</v>
      </c>
      <c r="BJ383" s="18" t="s">
        <v>83</v>
      </c>
      <c r="BK383" s="217">
        <f>ROUND(I383*H383,2)</f>
        <v>0</v>
      </c>
      <c r="BL383" s="18" t="s">
        <v>238</v>
      </c>
      <c r="BM383" s="216" t="s">
        <v>1200</v>
      </c>
    </row>
    <row r="384" spans="1:47" s="2" customFormat="1" ht="12">
      <c r="A384" s="39"/>
      <c r="B384" s="40"/>
      <c r="C384" s="41"/>
      <c r="D384" s="218" t="s">
        <v>169</v>
      </c>
      <c r="E384" s="41"/>
      <c r="F384" s="219" t="s">
        <v>581</v>
      </c>
      <c r="G384" s="41"/>
      <c r="H384" s="41"/>
      <c r="I384" s="220"/>
      <c r="J384" s="41"/>
      <c r="K384" s="41"/>
      <c r="L384" s="45"/>
      <c r="M384" s="221"/>
      <c r="N384" s="222"/>
      <c r="O384" s="85"/>
      <c r="P384" s="85"/>
      <c r="Q384" s="85"/>
      <c r="R384" s="85"/>
      <c r="S384" s="85"/>
      <c r="T384" s="86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T384" s="18" t="s">
        <v>169</v>
      </c>
      <c r="AU384" s="18" t="s">
        <v>85</v>
      </c>
    </row>
    <row r="385" spans="1:51" s="13" customFormat="1" ht="12">
      <c r="A385" s="13"/>
      <c r="B385" s="223"/>
      <c r="C385" s="224"/>
      <c r="D385" s="225" t="s">
        <v>175</v>
      </c>
      <c r="E385" s="226" t="s">
        <v>19</v>
      </c>
      <c r="F385" s="227" t="s">
        <v>576</v>
      </c>
      <c r="G385" s="224"/>
      <c r="H385" s="226" t="s">
        <v>19</v>
      </c>
      <c r="I385" s="228"/>
      <c r="J385" s="224"/>
      <c r="K385" s="224"/>
      <c r="L385" s="229"/>
      <c r="M385" s="230"/>
      <c r="N385" s="231"/>
      <c r="O385" s="231"/>
      <c r="P385" s="231"/>
      <c r="Q385" s="231"/>
      <c r="R385" s="231"/>
      <c r="S385" s="231"/>
      <c r="T385" s="232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33" t="s">
        <v>175</v>
      </c>
      <c r="AU385" s="233" t="s">
        <v>85</v>
      </c>
      <c r="AV385" s="13" t="s">
        <v>83</v>
      </c>
      <c r="AW385" s="13" t="s">
        <v>37</v>
      </c>
      <c r="AX385" s="13" t="s">
        <v>75</v>
      </c>
      <c r="AY385" s="233" t="s">
        <v>159</v>
      </c>
    </row>
    <row r="386" spans="1:51" s="13" customFormat="1" ht="12">
      <c r="A386" s="13"/>
      <c r="B386" s="223"/>
      <c r="C386" s="224"/>
      <c r="D386" s="225" t="s">
        <v>175</v>
      </c>
      <c r="E386" s="226" t="s">
        <v>19</v>
      </c>
      <c r="F386" s="227" t="s">
        <v>569</v>
      </c>
      <c r="G386" s="224"/>
      <c r="H386" s="226" t="s">
        <v>19</v>
      </c>
      <c r="I386" s="228"/>
      <c r="J386" s="224"/>
      <c r="K386" s="224"/>
      <c r="L386" s="229"/>
      <c r="M386" s="230"/>
      <c r="N386" s="231"/>
      <c r="O386" s="231"/>
      <c r="P386" s="231"/>
      <c r="Q386" s="231"/>
      <c r="R386" s="231"/>
      <c r="S386" s="231"/>
      <c r="T386" s="232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33" t="s">
        <v>175</v>
      </c>
      <c r="AU386" s="233" t="s">
        <v>85</v>
      </c>
      <c r="AV386" s="13" t="s">
        <v>83</v>
      </c>
      <c r="AW386" s="13" t="s">
        <v>37</v>
      </c>
      <c r="AX386" s="13" t="s">
        <v>75</v>
      </c>
      <c r="AY386" s="233" t="s">
        <v>159</v>
      </c>
    </row>
    <row r="387" spans="1:51" s="13" customFormat="1" ht="12">
      <c r="A387" s="13"/>
      <c r="B387" s="223"/>
      <c r="C387" s="224"/>
      <c r="D387" s="225" t="s">
        <v>175</v>
      </c>
      <c r="E387" s="226" t="s">
        <v>19</v>
      </c>
      <c r="F387" s="227" t="s">
        <v>562</v>
      </c>
      <c r="G387" s="224"/>
      <c r="H387" s="226" t="s">
        <v>19</v>
      </c>
      <c r="I387" s="228"/>
      <c r="J387" s="224"/>
      <c r="K387" s="224"/>
      <c r="L387" s="229"/>
      <c r="M387" s="230"/>
      <c r="N387" s="231"/>
      <c r="O387" s="231"/>
      <c r="P387" s="231"/>
      <c r="Q387" s="231"/>
      <c r="R387" s="231"/>
      <c r="S387" s="231"/>
      <c r="T387" s="232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33" t="s">
        <v>175</v>
      </c>
      <c r="AU387" s="233" t="s">
        <v>85</v>
      </c>
      <c r="AV387" s="13" t="s">
        <v>83</v>
      </c>
      <c r="AW387" s="13" t="s">
        <v>37</v>
      </c>
      <c r="AX387" s="13" t="s">
        <v>75</v>
      </c>
      <c r="AY387" s="233" t="s">
        <v>159</v>
      </c>
    </row>
    <row r="388" spans="1:51" s="14" customFormat="1" ht="12">
      <c r="A388" s="14"/>
      <c r="B388" s="234"/>
      <c r="C388" s="235"/>
      <c r="D388" s="225" t="s">
        <v>175</v>
      </c>
      <c r="E388" s="236" t="s">
        <v>19</v>
      </c>
      <c r="F388" s="237" t="s">
        <v>683</v>
      </c>
      <c r="G388" s="235"/>
      <c r="H388" s="238">
        <v>95</v>
      </c>
      <c r="I388" s="239"/>
      <c r="J388" s="235"/>
      <c r="K388" s="235"/>
      <c r="L388" s="240"/>
      <c r="M388" s="241"/>
      <c r="N388" s="242"/>
      <c r="O388" s="242"/>
      <c r="P388" s="242"/>
      <c r="Q388" s="242"/>
      <c r="R388" s="242"/>
      <c r="S388" s="242"/>
      <c r="T388" s="243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T388" s="244" t="s">
        <v>175</v>
      </c>
      <c r="AU388" s="244" t="s">
        <v>85</v>
      </c>
      <c r="AV388" s="14" t="s">
        <v>85</v>
      </c>
      <c r="AW388" s="14" t="s">
        <v>37</v>
      </c>
      <c r="AX388" s="14" t="s">
        <v>75</v>
      </c>
      <c r="AY388" s="244" t="s">
        <v>159</v>
      </c>
    </row>
    <row r="389" spans="1:51" s="13" customFormat="1" ht="12">
      <c r="A389" s="13"/>
      <c r="B389" s="223"/>
      <c r="C389" s="224"/>
      <c r="D389" s="225" t="s">
        <v>175</v>
      </c>
      <c r="E389" s="226" t="s">
        <v>19</v>
      </c>
      <c r="F389" s="227" t="s">
        <v>243</v>
      </c>
      <c r="G389" s="224"/>
      <c r="H389" s="226" t="s">
        <v>19</v>
      </c>
      <c r="I389" s="228"/>
      <c r="J389" s="224"/>
      <c r="K389" s="224"/>
      <c r="L389" s="229"/>
      <c r="M389" s="230"/>
      <c r="N389" s="231"/>
      <c r="O389" s="231"/>
      <c r="P389" s="231"/>
      <c r="Q389" s="231"/>
      <c r="R389" s="231"/>
      <c r="S389" s="231"/>
      <c r="T389" s="232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33" t="s">
        <v>175</v>
      </c>
      <c r="AU389" s="233" t="s">
        <v>85</v>
      </c>
      <c r="AV389" s="13" t="s">
        <v>83</v>
      </c>
      <c r="AW389" s="13" t="s">
        <v>37</v>
      </c>
      <c r="AX389" s="13" t="s">
        <v>75</v>
      </c>
      <c r="AY389" s="233" t="s">
        <v>159</v>
      </c>
    </row>
    <row r="390" spans="1:51" s="14" customFormat="1" ht="12">
      <c r="A390" s="14"/>
      <c r="B390" s="234"/>
      <c r="C390" s="235"/>
      <c r="D390" s="225" t="s">
        <v>175</v>
      </c>
      <c r="E390" s="236" t="s">
        <v>19</v>
      </c>
      <c r="F390" s="237" t="s">
        <v>75</v>
      </c>
      <c r="G390" s="235"/>
      <c r="H390" s="238">
        <v>0</v>
      </c>
      <c r="I390" s="239"/>
      <c r="J390" s="235"/>
      <c r="K390" s="235"/>
      <c r="L390" s="240"/>
      <c r="M390" s="241"/>
      <c r="N390" s="242"/>
      <c r="O390" s="242"/>
      <c r="P390" s="242"/>
      <c r="Q390" s="242"/>
      <c r="R390" s="242"/>
      <c r="S390" s="242"/>
      <c r="T390" s="243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44" t="s">
        <v>175</v>
      </c>
      <c r="AU390" s="244" t="s">
        <v>85</v>
      </c>
      <c r="AV390" s="14" t="s">
        <v>85</v>
      </c>
      <c r="AW390" s="14" t="s">
        <v>37</v>
      </c>
      <c r="AX390" s="14" t="s">
        <v>75</v>
      </c>
      <c r="AY390" s="244" t="s">
        <v>159</v>
      </c>
    </row>
    <row r="391" spans="1:51" s="15" customFormat="1" ht="12">
      <c r="A391" s="15"/>
      <c r="B391" s="245"/>
      <c r="C391" s="246"/>
      <c r="D391" s="225" t="s">
        <v>175</v>
      </c>
      <c r="E391" s="247" t="s">
        <v>19</v>
      </c>
      <c r="F391" s="248" t="s">
        <v>179</v>
      </c>
      <c r="G391" s="246"/>
      <c r="H391" s="249">
        <v>95</v>
      </c>
      <c r="I391" s="250"/>
      <c r="J391" s="246"/>
      <c r="K391" s="246"/>
      <c r="L391" s="251"/>
      <c r="M391" s="252"/>
      <c r="N391" s="253"/>
      <c r="O391" s="253"/>
      <c r="P391" s="253"/>
      <c r="Q391" s="253"/>
      <c r="R391" s="253"/>
      <c r="S391" s="253"/>
      <c r="T391" s="254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T391" s="255" t="s">
        <v>175</v>
      </c>
      <c r="AU391" s="255" t="s">
        <v>85</v>
      </c>
      <c r="AV391" s="15" t="s">
        <v>167</v>
      </c>
      <c r="AW391" s="15" t="s">
        <v>37</v>
      </c>
      <c r="AX391" s="15" t="s">
        <v>83</v>
      </c>
      <c r="AY391" s="255" t="s">
        <v>159</v>
      </c>
    </row>
    <row r="392" spans="1:65" s="2" customFormat="1" ht="16.5" customHeight="1">
      <c r="A392" s="39"/>
      <c r="B392" s="40"/>
      <c r="C392" s="257" t="s">
        <v>556</v>
      </c>
      <c r="D392" s="257" t="s">
        <v>255</v>
      </c>
      <c r="E392" s="258" t="s">
        <v>583</v>
      </c>
      <c r="F392" s="259" t="s">
        <v>584</v>
      </c>
      <c r="G392" s="260" t="s">
        <v>237</v>
      </c>
      <c r="H392" s="261">
        <v>95</v>
      </c>
      <c r="I392" s="262"/>
      <c r="J392" s="263">
        <f>ROUND(I392*H392,2)</f>
        <v>0</v>
      </c>
      <c r="K392" s="259" t="s">
        <v>166</v>
      </c>
      <c r="L392" s="264"/>
      <c r="M392" s="265" t="s">
        <v>19</v>
      </c>
      <c r="N392" s="266" t="s">
        <v>46</v>
      </c>
      <c r="O392" s="85"/>
      <c r="P392" s="214">
        <f>O392*H392</f>
        <v>0</v>
      </c>
      <c r="Q392" s="214">
        <v>0.0001</v>
      </c>
      <c r="R392" s="214">
        <f>Q392*H392</f>
        <v>0.0095</v>
      </c>
      <c r="S392" s="214">
        <v>0</v>
      </c>
      <c r="T392" s="215">
        <f>S392*H392</f>
        <v>0</v>
      </c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R392" s="216" t="s">
        <v>259</v>
      </c>
      <c r="AT392" s="216" t="s">
        <v>255</v>
      </c>
      <c r="AU392" s="216" t="s">
        <v>85</v>
      </c>
      <c r="AY392" s="18" t="s">
        <v>159</v>
      </c>
      <c r="BE392" s="217">
        <f>IF(N392="základní",J392,0)</f>
        <v>0</v>
      </c>
      <c r="BF392" s="217">
        <f>IF(N392="snížená",J392,0)</f>
        <v>0</v>
      </c>
      <c r="BG392" s="217">
        <f>IF(N392="zákl. přenesená",J392,0)</f>
        <v>0</v>
      </c>
      <c r="BH392" s="217">
        <f>IF(N392="sníž. přenesená",J392,0)</f>
        <v>0</v>
      </c>
      <c r="BI392" s="217">
        <f>IF(N392="nulová",J392,0)</f>
        <v>0</v>
      </c>
      <c r="BJ392" s="18" t="s">
        <v>83</v>
      </c>
      <c r="BK392" s="217">
        <f>ROUND(I392*H392,2)</f>
        <v>0</v>
      </c>
      <c r="BL392" s="18" t="s">
        <v>238</v>
      </c>
      <c r="BM392" s="216" t="s">
        <v>1201</v>
      </c>
    </row>
    <row r="393" spans="1:65" s="2" customFormat="1" ht="44.25" customHeight="1">
      <c r="A393" s="39"/>
      <c r="B393" s="40"/>
      <c r="C393" s="205" t="s">
        <v>564</v>
      </c>
      <c r="D393" s="205" t="s">
        <v>162</v>
      </c>
      <c r="E393" s="206" t="s">
        <v>587</v>
      </c>
      <c r="F393" s="207" t="s">
        <v>588</v>
      </c>
      <c r="G393" s="208" t="s">
        <v>237</v>
      </c>
      <c r="H393" s="209">
        <v>1</v>
      </c>
      <c r="I393" s="210"/>
      <c r="J393" s="211">
        <f>ROUND(I393*H393,2)</f>
        <v>0</v>
      </c>
      <c r="K393" s="207" t="s">
        <v>166</v>
      </c>
      <c r="L393" s="45"/>
      <c r="M393" s="212" t="s">
        <v>19</v>
      </c>
      <c r="N393" s="213" t="s">
        <v>46</v>
      </c>
      <c r="O393" s="85"/>
      <c r="P393" s="214">
        <f>O393*H393</f>
        <v>0</v>
      </c>
      <c r="Q393" s="214">
        <v>0</v>
      </c>
      <c r="R393" s="214">
        <f>Q393*H393</f>
        <v>0</v>
      </c>
      <c r="S393" s="214">
        <v>0</v>
      </c>
      <c r="T393" s="215">
        <f>S393*H393</f>
        <v>0</v>
      </c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R393" s="216" t="s">
        <v>238</v>
      </c>
      <c r="AT393" s="216" t="s">
        <v>162</v>
      </c>
      <c r="AU393" s="216" t="s">
        <v>85</v>
      </c>
      <c r="AY393" s="18" t="s">
        <v>159</v>
      </c>
      <c r="BE393" s="217">
        <f>IF(N393="základní",J393,0)</f>
        <v>0</v>
      </c>
      <c r="BF393" s="217">
        <f>IF(N393="snížená",J393,0)</f>
        <v>0</v>
      </c>
      <c r="BG393" s="217">
        <f>IF(N393="zákl. přenesená",J393,0)</f>
        <v>0</v>
      </c>
      <c r="BH393" s="217">
        <f>IF(N393="sníž. přenesená",J393,0)</f>
        <v>0</v>
      </c>
      <c r="BI393" s="217">
        <f>IF(N393="nulová",J393,0)</f>
        <v>0</v>
      </c>
      <c r="BJ393" s="18" t="s">
        <v>83</v>
      </c>
      <c r="BK393" s="217">
        <f>ROUND(I393*H393,2)</f>
        <v>0</v>
      </c>
      <c r="BL393" s="18" t="s">
        <v>238</v>
      </c>
      <c r="BM393" s="216" t="s">
        <v>1202</v>
      </c>
    </row>
    <row r="394" spans="1:47" s="2" customFormat="1" ht="12">
      <c r="A394" s="39"/>
      <c r="B394" s="40"/>
      <c r="C394" s="41"/>
      <c r="D394" s="218" t="s">
        <v>169</v>
      </c>
      <c r="E394" s="41"/>
      <c r="F394" s="219" t="s">
        <v>590</v>
      </c>
      <c r="G394" s="41"/>
      <c r="H394" s="41"/>
      <c r="I394" s="220"/>
      <c r="J394" s="41"/>
      <c r="K394" s="41"/>
      <c r="L394" s="45"/>
      <c r="M394" s="221"/>
      <c r="N394" s="222"/>
      <c r="O394" s="85"/>
      <c r="P394" s="85"/>
      <c r="Q394" s="85"/>
      <c r="R394" s="85"/>
      <c r="S394" s="85"/>
      <c r="T394" s="86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T394" s="18" t="s">
        <v>169</v>
      </c>
      <c r="AU394" s="18" t="s">
        <v>85</v>
      </c>
    </row>
    <row r="395" spans="1:47" s="2" customFormat="1" ht="12">
      <c r="A395" s="39"/>
      <c r="B395" s="40"/>
      <c r="C395" s="41"/>
      <c r="D395" s="225" t="s">
        <v>203</v>
      </c>
      <c r="E395" s="41"/>
      <c r="F395" s="256" t="s">
        <v>591</v>
      </c>
      <c r="G395" s="41"/>
      <c r="H395" s="41"/>
      <c r="I395" s="220"/>
      <c r="J395" s="41"/>
      <c r="K395" s="41"/>
      <c r="L395" s="45"/>
      <c r="M395" s="221"/>
      <c r="N395" s="222"/>
      <c r="O395" s="85"/>
      <c r="P395" s="85"/>
      <c r="Q395" s="85"/>
      <c r="R395" s="85"/>
      <c r="S395" s="85"/>
      <c r="T395" s="86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T395" s="18" t="s">
        <v>203</v>
      </c>
      <c r="AU395" s="18" t="s">
        <v>85</v>
      </c>
    </row>
    <row r="396" spans="1:65" s="2" customFormat="1" ht="44.25" customHeight="1">
      <c r="A396" s="39"/>
      <c r="B396" s="40"/>
      <c r="C396" s="205" t="s">
        <v>571</v>
      </c>
      <c r="D396" s="205" t="s">
        <v>162</v>
      </c>
      <c r="E396" s="206" t="s">
        <v>593</v>
      </c>
      <c r="F396" s="207" t="s">
        <v>594</v>
      </c>
      <c r="G396" s="208" t="s">
        <v>595</v>
      </c>
      <c r="H396" s="267"/>
      <c r="I396" s="210"/>
      <c r="J396" s="211">
        <f>ROUND(I396*H396,2)</f>
        <v>0</v>
      </c>
      <c r="K396" s="207" t="s">
        <v>166</v>
      </c>
      <c r="L396" s="45"/>
      <c r="M396" s="212" t="s">
        <v>19</v>
      </c>
      <c r="N396" s="213" t="s">
        <v>46</v>
      </c>
      <c r="O396" s="85"/>
      <c r="P396" s="214">
        <f>O396*H396</f>
        <v>0</v>
      </c>
      <c r="Q396" s="214">
        <v>0</v>
      </c>
      <c r="R396" s="214">
        <f>Q396*H396</f>
        <v>0</v>
      </c>
      <c r="S396" s="214">
        <v>0</v>
      </c>
      <c r="T396" s="215">
        <f>S396*H396</f>
        <v>0</v>
      </c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R396" s="216" t="s">
        <v>238</v>
      </c>
      <c r="AT396" s="216" t="s">
        <v>162</v>
      </c>
      <c r="AU396" s="216" t="s">
        <v>85</v>
      </c>
      <c r="AY396" s="18" t="s">
        <v>159</v>
      </c>
      <c r="BE396" s="217">
        <f>IF(N396="základní",J396,0)</f>
        <v>0</v>
      </c>
      <c r="BF396" s="217">
        <f>IF(N396="snížená",J396,0)</f>
        <v>0</v>
      </c>
      <c r="BG396" s="217">
        <f>IF(N396="zákl. přenesená",J396,0)</f>
        <v>0</v>
      </c>
      <c r="BH396" s="217">
        <f>IF(N396="sníž. přenesená",J396,0)</f>
        <v>0</v>
      </c>
      <c r="BI396" s="217">
        <f>IF(N396="nulová",J396,0)</f>
        <v>0</v>
      </c>
      <c r="BJ396" s="18" t="s">
        <v>83</v>
      </c>
      <c r="BK396" s="217">
        <f>ROUND(I396*H396,2)</f>
        <v>0</v>
      </c>
      <c r="BL396" s="18" t="s">
        <v>238</v>
      </c>
      <c r="BM396" s="216" t="s">
        <v>1203</v>
      </c>
    </row>
    <row r="397" spans="1:47" s="2" customFormat="1" ht="12">
      <c r="A397" s="39"/>
      <c r="B397" s="40"/>
      <c r="C397" s="41"/>
      <c r="D397" s="218" t="s">
        <v>169</v>
      </c>
      <c r="E397" s="41"/>
      <c r="F397" s="219" t="s">
        <v>597</v>
      </c>
      <c r="G397" s="41"/>
      <c r="H397" s="41"/>
      <c r="I397" s="220"/>
      <c r="J397" s="41"/>
      <c r="K397" s="41"/>
      <c r="L397" s="45"/>
      <c r="M397" s="221"/>
      <c r="N397" s="222"/>
      <c r="O397" s="85"/>
      <c r="P397" s="85"/>
      <c r="Q397" s="85"/>
      <c r="R397" s="85"/>
      <c r="S397" s="85"/>
      <c r="T397" s="86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T397" s="18" t="s">
        <v>169</v>
      </c>
      <c r="AU397" s="18" t="s">
        <v>85</v>
      </c>
    </row>
    <row r="398" spans="1:63" s="12" customFormat="1" ht="22.8" customHeight="1">
      <c r="A398" s="12"/>
      <c r="B398" s="189"/>
      <c r="C398" s="190"/>
      <c r="D398" s="191" t="s">
        <v>74</v>
      </c>
      <c r="E398" s="203" t="s">
        <v>1204</v>
      </c>
      <c r="F398" s="203" t="s">
        <v>1205</v>
      </c>
      <c r="G398" s="190"/>
      <c r="H398" s="190"/>
      <c r="I398" s="193"/>
      <c r="J398" s="204">
        <f>BK398</f>
        <v>0</v>
      </c>
      <c r="K398" s="190"/>
      <c r="L398" s="195"/>
      <c r="M398" s="196"/>
      <c r="N398" s="197"/>
      <c r="O398" s="197"/>
      <c r="P398" s="198">
        <f>SUM(P399:P406)</f>
        <v>0</v>
      </c>
      <c r="Q398" s="197"/>
      <c r="R398" s="198">
        <f>SUM(R399:R406)</f>
        <v>0.015700000000000002</v>
      </c>
      <c r="S398" s="197"/>
      <c r="T398" s="199">
        <f>SUM(T399:T406)</f>
        <v>0.016</v>
      </c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R398" s="200" t="s">
        <v>85</v>
      </c>
      <c r="AT398" s="201" t="s">
        <v>74</v>
      </c>
      <c r="AU398" s="201" t="s">
        <v>83</v>
      </c>
      <c r="AY398" s="200" t="s">
        <v>159</v>
      </c>
      <c r="BK398" s="202">
        <f>SUM(BK399:BK406)</f>
        <v>0</v>
      </c>
    </row>
    <row r="399" spans="1:65" s="2" customFormat="1" ht="21.75" customHeight="1">
      <c r="A399" s="39"/>
      <c r="B399" s="40"/>
      <c r="C399" s="205" t="s">
        <v>577</v>
      </c>
      <c r="D399" s="205" t="s">
        <v>162</v>
      </c>
      <c r="E399" s="206" t="s">
        <v>1206</v>
      </c>
      <c r="F399" s="207" t="s">
        <v>1207</v>
      </c>
      <c r="G399" s="208" t="s">
        <v>237</v>
      </c>
      <c r="H399" s="209">
        <v>1</v>
      </c>
      <c r="I399" s="210"/>
      <c r="J399" s="211">
        <f>ROUND(I399*H399,2)</f>
        <v>0</v>
      </c>
      <c r="K399" s="207" t="s">
        <v>166</v>
      </c>
      <c r="L399" s="45"/>
      <c r="M399" s="212" t="s">
        <v>19</v>
      </c>
      <c r="N399" s="213" t="s">
        <v>46</v>
      </c>
      <c r="O399" s="85"/>
      <c r="P399" s="214">
        <f>O399*H399</f>
        <v>0</v>
      </c>
      <c r="Q399" s="214">
        <v>0</v>
      </c>
      <c r="R399" s="214">
        <f>Q399*H399</f>
        <v>0</v>
      </c>
      <c r="S399" s="214">
        <v>0.016</v>
      </c>
      <c r="T399" s="215">
        <f>S399*H399</f>
        <v>0.016</v>
      </c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R399" s="216" t="s">
        <v>238</v>
      </c>
      <c r="AT399" s="216" t="s">
        <v>162</v>
      </c>
      <c r="AU399" s="216" t="s">
        <v>85</v>
      </c>
      <c r="AY399" s="18" t="s">
        <v>159</v>
      </c>
      <c r="BE399" s="217">
        <f>IF(N399="základní",J399,0)</f>
        <v>0</v>
      </c>
      <c r="BF399" s="217">
        <f>IF(N399="snížená",J399,0)</f>
        <v>0</v>
      </c>
      <c r="BG399" s="217">
        <f>IF(N399="zákl. přenesená",J399,0)</f>
        <v>0</v>
      </c>
      <c r="BH399" s="217">
        <f>IF(N399="sníž. přenesená",J399,0)</f>
        <v>0</v>
      </c>
      <c r="BI399" s="217">
        <f>IF(N399="nulová",J399,0)</f>
        <v>0</v>
      </c>
      <c r="BJ399" s="18" t="s">
        <v>83</v>
      </c>
      <c r="BK399" s="217">
        <f>ROUND(I399*H399,2)</f>
        <v>0</v>
      </c>
      <c r="BL399" s="18" t="s">
        <v>238</v>
      </c>
      <c r="BM399" s="216" t="s">
        <v>1208</v>
      </c>
    </row>
    <row r="400" spans="1:47" s="2" customFormat="1" ht="12">
      <c r="A400" s="39"/>
      <c r="B400" s="40"/>
      <c r="C400" s="41"/>
      <c r="D400" s="218" t="s">
        <v>169</v>
      </c>
      <c r="E400" s="41"/>
      <c r="F400" s="219" t="s">
        <v>1209</v>
      </c>
      <c r="G400" s="41"/>
      <c r="H400" s="41"/>
      <c r="I400" s="220"/>
      <c r="J400" s="41"/>
      <c r="K400" s="41"/>
      <c r="L400" s="45"/>
      <c r="M400" s="221"/>
      <c r="N400" s="222"/>
      <c r="O400" s="85"/>
      <c r="P400" s="85"/>
      <c r="Q400" s="85"/>
      <c r="R400" s="85"/>
      <c r="S400" s="85"/>
      <c r="T400" s="86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T400" s="18" t="s">
        <v>169</v>
      </c>
      <c r="AU400" s="18" t="s">
        <v>85</v>
      </c>
    </row>
    <row r="401" spans="1:65" s="2" customFormat="1" ht="24.15" customHeight="1">
      <c r="A401" s="39"/>
      <c r="B401" s="40"/>
      <c r="C401" s="205" t="s">
        <v>582</v>
      </c>
      <c r="D401" s="205" t="s">
        <v>162</v>
      </c>
      <c r="E401" s="206" t="s">
        <v>1210</v>
      </c>
      <c r="F401" s="207" t="s">
        <v>1211</v>
      </c>
      <c r="G401" s="208" t="s">
        <v>237</v>
      </c>
      <c r="H401" s="209">
        <v>1</v>
      </c>
      <c r="I401" s="210"/>
      <c r="J401" s="211">
        <f>ROUND(I401*H401,2)</f>
        <v>0</v>
      </c>
      <c r="K401" s="207" t="s">
        <v>166</v>
      </c>
      <c r="L401" s="45"/>
      <c r="M401" s="212" t="s">
        <v>19</v>
      </c>
      <c r="N401" s="213" t="s">
        <v>46</v>
      </c>
      <c r="O401" s="85"/>
      <c r="P401" s="214">
        <f>O401*H401</f>
        <v>0</v>
      </c>
      <c r="Q401" s="214">
        <v>0</v>
      </c>
      <c r="R401" s="214">
        <f>Q401*H401</f>
        <v>0</v>
      </c>
      <c r="S401" s="214">
        <v>0</v>
      </c>
      <c r="T401" s="215">
        <f>S401*H401</f>
        <v>0</v>
      </c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R401" s="216" t="s">
        <v>238</v>
      </c>
      <c r="AT401" s="216" t="s">
        <v>162</v>
      </c>
      <c r="AU401" s="216" t="s">
        <v>85</v>
      </c>
      <c r="AY401" s="18" t="s">
        <v>159</v>
      </c>
      <c r="BE401" s="217">
        <f>IF(N401="základní",J401,0)</f>
        <v>0</v>
      </c>
      <c r="BF401" s="217">
        <f>IF(N401="snížená",J401,0)</f>
        <v>0</v>
      </c>
      <c r="BG401" s="217">
        <f>IF(N401="zákl. přenesená",J401,0)</f>
        <v>0</v>
      </c>
      <c r="BH401" s="217">
        <f>IF(N401="sníž. přenesená",J401,0)</f>
        <v>0</v>
      </c>
      <c r="BI401" s="217">
        <f>IF(N401="nulová",J401,0)</f>
        <v>0</v>
      </c>
      <c r="BJ401" s="18" t="s">
        <v>83</v>
      </c>
      <c r="BK401" s="217">
        <f>ROUND(I401*H401,2)</f>
        <v>0</v>
      </c>
      <c r="BL401" s="18" t="s">
        <v>238</v>
      </c>
      <c r="BM401" s="216" t="s">
        <v>1212</v>
      </c>
    </row>
    <row r="402" spans="1:47" s="2" customFormat="1" ht="12">
      <c r="A402" s="39"/>
      <c r="B402" s="40"/>
      <c r="C402" s="41"/>
      <c r="D402" s="218" t="s">
        <v>169</v>
      </c>
      <c r="E402" s="41"/>
      <c r="F402" s="219" t="s">
        <v>1213</v>
      </c>
      <c r="G402" s="41"/>
      <c r="H402" s="41"/>
      <c r="I402" s="220"/>
      <c r="J402" s="41"/>
      <c r="K402" s="41"/>
      <c r="L402" s="45"/>
      <c r="M402" s="221"/>
      <c r="N402" s="222"/>
      <c r="O402" s="85"/>
      <c r="P402" s="85"/>
      <c r="Q402" s="85"/>
      <c r="R402" s="85"/>
      <c r="S402" s="85"/>
      <c r="T402" s="86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T402" s="18" t="s">
        <v>169</v>
      </c>
      <c r="AU402" s="18" t="s">
        <v>85</v>
      </c>
    </row>
    <row r="403" spans="1:65" s="2" customFormat="1" ht="24.15" customHeight="1">
      <c r="A403" s="39"/>
      <c r="B403" s="40"/>
      <c r="C403" s="257" t="s">
        <v>586</v>
      </c>
      <c r="D403" s="257" t="s">
        <v>255</v>
      </c>
      <c r="E403" s="258" t="s">
        <v>1214</v>
      </c>
      <c r="F403" s="259" t="s">
        <v>1215</v>
      </c>
      <c r="G403" s="260" t="s">
        <v>237</v>
      </c>
      <c r="H403" s="261">
        <v>1</v>
      </c>
      <c r="I403" s="262"/>
      <c r="J403" s="263">
        <f>ROUND(I403*H403,2)</f>
        <v>0</v>
      </c>
      <c r="K403" s="259" t="s">
        <v>166</v>
      </c>
      <c r="L403" s="264"/>
      <c r="M403" s="265" t="s">
        <v>19</v>
      </c>
      <c r="N403" s="266" t="s">
        <v>46</v>
      </c>
      <c r="O403" s="85"/>
      <c r="P403" s="214">
        <f>O403*H403</f>
        <v>0</v>
      </c>
      <c r="Q403" s="214">
        <v>0.0015</v>
      </c>
      <c r="R403" s="214">
        <f>Q403*H403</f>
        <v>0.0015</v>
      </c>
      <c r="S403" s="214">
        <v>0</v>
      </c>
      <c r="T403" s="215">
        <f>S403*H403</f>
        <v>0</v>
      </c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R403" s="216" t="s">
        <v>259</v>
      </c>
      <c r="AT403" s="216" t="s">
        <v>255</v>
      </c>
      <c r="AU403" s="216" t="s">
        <v>85</v>
      </c>
      <c r="AY403" s="18" t="s">
        <v>159</v>
      </c>
      <c r="BE403" s="217">
        <f>IF(N403="základní",J403,0)</f>
        <v>0</v>
      </c>
      <c r="BF403" s="217">
        <f>IF(N403="snížená",J403,0)</f>
        <v>0</v>
      </c>
      <c r="BG403" s="217">
        <f>IF(N403="zákl. přenesená",J403,0)</f>
        <v>0</v>
      </c>
      <c r="BH403" s="217">
        <f>IF(N403="sníž. přenesená",J403,0)</f>
        <v>0</v>
      </c>
      <c r="BI403" s="217">
        <f>IF(N403="nulová",J403,0)</f>
        <v>0</v>
      </c>
      <c r="BJ403" s="18" t="s">
        <v>83</v>
      </c>
      <c r="BK403" s="217">
        <f>ROUND(I403*H403,2)</f>
        <v>0</v>
      </c>
      <c r="BL403" s="18" t="s">
        <v>238</v>
      </c>
      <c r="BM403" s="216" t="s">
        <v>1216</v>
      </c>
    </row>
    <row r="404" spans="1:65" s="2" customFormat="1" ht="24.15" customHeight="1">
      <c r="A404" s="39"/>
      <c r="B404" s="40"/>
      <c r="C404" s="257" t="s">
        <v>592</v>
      </c>
      <c r="D404" s="257" t="s">
        <v>255</v>
      </c>
      <c r="E404" s="258" t="s">
        <v>1217</v>
      </c>
      <c r="F404" s="259" t="s">
        <v>1218</v>
      </c>
      <c r="G404" s="260" t="s">
        <v>237</v>
      </c>
      <c r="H404" s="261">
        <v>1</v>
      </c>
      <c r="I404" s="262"/>
      <c r="J404" s="263">
        <f>ROUND(I404*H404,2)</f>
        <v>0</v>
      </c>
      <c r="K404" s="259" t="s">
        <v>166</v>
      </c>
      <c r="L404" s="264"/>
      <c r="M404" s="265" t="s">
        <v>19</v>
      </c>
      <c r="N404" s="266" t="s">
        <v>46</v>
      </c>
      <c r="O404" s="85"/>
      <c r="P404" s="214">
        <f>O404*H404</f>
        <v>0</v>
      </c>
      <c r="Q404" s="214">
        <v>0.0142</v>
      </c>
      <c r="R404" s="214">
        <f>Q404*H404</f>
        <v>0.0142</v>
      </c>
      <c r="S404" s="214">
        <v>0</v>
      </c>
      <c r="T404" s="215">
        <f>S404*H404</f>
        <v>0</v>
      </c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R404" s="216" t="s">
        <v>259</v>
      </c>
      <c r="AT404" s="216" t="s">
        <v>255</v>
      </c>
      <c r="AU404" s="216" t="s">
        <v>85</v>
      </c>
      <c r="AY404" s="18" t="s">
        <v>159</v>
      </c>
      <c r="BE404" s="217">
        <f>IF(N404="základní",J404,0)</f>
        <v>0</v>
      </c>
      <c r="BF404" s="217">
        <f>IF(N404="snížená",J404,0)</f>
        <v>0</v>
      </c>
      <c r="BG404" s="217">
        <f>IF(N404="zákl. přenesená",J404,0)</f>
        <v>0</v>
      </c>
      <c r="BH404" s="217">
        <f>IF(N404="sníž. přenesená",J404,0)</f>
        <v>0</v>
      </c>
      <c r="BI404" s="217">
        <f>IF(N404="nulová",J404,0)</f>
        <v>0</v>
      </c>
      <c r="BJ404" s="18" t="s">
        <v>83</v>
      </c>
      <c r="BK404" s="217">
        <f>ROUND(I404*H404,2)</f>
        <v>0</v>
      </c>
      <c r="BL404" s="18" t="s">
        <v>238</v>
      </c>
      <c r="BM404" s="216" t="s">
        <v>1219</v>
      </c>
    </row>
    <row r="405" spans="1:65" s="2" customFormat="1" ht="44.25" customHeight="1">
      <c r="A405" s="39"/>
      <c r="B405" s="40"/>
      <c r="C405" s="205" t="s">
        <v>600</v>
      </c>
      <c r="D405" s="205" t="s">
        <v>162</v>
      </c>
      <c r="E405" s="206" t="s">
        <v>1220</v>
      </c>
      <c r="F405" s="207" t="s">
        <v>1221</v>
      </c>
      <c r="G405" s="208" t="s">
        <v>595</v>
      </c>
      <c r="H405" s="267"/>
      <c r="I405" s="210"/>
      <c r="J405" s="211">
        <f>ROUND(I405*H405,2)</f>
        <v>0</v>
      </c>
      <c r="K405" s="207" t="s">
        <v>166</v>
      </c>
      <c r="L405" s="45"/>
      <c r="M405" s="212" t="s">
        <v>19</v>
      </c>
      <c r="N405" s="213" t="s">
        <v>46</v>
      </c>
      <c r="O405" s="85"/>
      <c r="P405" s="214">
        <f>O405*H405</f>
        <v>0</v>
      </c>
      <c r="Q405" s="214">
        <v>0</v>
      </c>
      <c r="R405" s="214">
        <f>Q405*H405</f>
        <v>0</v>
      </c>
      <c r="S405" s="214">
        <v>0</v>
      </c>
      <c r="T405" s="215">
        <f>S405*H405</f>
        <v>0</v>
      </c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R405" s="216" t="s">
        <v>238</v>
      </c>
      <c r="AT405" s="216" t="s">
        <v>162</v>
      </c>
      <c r="AU405" s="216" t="s">
        <v>85</v>
      </c>
      <c r="AY405" s="18" t="s">
        <v>159</v>
      </c>
      <c r="BE405" s="217">
        <f>IF(N405="základní",J405,0)</f>
        <v>0</v>
      </c>
      <c r="BF405" s="217">
        <f>IF(N405="snížená",J405,0)</f>
        <v>0</v>
      </c>
      <c r="BG405" s="217">
        <f>IF(N405="zákl. přenesená",J405,0)</f>
        <v>0</v>
      </c>
      <c r="BH405" s="217">
        <f>IF(N405="sníž. přenesená",J405,0)</f>
        <v>0</v>
      </c>
      <c r="BI405" s="217">
        <f>IF(N405="nulová",J405,0)</f>
        <v>0</v>
      </c>
      <c r="BJ405" s="18" t="s">
        <v>83</v>
      </c>
      <c r="BK405" s="217">
        <f>ROUND(I405*H405,2)</f>
        <v>0</v>
      </c>
      <c r="BL405" s="18" t="s">
        <v>238</v>
      </c>
      <c r="BM405" s="216" t="s">
        <v>1222</v>
      </c>
    </row>
    <row r="406" spans="1:47" s="2" customFormat="1" ht="12">
      <c r="A406" s="39"/>
      <c r="B406" s="40"/>
      <c r="C406" s="41"/>
      <c r="D406" s="218" t="s">
        <v>169</v>
      </c>
      <c r="E406" s="41"/>
      <c r="F406" s="219" t="s">
        <v>1223</v>
      </c>
      <c r="G406" s="41"/>
      <c r="H406" s="41"/>
      <c r="I406" s="220"/>
      <c r="J406" s="41"/>
      <c r="K406" s="41"/>
      <c r="L406" s="45"/>
      <c r="M406" s="221"/>
      <c r="N406" s="222"/>
      <c r="O406" s="85"/>
      <c r="P406" s="85"/>
      <c r="Q406" s="85"/>
      <c r="R406" s="85"/>
      <c r="S406" s="85"/>
      <c r="T406" s="86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T406" s="18" t="s">
        <v>169</v>
      </c>
      <c r="AU406" s="18" t="s">
        <v>85</v>
      </c>
    </row>
    <row r="407" spans="1:63" s="12" customFormat="1" ht="22.8" customHeight="1">
      <c r="A407" s="12"/>
      <c r="B407" s="189"/>
      <c r="C407" s="190"/>
      <c r="D407" s="191" t="s">
        <v>74</v>
      </c>
      <c r="E407" s="203" t="s">
        <v>598</v>
      </c>
      <c r="F407" s="203" t="s">
        <v>599</v>
      </c>
      <c r="G407" s="190"/>
      <c r="H407" s="190"/>
      <c r="I407" s="193"/>
      <c r="J407" s="204">
        <f>BK407</f>
        <v>0</v>
      </c>
      <c r="K407" s="190"/>
      <c r="L407" s="195"/>
      <c r="M407" s="196"/>
      <c r="N407" s="197"/>
      <c r="O407" s="197"/>
      <c r="P407" s="198">
        <f>SUM(P408:P425)</f>
        <v>0</v>
      </c>
      <c r="Q407" s="197"/>
      <c r="R407" s="198">
        <f>SUM(R408:R425)</f>
        <v>1.0447117999999997</v>
      </c>
      <c r="S407" s="197"/>
      <c r="T407" s="199">
        <f>SUM(T408:T425)</f>
        <v>0</v>
      </c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R407" s="200" t="s">
        <v>85</v>
      </c>
      <c r="AT407" s="201" t="s">
        <v>74</v>
      </c>
      <c r="AU407" s="201" t="s">
        <v>83</v>
      </c>
      <c r="AY407" s="200" t="s">
        <v>159</v>
      </c>
      <c r="BK407" s="202">
        <f>SUM(BK408:BK425)</f>
        <v>0</v>
      </c>
    </row>
    <row r="408" spans="1:65" s="2" customFormat="1" ht="49.05" customHeight="1">
      <c r="A408" s="39"/>
      <c r="B408" s="40"/>
      <c r="C408" s="205" t="s">
        <v>607</v>
      </c>
      <c r="D408" s="205" t="s">
        <v>162</v>
      </c>
      <c r="E408" s="206" t="s">
        <v>601</v>
      </c>
      <c r="F408" s="207" t="s">
        <v>602</v>
      </c>
      <c r="G408" s="208" t="s">
        <v>165</v>
      </c>
      <c r="H408" s="209">
        <v>61.893</v>
      </c>
      <c r="I408" s="210"/>
      <c r="J408" s="211">
        <f>ROUND(I408*H408,2)</f>
        <v>0</v>
      </c>
      <c r="K408" s="207" t="s">
        <v>166</v>
      </c>
      <c r="L408" s="45"/>
      <c r="M408" s="212" t="s">
        <v>19</v>
      </c>
      <c r="N408" s="213" t="s">
        <v>46</v>
      </c>
      <c r="O408" s="85"/>
      <c r="P408" s="214">
        <f>O408*H408</f>
        <v>0</v>
      </c>
      <c r="Q408" s="214">
        <v>0</v>
      </c>
      <c r="R408" s="214">
        <f>Q408*H408</f>
        <v>0</v>
      </c>
      <c r="S408" s="214">
        <v>0</v>
      </c>
      <c r="T408" s="215">
        <f>S408*H408</f>
        <v>0</v>
      </c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R408" s="216" t="s">
        <v>238</v>
      </c>
      <c r="AT408" s="216" t="s">
        <v>162</v>
      </c>
      <c r="AU408" s="216" t="s">
        <v>85</v>
      </c>
      <c r="AY408" s="18" t="s">
        <v>159</v>
      </c>
      <c r="BE408" s="217">
        <f>IF(N408="základní",J408,0)</f>
        <v>0</v>
      </c>
      <c r="BF408" s="217">
        <f>IF(N408="snížená",J408,0)</f>
        <v>0</v>
      </c>
      <c r="BG408" s="217">
        <f>IF(N408="zákl. přenesená",J408,0)</f>
        <v>0</v>
      </c>
      <c r="BH408" s="217">
        <f>IF(N408="sníž. přenesená",J408,0)</f>
        <v>0</v>
      </c>
      <c r="BI408" s="217">
        <f>IF(N408="nulová",J408,0)</f>
        <v>0</v>
      </c>
      <c r="BJ408" s="18" t="s">
        <v>83</v>
      </c>
      <c r="BK408" s="217">
        <f>ROUND(I408*H408,2)</f>
        <v>0</v>
      </c>
      <c r="BL408" s="18" t="s">
        <v>238</v>
      </c>
      <c r="BM408" s="216" t="s">
        <v>1224</v>
      </c>
    </row>
    <row r="409" spans="1:47" s="2" customFormat="1" ht="12">
      <c r="A409" s="39"/>
      <c r="B409" s="40"/>
      <c r="C409" s="41"/>
      <c r="D409" s="218" t="s">
        <v>169</v>
      </c>
      <c r="E409" s="41"/>
      <c r="F409" s="219" t="s">
        <v>604</v>
      </c>
      <c r="G409" s="41"/>
      <c r="H409" s="41"/>
      <c r="I409" s="220"/>
      <c r="J409" s="41"/>
      <c r="K409" s="41"/>
      <c r="L409" s="45"/>
      <c r="M409" s="221"/>
      <c r="N409" s="222"/>
      <c r="O409" s="85"/>
      <c r="P409" s="85"/>
      <c r="Q409" s="85"/>
      <c r="R409" s="85"/>
      <c r="S409" s="85"/>
      <c r="T409" s="86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T409" s="18" t="s">
        <v>169</v>
      </c>
      <c r="AU409" s="18" t="s">
        <v>85</v>
      </c>
    </row>
    <row r="410" spans="1:51" s="13" customFormat="1" ht="12">
      <c r="A410" s="13"/>
      <c r="B410" s="223"/>
      <c r="C410" s="224"/>
      <c r="D410" s="225" t="s">
        <v>175</v>
      </c>
      <c r="E410" s="226" t="s">
        <v>19</v>
      </c>
      <c r="F410" s="227" t="s">
        <v>358</v>
      </c>
      <c r="G410" s="224"/>
      <c r="H410" s="226" t="s">
        <v>19</v>
      </c>
      <c r="I410" s="228"/>
      <c r="J410" s="224"/>
      <c r="K410" s="224"/>
      <c r="L410" s="229"/>
      <c r="M410" s="230"/>
      <c r="N410" s="231"/>
      <c r="O410" s="231"/>
      <c r="P410" s="231"/>
      <c r="Q410" s="231"/>
      <c r="R410" s="231"/>
      <c r="S410" s="231"/>
      <c r="T410" s="232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33" t="s">
        <v>175</v>
      </c>
      <c r="AU410" s="233" t="s">
        <v>85</v>
      </c>
      <c r="AV410" s="13" t="s">
        <v>83</v>
      </c>
      <c r="AW410" s="13" t="s">
        <v>37</v>
      </c>
      <c r="AX410" s="13" t="s">
        <v>75</v>
      </c>
      <c r="AY410" s="233" t="s">
        <v>159</v>
      </c>
    </row>
    <row r="411" spans="1:51" s="13" customFormat="1" ht="12">
      <c r="A411" s="13"/>
      <c r="B411" s="223"/>
      <c r="C411" s="224"/>
      <c r="D411" s="225" t="s">
        <v>175</v>
      </c>
      <c r="E411" s="226" t="s">
        <v>19</v>
      </c>
      <c r="F411" s="227" t="s">
        <v>478</v>
      </c>
      <c r="G411" s="224"/>
      <c r="H411" s="226" t="s">
        <v>19</v>
      </c>
      <c r="I411" s="228"/>
      <c r="J411" s="224"/>
      <c r="K411" s="224"/>
      <c r="L411" s="229"/>
      <c r="M411" s="230"/>
      <c r="N411" s="231"/>
      <c r="O411" s="231"/>
      <c r="P411" s="231"/>
      <c r="Q411" s="231"/>
      <c r="R411" s="231"/>
      <c r="S411" s="231"/>
      <c r="T411" s="232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33" t="s">
        <v>175</v>
      </c>
      <c r="AU411" s="233" t="s">
        <v>85</v>
      </c>
      <c r="AV411" s="13" t="s">
        <v>83</v>
      </c>
      <c r="AW411" s="13" t="s">
        <v>37</v>
      </c>
      <c r="AX411" s="13" t="s">
        <v>75</v>
      </c>
      <c r="AY411" s="233" t="s">
        <v>159</v>
      </c>
    </row>
    <row r="412" spans="1:51" s="13" customFormat="1" ht="12">
      <c r="A412" s="13"/>
      <c r="B412" s="223"/>
      <c r="C412" s="224"/>
      <c r="D412" s="225" t="s">
        <v>175</v>
      </c>
      <c r="E412" s="226" t="s">
        <v>19</v>
      </c>
      <c r="F412" s="227" t="s">
        <v>1127</v>
      </c>
      <c r="G412" s="224"/>
      <c r="H412" s="226" t="s">
        <v>19</v>
      </c>
      <c r="I412" s="228"/>
      <c r="J412" s="224"/>
      <c r="K412" s="224"/>
      <c r="L412" s="229"/>
      <c r="M412" s="230"/>
      <c r="N412" s="231"/>
      <c r="O412" s="231"/>
      <c r="P412" s="231"/>
      <c r="Q412" s="231"/>
      <c r="R412" s="231"/>
      <c r="S412" s="231"/>
      <c r="T412" s="232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33" t="s">
        <v>175</v>
      </c>
      <c r="AU412" s="233" t="s">
        <v>85</v>
      </c>
      <c r="AV412" s="13" t="s">
        <v>83</v>
      </c>
      <c r="AW412" s="13" t="s">
        <v>37</v>
      </c>
      <c r="AX412" s="13" t="s">
        <v>75</v>
      </c>
      <c r="AY412" s="233" t="s">
        <v>159</v>
      </c>
    </row>
    <row r="413" spans="1:51" s="14" customFormat="1" ht="12">
      <c r="A413" s="14"/>
      <c r="B413" s="234"/>
      <c r="C413" s="235"/>
      <c r="D413" s="225" t="s">
        <v>175</v>
      </c>
      <c r="E413" s="236" t="s">
        <v>19</v>
      </c>
      <c r="F413" s="237" t="s">
        <v>1225</v>
      </c>
      <c r="G413" s="235"/>
      <c r="H413" s="238">
        <v>49.565</v>
      </c>
      <c r="I413" s="239"/>
      <c r="J413" s="235"/>
      <c r="K413" s="235"/>
      <c r="L413" s="240"/>
      <c r="M413" s="241"/>
      <c r="N413" s="242"/>
      <c r="O413" s="242"/>
      <c r="P413" s="242"/>
      <c r="Q413" s="242"/>
      <c r="R413" s="242"/>
      <c r="S413" s="242"/>
      <c r="T413" s="243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T413" s="244" t="s">
        <v>175</v>
      </c>
      <c r="AU413" s="244" t="s">
        <v>85</v>
      </c>
      <c r="AV413" s="14" t="s">
        <v>85</v>
      </c>
      <c r="AW413" s="14" t="s">
        <v>37</v>
      </c>
      <c r="AX413" s="14" t="s">
        <v>75</v>
      </c>
      <c r="AY413" s="244" t="s">
        <v>159</v>
      </c>
    </row>
    <row r="414" spans="1:51" s="13" customFormat="1" ht="12">
      <c r="A414" s="13"/>
      <c r="B414" s="223"/>
      <c r="C414" s="224"/>
      <c r="D414" s="225" t="s">
        <v>175</v>
      </c>
      <c r="E414" s="226" t="s">
        <v>19</v>
      </c>
      <c r="F414" s="227" t="s">
        <v>362</v>
      </c>
      <c r="G414" s="224"/>
      <c r="H414" s="226" t="s">
        <v>19</v>
      </c>
      <c r="I414" s="228"/>
      <c r="J414" s="224"/>
      <c r="K414" s="224"/>
      <c r="L414" s="229"/>
      <c r="M414" s="230"/>
      <c r="N414" s="231"/>
      <c r="O414" s="231"/>
      <c r="P414" s="231"/>
      <c r="Q414" s="231"/>
      <c r="R414" s="231"/>
      <c r="S414" s="231"/>
      <c r="T414" s="232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33" t="s">
        <v>175</v>
      </c>
      <c r="AU414" s="233" t="s">
        <v>85</v>
      </c>
      <c r="AV414" s="13" t="s">
        <v>83</v>
      </c>
      <c r="AW414" s="13" t="s">
        <v>37</v>
      </c>
      <c r="AX414" s="13" t="s">
        <v>75</v>
      </c>
      <c r="AY414" s="233" t="s">
        <v>159</v>
      </c>
    </row>
    <row r="415" spans="1:51" s="13" customFormat="1" ht="12">
      <c r="A415" s="13"/>
      <c r="B415" s="223"/>
      <c r="C415" s="224"/>
      <c r="D415" s="225" t="s">
        <v>175</v>
      </c>
      <c r="E415" s="226" t="s">
        <v>19</v>
      </c>
      <c r="F415" s="227" t="s">
        <v>1127</v>
      </c>
      <c r="G415" s="224"/>
      <c r="H415" s="226" t="s">
        <v>19</v>
      </c>
      <c r="I415" s="228"/>
      <c r="J415" s="224"/>
      <c r="K415" s="224"/>
      <c r="L415" s="229"/>
      <c r="M415" s="230"/>
      <c r="N415" s="231"/>
      <c r="O415" s="231"/>
      <c r="P415" s="231"/>
      <c r="Q415" s="231"/>
      <c r="R415" s="231"/>
      <c r="S415" s="231"/>
      <c r="T415" s="232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33" t="s">
        <v>175</v>
      </c>
      <c r="AU415" s="233" t="s">
        <v>85</v>
      </c>
      <c r="AV415" s="13" t="s">
        <v>83</v>
      </c>
      <c r="AW415" s="13" t="s">
        <v>37</v>
      </c>
      <c r="AX415" s="13" t="s">
        <v>75</v>
      </c>
      <c r="AY415" s="233" t="s">
        <v>159</v>
      </c>
    </row>
    <row r="416" spans="1:51" s="14" customFormat="1" ht="12">
      <c r="A416" s="14"/>
      <c r="B416" s="234"/>
      <c r="C416" s="235"/>
      <c r="D416" s="225" t="s">
        <v>175</v>
      </c>
      <c r="E416" s="236" t="s">
        <v>19</v>
      </c>
      <c r="F416" s="237" t="s">
        <v>1226</v>
      </c>
      <c r="G416" s="235"/>
      <c r="H416" s="238">
        <v>12.328</v>
      </c>
      <c r="I416" s="239"/>
      <c r="J416" s="235"/>
      <c r="K416" s="235"/>
      <c r="L416" s="240"/>
      <c r="M416" s="241"/>
      <c r="N416" s="242"/>
      <c r="O416" s="242"/>
      <c r="P416" s="242"/>
      <c r="Q416" s="242"/>
      <c r="R416" s="242"/>
      <c r="S416" s="242"/>
      <c r="T416" s="243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T416" s="244" t="s">
        <v>175</v>
      </c>
      <c r="AU416" s="244" t="s">
        <v>85</v>
      </c>
      <c r="AV416" s="14" t="s">
        <v>85</v>
      </c>
      <c r="AW416" s="14" t="s">
        <v>37</v>
      </c>
      <c r="AX416" s="14" t="s">
        <v>75</v>
      </c>
      <c r="AY416" s="244" t="s">
        <v>159</v>
      </c>
    </row>
    <row r="417" spans="1:51" s="15" customFormat="1" ht="12">
      <c r="A417" s="15"/>
      <c r="B417" s="245"/>
      <c r="C417" s="246"/>
      <c r="D417" s="225" t="s">
        <v>175</v>
      </c>
      <c r="E417" s="247" t="s">
        <v>19</v>
      </c>
      <c r="F417" s="248" t="s">
        <v>179</v>
      </c>
      <c r="G417" s="246"/>
      <c r="H417" s="249">
        <v>61.893</v>
      </c>
      <c r="I417" s="250"/>
      <c r="J417" s="246"/>
      <c r="K417" s="246"/>
      <c r="L417" s="251"/>
      <c r="M417" s="252"/>
      <c r="N417" s="253"/>
      <c r="O417" s="253"/>
      <c r="P417" s="253"/>
      <c r="Q417" s="253"/>
      <c r="R417" s="253"/>
      <c r="S417" s="253"/>
      <c r="T417" s="254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T417" s="255" t="s">
        <v>175</v>
      </c>
      <c r="AU417" s="255" t="s">
        <v>85</v>
      </c>
      <c r="AV417" s="15" t="s">
        <v>167</v>
      </c>
      <c r="AW417" s="15" t="s">
        <v>37</v>
      </c>
      <c r="AX417" s="15" t="s">
        <v>83</v>
      </c>
      <c r="AY417" s="255" t="s">
        <v>159</v>
      </c>
    </row>
    <row r="418" spans="1:65" s="2" customFormat="1" ht="21.75" customHeight="1">
      <c r="A418" s="39"/>
      <c r="B418" s="40"/>
      <c r="C418" s="257" t="s">
        <v>612</v>
      </c>
      <c r="D418" s="257" t="s">
        <v>255</v>
      </c>
      <c r="E418" s="258" t="s">
        <v>608</v>
      </c>
      <c r="F418" s="259" t="s">
        <v>609</v>
      </c>
      <c r="G418" s="260" t="s">
        <v>165</v>
      </c>
      <c r="H418" s="261">
        <v>68.082</v>
      </c>
      <c r="I418" s="262"/>
      <c r="J418" s="263">
        <f>ROUND(I418*H418,2)</f>
        <v>0</v>
      </c>
      <c r="K418" s="259" t="s">
        <v>166</v>
      </c>
      <c r="L418" s="264"/>
      <c r="M418" s="265" t="s">
        <v>19</v>
      </c>
      <c r="N418" s="266" t="s">
        <v>46</v>
      </c>
      <c r="O418" s="85"/>
      <c r="P418" s="214">
        <f>O418*H418</f>
        <v>0</v>
      </c>
      <c r="Q418" s="214">
        <v>0.0149</v>
      </c>
      <c r="R418" s="214">
        <f>Q418*H418</f>
        <v>1.0144217999999998</v>
      </c>
      <c r="S418" s="214">
        <v>0</v>
      </c>
      <c r="T418" s="215">
        <f>S418*H418</f>
        <v>0</v>
      </c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R418" s="216" t="s">
        <v>259</v>
      </c>
      <c r="AT418" s="216" t="s">
        <v>255</v>
      </c>
      <c r="AU418" s="216" t="s">
        <v>85</v>
      </c>
      <c r="AY418" s="18" t="s">
        <v>159</v>
      </c>
      <c r="BE418" s="217">
        <f>IF(N418="základní",J418,0)</f>
        <v>0</v>
      </c>
      <c r="BF418" s="217">
        <f>IF(N418="snížená",J418,0)</f>
        <v>0</v>
      </c>
      <c r="BG418" s="217">
        <f>IF(N418="zákl. přenesená",J418,0)</f>
        <v>0</v>
      </c>
      <c r="BH418" s="217">
        <f>IF(N418="sníž. přenesená",J418,0)</f>
        <v>0</v>
      </c>
      <c r="BI418" s="217">
        <f>IF(N418="nulová",J418,0)</f>
        <v>0</v>
      </c>
      <c r="BJ418" s="18" t="s">
        <v>83</v>
      </c>
      <c r="BK418" s="217">
        <f>ROUND(I418*H418,2)</f>
        <v>0</v>
      </c>
      <c r="BL418" s="18" t="s">
        <v>238</v>
      </c>
      <c r="BM418" s="216" t="s">
        <v>1227</v>
      </c>
    </row>
    <row r="419" spans="1:51" s="14" customFormat="1" ht="12">
      <c r="A419" s="14"/>
      <c r="B419" s="234"/>
      <c r="C419" s="235"/>
      <c r="D419" s="225" t="s">
        <v>175</v>
      </c>
      <c r="E419" s="235"/>
      <c r="F419" s="237" t="s">
        <v>1228</v>
      </c>
      <c r="G419" s="235"/>
      <c r="H419" s="238">
        <v>68.082</v>
      </c>
      <c r="I419" s="239"/>
      <c r="J419" s="235"/>
      <c r="K419" s="235"/>
      <c r="L419" s="240"/>
      <c r="M419" s="241"/>
      <c r="N419" s="242"/>
      <c r="O419" s="242"/>
      <c r="P419" s="242"/>
      <c r="Q419" s="242"/>
      <c r="R419" s="242"/>
      <c r="S419" s="242"/>
      <c r="T419" s="243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T419" s="244" t="s">
        <v>175</v>
      </c>
      <c r="AU419" s="244" t="s">
        <v>85</v>
      </c>
      <c r="AV419" s="14" t="s">
        <v>85</v>
      </c>
      <c r="AW419" s="14" t="s">
        <v>4</v>
      </c>
      <c r="AX419" s="14" t="s">
        <v>83</v>
      </c>
      <c r="AY419" s="244" t="s">
        <v>159</v>
      </c>
    </row>
    <row r="420" spans="1:65" s="2" customFormat="1" ht="37.8" customHeight="1">
      <c r="A420" s="39"/>
      <c r="B420" s="40"/>
      <c r="C420" s="205" t="s">
        <v>619</v>
      </c>
      <c r="D420" s="205" t="s">
        <v>162</v>
      </c>
      <c r="E420" s="206" t="s">
        <v>613</v>
      </c>
      <c r="F420" s="207" t="s">
        <v>614</v>
      </c>
      <c r="G420" s="208" t="s">
        <v>438</v>
      </c>
      <c r="H420" s="209">
        <v>1.3</v>
      </c>
      <c r="I420" s="210"/>
      <c r="J420" s="211">
        <f>ROUND(I420*H420,2)</f>
        <v>0</v>
      </c>
      <c r="K420" s="207" t="s">
        <v>166</v>
      </c>
      <c r="L420" s="45"/>
      <c r="M420" s="212" t="s">
        <v>19</v>
      </c>
      <c r="N420" s="213" t="s">
        <v>46</v>
      </c>
      <c r="O420" s="85"/>
      <c r="P420" s="214">
        <f>O420*H420</f>
        <v>0</v>
      </c>
      <c r="Q420" s="214">
        <v>0.0233</v>
      </c>
      <c r="R420" s="214">
        <f>Q420*H420</f>
        <v>0.03029</v>
      </c>
      <c r="S420" s="214">
        <v>0</v>
      </c>
      <c r="T420" s="215">
        <f>S420*H420</f>
        <v>0</v>
      </c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R420" s="216" t="s">
        <v>238</v>
      </c>
      <c r="AT420" s="216" t="s">
        <v>162</v>
      </c>
      <c r="AU420" s="216" t="s">
        <v>85</v>
      </c>
      <c r="AY420" s="18" t="s">
        <v>159</v>
      </c>
      <c r="BE420" s="217">
        <f>IF(N420="základní",J420,0)</f>
        <v>0</v>
      </c>
      <c r="BF420" s="217">
        <f>IF(N420="snížená",J420,0)</f>
        <v>0</v>
      </c>
      <c r="BG420" s="217">
        <f>IF(N420="zákl. přenesená",J420,0)</f>
        <v>0</v>
      </c>
      <c r="BH420" s="217">
        <f>IF(N420="sníž. přenesená",J420,0)</f>
        <v>0</v>
      </c>
      <c r="BI420" s="217">
        <f>IF(N420="nulová",J420,0)</f>
        <v>0</v>
      </c>
      <c r="BJ420" s="18" t="s">
        <v>83</v>
      </c>
      <c r="BK420" s="217">
        <f>ROUND(I420*H420,2)</f>
        <v>0</v>
      </c>
      <c r="BL420" s="18" t="s">
        <v>238</v>
      </c>
      <c r="BM420" s="216" t="s">
        <v>1229</v>
      </c>
    </row>
    <row r="421" spans="1:47" s="2" customFormat="1" ht="12">
      <c r="A421" s="39"/>
      <c r="B421" s="40"/>
      <c r="C421" s="41"/>
      <c r="D421" s="218" t="s">
        <v>169</v>
      </c>
      <c r="E421" s="41"/>
      <c r="F421" s="219" t="s">
        <v>616</v>
      </c>
      <c r="G421" s="41"/>
      <c r="H421" s="41"/>
      <c r="I421" s="220"/>
      <c r="J421" s="41"/>
      <c r="K421" s="41"/>
      <c r="L421" s="45"/>
      <c r="M421" s="221"/>
      <c r="N421" s="222"/>
      <c r="O421" s="85"/>
      <c r="P421" s="85"/>
      <c r="Q421" s="85"/>
      <c r="R421" s="85"/>
      <c r="S421" s="85"/>
      <c r="T421" s="86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T421" s="18" t="s">
        <v>169</v>
      </c>
      <c r="AU421" s="18" t="s">
        <v>85</v>
      </c>
    </row>
    <row r="422" spans="1:51" s="14" customFormat="1" ht="12">
      <c r="A422" s="14"/>
      <c r="B422" s="234"/>
      <c r="C422" s="235"/>
      <c r="D422" s="225" t="s">
        <v>175</v>
      </c>
      <c r="E422" s="236" t="s">
        <v>19</v>
      </c>
      <c r="F422" s="237" t="s">
        <v>1230</v>
      </c>
      <c r="G422" s="235"/>
      <c r="H422" s="238">
        <v>61.893</v>
      </c>
      <c r="I422" s="239"/>
      <c r="J422" s="235"/>
      <c r="K422" s="235"/>
      <c r="L422" s="240"/>
      <c r="M422" s="241"/>
      <c r="N422" s="242"/>
      <c r="O422" s="242"/>
      <c r="P422" s="242"/>
      <c r="Q422" s="242"/>
      <c r="R422" s="242"/>
      <c r="S422" s="242"/>
      <c r="T422" s="243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T422" s="244" t="s">
        <v>175</v>
      </c>
      <c r="AU422" s="244" t="s">
        <v>85</v>
      </c>
      <c r="AV422" s="14" t="s">
        <v>85</v>
      </c>
      <c r="AW422" s="14" t="s">
        <v>37</v>
      </c>
      <c r="AX422" s="14" t="s">
        <v>83</v>
      </c>
      <c r="AY422" s="244" t="s">
        <v>159</v>
      </c>
    </row>
    <row r="423" spans="1:51" s="14" customFormat="1" ht="12">
      <c r="A423" s="14"/>
      <c r="B423" s="234"/>
      <c r="C423" s="235"/>
      <c r="D423" s="225" t="s">
        <v>175</v>
      </c>
      <c r="E423" s="235"/>
      <c r="F423" s="237" t="s">
        <v>1231</v>
      </c>
      <c r="G423" s="235"/>
      <c r="H423" s="238">
        <v>1.3</v>
      </c>
      <c r="I423" s="239"/>
      <c r="J423" s="235"/>
      <c r="K423" s="235"/>
      <c r="L423" s="240"/>
      <c r="M423" s="241"/>
      <c r="N423" s="242"/>
      <c r="O423" s="242"/>
      <c r="P423" s="242"/>
      <c r="Q423" s="242"/>
      <c r="R423" s="242"/>
      <c r="S423" s="242"/>
      <c r="T423" s="243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T423" s="244" t="s">
        <v>175</v>
      </c>
      <c r="AU423" s="244" t="s">
        <v>85</v>
      </c>
      <c r="AV423" s="14" t="s">
        <v>85</v>
      </c>
      <c r="AW423" s="14" t="s">
        <v>4</v>
      </c>
      <c r="AX423" s="14" t="s">
        <v>83</v>
      </c>
      <c r="AY423" s="244" t="s">
        <v>159</v>
      </c>
    </row>
    <row r="424" spans="1:65" s="2" customFormat="1" ht="49.05" customHeight="1">
      <c r="A424" s="39"/>
      <c r="B424" s="40"/>
      <c r="C424" s="205" t="s">
        <v>626</v>
      </c>
      <c r="D424" s="205" t="s">
        <v>162</v>
      </c>
      <c r="E424" s="206" t="s">
        <v>620</v>
      </c>
      <c r="F424" s="207" t="s">
        <v>621</v>
      </c>
      <c r="G424" s="208" t="s">
        <v>191</v>
      </c>
      <c r="H424" s="209">
        <v>1.045</v>
      </c>
      <c r="I424" s="210"/>
      <c r="J424" s="211">
        <f>ROUND(I424*H424,2)</f>
        <v>0</v>
      </c>
      <c r="K424" s="207" t="s">
        <v>166</v>
      </c>
      <c r="L424" s="45"/>
      <c r="M424" s="212" t="s">
        <v>19</v>
      </c>
      <c r="N424" s="213" t="s">
        <v>46</v>
      </c>
      <c r="O424" s="85"/>
      <c r="P424" s="214">
        <f>O424*H424</f>
        <v>0</v>
      </c>
      <c r="Q424" s="214">
        <v>0</v>
      </c>
      <c r="R424" s="214">
        <f>Q424*H424</f>
        <v>0</v>
      </c>
      <c r="S424" s="214">
        <v>0</v>
      </c>
      <c r="T424" s="215">
        <f>S424*H424</f>
        <v>0</v>
      </c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R424" s="216" t="s">
        <v>238</v>
      </c>
      <c r="AT424" s="216" t="s">
        <v>162</v>
      </c>
      <c r="AU424" s="216" t="s">
        <v>85</v>
      </c>
      <c r="AY424" s="18" t="s">
        <v>159</v>
      </c>
      <c r="BE424" s="217">
        <f>IF(N424="základní",J424,0)</f>
        <v>0</v>
      </c>
      <c r="BF424" s="217">
        <f>IF(N424="snížená",J424,0)</f>
        <v>0</v>
      </c>
      <c r="BG424" s="217">
        <f>IF(N424="zákl. přenesená",J424,0)</f>
        <v>0</v>
      </c>
      <c r="BH424" s="217">
        <f>IF(N424="sníž. přenesená",J424,0)</f>
        <v>0</v>
      </c>
      <c r="BI424" s="217">
        <f>IF(N424="nulová",J424,0)</f>
        <v>0</v>
      </c>
      <c r="BJ424" s="18" t="s">
        <v>83</v>
      </c>
      <c r="BK424" s="217">
        <f>ROUND(I424*H424,2)</f>
        <v>0</v>
      </c>
      <c r="BL424" s="18" t="s">
        <v>238</v>
      </c>
      <c r="BM424" s="216" t="s">
        <v>1232</v>
      </c>
    </row>
    <row r="425" spans="1:47" s="2" customFormat="1" ht="12">
      <c r="A425" s="39"/>
      <c r="B425" s="40"/>
      <c r="C425" s="41"/>
      <c r="D425" s="218" t="s">
        <v>169</v>
      </c>
      <c r="E425" s="41"/>
      <c r="F425" s="219" t="s">
        <v>623</v>
      </c>
      <c r="G425" s="41"/>
      <c r="H425" s="41"/>
      <c r="I425" s="220"/>
      <c r="J425" s="41"/>
      <c r="K425" s="41"/>
      <c r="L425" s="45"/>
      <c r="M425" s="221"/>
      <c r="N425" s="222"/>
      <c r="O425" s="85"/>
      <c r="P425" s="85"/>
      <c r="Q425" s="85"/>
      <c r="R425" s="85"/>
      <c r="S425" s="85"/>
      <c r="T425" s="86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T425" s="18" t="s">
        <v>169</v>
      </c>
      <c r="AU425" s="18" t="s">
        <v>85</v>
      </c>
    </row>
    <row r="426" spans="1:63" s="12" customFormat="1" ht="22.8" customHeight="1">
      <c r="A426" s="12"/>
      <c r="B426" s="189"/>
      <c r="C426" s="190"/>
      <c r="D426" s="191" t="s">
        <v>74</v>
      </c>
      <c r="E426" s="203" t="s">
        <v>624</v>
      </c>
      <c r="F426" s="203" t="s">
        <v>625</v>
      </c>
      <c r="G426" s="190"/>
      <c r="H426" s="190"/>
      <c r="I426" s="193"/>
      <c r="J426" s="204">
        <f>BK426</f>
        <v>0</v>
      </c>
      <c r="K426" s="190"/>
      <c r="L426" s="195"/>
      <c r="M426" s="196"/>
      <c r="N426" s="197"/>
      <c r="O426" s="197"/>
      <c r="P426" s="198">
        <f>SUM(P427:P474)</f>
        <v>0</v>
      </c>
      <c r="Q426" s="197"/>
      <c r="R426" s="198">
        <f>SUM(R427:R474)</f>
        <v>0.49245090999999996</v>
      </c>
      <c r="S426" s="197"/>
      <c r="T426" s="199">
        <f>SUM(T427:T474)</f>
        <v>0.2782021</v>
      </c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R426" s="200" t="s">
        <v>85</v>
      </c>
      <c r="AT426" s="201" t="s">
        <v>74</v>
      </c>
      <c r="AU426" s="201" t="s">
        <v>83</v>
      </c>
      <c r="AY426" s="200" t="s">
        <v>159</v>
      </c>
      <c r="BK426" s="202">
        <f>SUM(BK427:BK474)</f>
        <v>0</v>
      </c>
    </row>
    <row r="427" spans="1:65" s="2" customFormat="1" ht="24.15" customHeight="1">
      <c r="A427" s="39"/>
      <c r="B427" s="40"/>
      <c r="C427" s="205" t="s">
        <v>632</v>
      </c>
      <c r="D427" s="205" t="s">
        <v>162</v>
      </c>
      <c r="E427" s="206" t="s">
        <v>627</v>
      </c>
      <c r="F427" s="207" t="s">
        <v>628</v>
      </c>
      <c r="G427" s="208" t="s">
        <v>461</v>
      </c>
      <c r="H427" s="209">
        <v>58.312</v>
      </c>
      <c r="I427" s="210"/>
      <c r="J427" s="211">
        <f>ROUND(I427*H427,2)</f>
        <v>0</v>
      </c>
      <c r="K427" s="207" t="s">
        <v>166</v>
      </c>
      <c r="L427" s="45"/>
      <c r="M427" s="212" t="s">
        <v>19</v>
      </c>
      <c r="N427" s="213" t="s">
        <v>46</v>
      </c>
      <c r="O427" s="85"/>
      <c r="P427" s="214">
        <f>O427*H427</f>
        <v>0</v>
      </c>
      <c r="Q427" s="214">
        <v>0</v>
      </c>
      <c r="R427" s="214">
        <f>Q427*H427</f>
        <v>0</v>
      </c>
      <c r="S427" s="214">
        <v>0.00191</v>
      </c>
      <c r="T427" s="215">
        <f>S427*H427</f>
        <v>0.11137592</v>
      </c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R427" s="216" t="s">
        <v>238</v>
      </c>
      <c r="AT427" s="216" t="s">
        <v>162</v>
      </c>
      <c r="AU427" s="216" t="s">
        <v>85</v>
      </c>
      <c r="AY427" s="18" t="s">
        <v>159</v>
      </c>
      <c r="BE427" s="217">
        <f>IF(N427="základní",J427,0)</f>
        <v>0</v>
      </c>
      <c r="BF427" s="217">
        <f>IF(N427="snížená",J427,0)</f>
        <v>0</v>
      </c>
      <c r="BG427" s="217">
        <f>IF(N427="zákl. přenesená",J427,0)</f>
        <v>0</v>
      </c>
      <c r="BH427" s="217">
        <f>IF(N427="sníž. přenesená",J427,0)</f>
        <v>0</v>
      </c>
      <c r="BI427" s="217">
        <f>IF(N427="nulová",J427,0)</f>
        <v>0</v>
      </c>
      <c r="BJ427" s="18" t="s">
        <v>83</v>
      </c>
      <c r="BK427" s="217">
        <f>ROUND(I427*H427,2)</f>
        <v>0</v>
      </c>
      <c r="BL427" s="18" t="s">
        <v>238</v>
      </c>
      <c r="BM427" s="216" t="s">
        <v>1233</v>
      </c>
    </row>
    <row r="428" spans="1:47" s="2" customFormat="1" ht="12">
      <c r="A428" s="39"/>
      <c r="B428" s="40"/>
      <c r="C428" s="41"/>
      <c r="D428" s="218" t="s">
        <v>169</v>
      </c>
      <c r="E428" s="41"/>
      <c r="F428" s="219" t="s">
        <v>630</v>
      </c>
      <c r="G428" s="41"/>
      <c r="H428" s="41"/>
      <c r="I428" s="220"/>
      <c r="J428" s="41"/>
      <c r="K428" s="41"/>
      <c r="L428" s="45"/>
      <c r="M428" s="221"/>
      <c r="N428" s="222"/>
      <c r="O428" s="85"/>
      <c r="P428" s="85"/>
      <c r="Q428" s="85"/>
      <c r="R428" s="85"/>
      <c r="S428" s="85"/>
      <c r="T428" s="86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T428" s="18" t="s">
        <v>169</v>
      </c>
      <c r="AU428" s="18" t="s">
        <v>85</v>
      </c>
    </row>
    <row r="429" spans="1:51" s="13" customFormat="1" ht="12">
      <c r="A429" s="13"/>
      <c r="B429" s="223"/>
      <c r="C429" s="224"/>
      <c r="D429" s="225" t="s">
        <v>175</v>
      </c>
      <c r="E429" s="226" t="s">
        <v>19</v>
      </c>
      <c r="F429" s="227" t="s">
        <v>478</v>
      </c>
      <c r="G429" s="224"/>
      <c r="H429" s="226" t="s">
        <v>19</v>
      </c>
      <c r="I429" s="228"/>
      <c r="J429" s="224"/>
      <c r="K429" s="224"/>
      <c r="L429" s="229"/>
      <c r="M429" s="230"/>
      <c r="N429" s="231"/>
      <c r="O429" s="231"/>
      <c r="P429" s="231"/>
      <c r="Q429" s="231"/>
      <c r="R429" s="231"/>
      <c r="S429" s="231"/>
      <c r="T429" s="232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33" t="s">
        <v>175</v>
      </c>
      <c r="AU429" s="233" t="s">
        <v>85</v>
      </c>
      <c r="AV429" s="13" t="s">
        <v>83</v>
      </c>
      <c r="AW429" s="13" t="s">
        <v>37</v>
      </c>
      <c r="AX429" s="13" t="s">
        <v>75</v>
      </c>
      <c r="AY429" s="233" t="s">
        <v>159</v>
      </c>
    </row>
    <row r="430" spans="1:51" s="13" customFormat="1" ht="12">
      <c r="A430" s="13"/>
      <c r="B430" s="223"/>
      <c r="C430" s="224"/>
      <c r="D430" s="225" t="s">
        <v>175</v>
      </c>
      <c r="E430" s="226" t="s">
        <v>19</v>
      </c>
      <c r="F430" s="227" t="s">
        <v>1127</v>
      </c>
      <c r="G430" s="224"/>
      <c r="H430" s="226" t="s">
        <v>19</v>
      </c>
      <c r="I430" s="228"/>
      <c r="J430" s="224"/>
      <c r="K430" s="224"/>
      <c r="L430" s="229"/>
      <c r="M430" s="230"/>
      <c r="N430" s="231"/>
      <c r="O430" s="231"/>
      <c r="P430" s="231"/>
      <c r="Q430" s="231"/>
      <c r="R430" s="231"/>
      <c r="S430" s="231"/>
      <c r="T430" s="232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33" t="s">
        <v>175</v>
      </c>
      <c r="AU430" s="233" t="s">
        <v>85</v>
      </c>
      <c r="AV430" s="13" t="s">
        <v>83</v>
      </c>
      <c r="AW430" s="13" t="s">
        <v>37</v>
      </c>
      <c r="AX430" s="13" t="s">
        <v>75</v>
      </c>
      <c r="AY430" s="233" t="s">
        <v>159</v>
      </c>
    </row>
    <row r="431" spans="1:51" s="14" customFormat="1" ht="12">
      <c r="A431" s="14"/>
      <c r="B431" s="234"/>
      <c r="C431" s="235"/>
      <c r="D431" s="225" t="s">
        <v>175</v>
      </c>
      <c r="E431" s="236" t="s">
        <v>19</v>
      </c>
      <c r="F431" s="237" t="s">
        <v>1234</v>
      </c>
      <c r="G431" s="235"/>
      <c r="H431" s="238">
        <v>58.312</v>
      </c>
      <c r="I431" s="239"/>
      <c r="J431" s="235"/>
      <c r="K431" s="235"/>
      <c r="L431" s="240"/>
      <c r="M431" s="241"/>
      <c r="N431" s="242"/>
      <c r="O431" s="242"/>
      <c r="P431" s="242"/>
      <c r="Q431" s="242"/>
      <c r="R431" s="242"/>
      <c r="S431" s="242"/>
      <c r="T431" s="243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T431" s="244" t="s">
        <v>175</v>
      </c>
      <c r="AU431" s="244" t="s">
        <v>85</v>
      </c>
      <c r="AV431" s="14" t="s">
        <v>85</v>
      </c>
      <c r="AW431" s="14" t="s">
        <v>37</v>
      </c>
      <c r="AX431" s="14" t="s">
        <v>83</v>
      </c>
      <c r="AY431" s="244" t="s">
        <v>159</v>
      </c>
    </row>
    <row r="432" spans="1:65" s="2" customFormat="1" ht="24.15" customHeight="1">
      <c r="A432" s="39"/>
      <c r="B432" s="40"/>
      <c r="C432" s="205" t="s">
        <v>637</v>
      </c>
      <c r="D432" s="205" t="s">
        <v>162</v>
      </c>
      <c r="E432" s="206" t="s">
        <v>633</v>
      </c>
      <c r="F432" s="207" t="s">
        <v>634</v>
      </c>
      <c r="G432" s="208" t="s">
        <v>461</v>
      </c>
      <c r="H432" s="209">
        <v>58.312</v>
      </c>
      <c r="I432" s="210"/>
      <c r="J432" s="211">
        <f>ROUND(I432*H432,2)</f>
        <v>0</v>
      </c>
      <c r="K432" s="207" t="s">
        <v>166</v>
      </c>
      <c r="L432" s="45"/>
      <c r="M432" s="212" t="s">
        <v>19</v>
      </c>
      <c r="N432" s="213" t="s">
        <v>46</v>
      </c>
      <c r="O432" s="85"/>
      <c r="P432" s="214">
        <f>O432*H432</f>
        <v>0</v>
      </c>
      <c r="Q432" s="214">
        <v>0</v>
      </c>
      <c r="R432" s="214">
        <f>Q432*H432</f>
        <v>0</v>
      </c>
      <c r="S432" s="214">
        <v>0.00223</v>
      </c>
      <c r="T432" s="215">
        <f>S432*H432</f>
        <v>0.13003576</v>
      </c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R432" s="216" t="s">
        <v>238</v>
      </c>
      <c r="AT432" s="216" t="s">
        <v>162</v>
      </c>
      <c r="AU432" s="216" t="s">
        <v>85</v>
      </c>
      <c r="AY432" s="18" t="s">
        <v>159</v>
      </c>
      <c r="BE432" s="217">
        <f>IF(N432="základní",J432,0)</f>
        <v>0</v>
      </c>
      <c r="BF432" s="217">
        <f>IF(N432="snížená",J432,0)</f>
        <v>0</v>
      </c>
      <c r="BG432" s="217">
        <f>IF(N432="zákl. přenesená",J432,0)</f>
        <v>0</v>
      </c>
      <c r="BH432" s="217">
        <f>IF(N432="sníž. přenesená",J432,0)</f>
        <v>0</v>
      </c>
      <c r="BI432" s="217">
        <f>IF(N432="nulová",J432,0)</f>
        <v>0</v>
      </c>
      <c r="BJ432" s="18" t="s">
        <v>83</v>
      </c>
      <c r="BK432" s="217">
        <f>ROUND(I432*H432,2)</f>
        <v>0</v>
      </c>
      <c r="BL432" s="18" t="s">
        <v>238</v>
      </c>
      <c r="BM432" s="216" t="s">
        <v>1235</v>
      </c>
    </row>
    <row r="433" spans="1:47" s="2" customFormat="1" ht="12">
      <c r="A433" s="39"/>
      <c r="B433" s="40"/>
      <c r="C433" s="41"/>
      <c r="D433" s="218" t="s">
        <v>169</v>
      </c>
      <c r="E433" s="41"/>
      <c r="F433" s="219" t="s">
        <v>636</v>
      </c>
      <c r="G433" s="41"/>
      <c r="H433" s="41"/>
      <c r="I433" s="220"/>
      <c r="J433" s="41"/>
      <c r="K433" s="41"/>
      <c r="L433" s="45"/>
      <c r="M433" s="221"/>
      <c r="N433" s="222"/>
      <c r="O433" s="85"/>
      <c r="P433" s="85"/>
      <c r="Q433" s="85"/>
      <c r="R433" s="85"/>
      <c r="S433" s="85"/>
      <c r="T433" s="86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T433" s="18" t="s">
        <v>169</v>
      </c>
      <c r="AU433" s="18" t="s">
        <v>85</v>
      </c>
    </row>
    <row r="434" spans="1:51" s="13" customFormat="1" ht="12">
      <c r="A434" s="13"/>
      <c r="B434" s="223"/>
      <c r="C434" s="224"/>
      <c r="D434" s="225" t="s">
        <v>175</v>
      </c>
      <c r="E434" s="226" t="s">
        <v>19</v>
      </c>
      <c r="F434" s="227" t="s">
        <v>478</v>
      </c>
      <c r="G434" s="224"/>
      <c r="H434" s="226" t="s">
        <v>19</v>
      </c>
      <c r="I434" s="228"/>
      <c r="J434" s="224"/>
      <c r="K434" s="224"/>
      <c r="L434" s="229"/>
      <c r="M434" s="230"/>
      <c r="N434" s="231"/>
      <c r="O434" s="231"/>
      <c r="P434" s="231"/>
      <c r="Q434" s="231"/>
      <c r="R434" s="231"/>
      <c r="S434" s="231"/>
      <c r="T434" s="232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33" t="s">
        <v>175</v>
      </c>
      <c r="AU434" s="233" t="s">
        <v>85</v>
      </c>
      <c r="AV434" s="13" t="s">
        <v>83</v>
      </c>
      <c r="AW434" s="13" t="s">
        <v>37</v>
      </c>
      <c r="AX434" s="13" t="s">
        <v>75</v>
      </c>
      <c r="AY434" s="233" t="s">
        <v>159</v>
      </c>
    </row>
    <row r="435" spans="1:51" s="13" customFormat="1" ht="12">
      <c r="A435" s="13"/>
      <c r="B435" s="223"/>
      <c r="C435" s="224"/>
      <c r="D435" s="225" t="s">
        <v>175</v>
      </c>
      <c r="E435" s="226" t="s">
        <v>19</v>
      </c>
      <c r="F435" s="227" t="s">
        <v>1127</v>
      </c>
      <c r="G435" s="224"/>
      <c r="H435" s="226" t="s">
        <v>19</v>
      </c>
      <c r="I435" s="228"/>
      <c r="J435" s="224"/>
      <c r="K435" s="224"/>
      <c r="L435" s="229"/>
      <c r="M435" s="230"/>
      <c r="N435" s="231"/>
      <c r="O435" s="231"/>
      <c r="P435" s="231"/>
      <c r="Q435" s="231"/>
      <c r="R435" s="231"/>
      <c r="S435" s="231"/>
      <c r="T435" s="232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33" t="s">
        <v>175</v>
      </c>
      <c r="AU435" s="233" t="s">
        <v>85</v>
      </c>
      <c r="AV435" s="13" t="s">
        <v>83</v>
      </c>
      <c r="AW435" s="13" t="s">
        <v>37</v>
      </c>
      <c r="AX435" s="13" t="s">
        <v>75</v>
      </c>
      <c r="AY435" s="233" t="s">
        <v>159</v>
      </c>
    </row>
    <row r="436" spans="1:51" s="14" customFormat="1" ht="12">
      <c r="A436" s="14"/>
      <c r="B436" s="234"/>
      <c r="C436" s="235"/>
      <c r="D436" s="225" t="s">
        <v>175</v>
      </c>
      <c r="E436" s="236" t="s">
        <v>19</v>
      </c>
      <c r="F436" s="237" t="s">
        <v>1234</v>
      </c>
      <c r="G436" s="235"/>
      <c r="H436" s="238">
        <v>58.312</v>
      </c>
      <c r="I436" s="239"/>
      <c r="J436" s="235"/>
      <c r="K436" s="235"/>
      <c r="L436" s="240"/>
      <c r="M436" s="241"/>
      <c r="N436" s="242"/>
      <c r="O436" s="242"/>
      <c r="P436" s="242"/>
      <c r="Q436" s="242"/>
      <c r="R436" s="242"/>
      <c r="S436" s="242"/>
      <c r="T436" s="243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T436" s="244" t="s">
        <v>175</v>
      </c>
      <c r="AU436" s="244" t="s">
        <v>85</v>
      </c>
      <c r="AV436" s="14" t="s">
        <v>85</v>
      </c>
      <c r="AW436" s="14" t="s">
        <v>37</v>
      </c>
      <c r="AX436" s="14" t="s">
        <v>83</v>
      </c>
      <c r="AY436" s="244" t="s">
        <v>159</v>
      </c>
    </row>
    <row r="437" spans="1:65" s="2" customFormat="1" ht="33" customHeight="1">
      <c r="A437" s="39"/>
      <c r="B437" s="40"/>
      <c r="C437" s="205" t="s">
        <v>641</v>
      </c>
      <c r="D437" s="205" t="s">
        <v>162</v>
      </c>
      <c r="E437" s="206" t="s">
        <v>638</v>
      </c>
      <c r="F437" s="207" t="s">
        <v>639</v>
      </c>
      <c r="G437" s="208" t="s">
        <v>461</v>
      </c>
      <c r="H437" s="209">
        <v>58.312</v>
      </c>
      <c r="I437" s="210"/>
      <c r="J437" s="211">
        <f>ROUND(I437*H437,2)</f>
        <v>0</v>
      </c>
      <c r="K437" s="207" t="s">
        <v>19</v>
      </c>
      <c r="L437" s="45"/>
      <c r="M437" s="212" t="s">
        <v>19</v>
      </c>
      <c r="N437" s="213" t="s">
        <v>46</v>
      </c>
      <c r="O437" s="85"/>
      <c r="P437" s="214">
        <f>O437*H437</f>
        <v>0</v>
      </c>
      <c r="Q437" s="214">
        <v>0.00278</v>
      </c>
      <c r="R437" s="214">
        <f>Q437*H437</f>
        <v>0.16210735999999998</v>
      </c>
      <c r="S437" s="214">
        <v>0</v>
      </c>
      <c r="T437" s="215">
        <f>S437*H437</f>
        <v>0</v>
      </c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R437" s="216" t="s">
        <v>238</v>
      </c>
      <c r="AT437" s="216" t="s">
        <v>162</v>
      </c>
      <c r="AU437" s="216" t="s">
        <v>85</v>
      </c>
      <c r="AY437" s="18" t="s">
        <v>159</v>
      </c>
      <c r="BE437" s="217">
        <f>IF(N437="základní",J437,0)</f>
        <v>0</v>
      </c>
      <c r="BF437" s="217">
        <f>IF(N437="snížená",J437,0)</f>
        <v>0</v>
      </c>
      <c r="BG437" s="217">
        <f>IF(N437="zákl. přenesená",J437,0)</f>
        <v>0</v>
      </c>
      <c r="BH437" s="217">
        <f>IF(N437="sníž. přenesená",J437,0)</f>
        <v>0</v>
      </c>
      <c r="BI437" s="217">
        <f>IF(N437="nulová",J437,0)</f>
        <v>0</v>
      </c>
      <c r="BJ437" s="18" t="s">
        <v>83</v>
      </c>
      <c r="BK437" s="217">
        <f>ROUND(I437*H437,2)</f>
        <v>0</v>
      </c>
      <c r="BL437" s="18" t="s">
        <v>238</v>
      </c>
      <c r="BM437" s="216" t="s">
        <v>1236</v>
      </c>
    </row>
    <row r="438" spans="1:51" s="13" customFormat="1" ht="12">
      <c r="A438" s="13"/>
      <c r="B438" s="223"/>
      <c r="C438" s="224"/>
      <c r="D438" s="225" t="s">
        <v>175</v>
      </c>
      <c r="E438" s="226" t="s">
        <v>19</v>
      </c>
      <c r="F438" s="227" t="s">
        <v>358</v>
      </c>
      <c r="G438" s="224"/>
      <c r="H438" s="226" t="s">
        <v>19</v>
      </c>
      <c r="I438" s="228"/>
      <c r="J438" s="224"/>
      <c r="K438" s="224"/>
      <c r="L438" s="229"/>
      <c r="M438" s="230"/>
      <c r="N438" s="231"/>
      <c r="O438" s="231"/>
      <c r="P438" s="231"/>
      <c r="Q438" s="231"/>
      <c r="R438" s="231"/>
      <c r="S438" s="231"/>
      <c r="T438" s="232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33" t="s">
        <v>175</v>
      </c>
      <c r="AU438" s="233" t="s">
        <v>85</v>
      </c>
      <c r="AV438" s="13" t="s">
        <v>83</v>
      </c>
      <c r="AW438" s="13" t="s">
        <v>37</v>
      </c>
      <c r="AX438" s="13" t="s">
        <v>75</v>
      </c>
      <c r="AY438" s="233" t="s">
        <v>159</v>
      </c>
    </row>
    <row r="439" spans="1:51" s="13" customFormat="1" ht="12">
      <c r="A439" s="13"/>
      <c r="B439" s="223"/>
      <c r="C439" s="224"/>
      <c r="D439" s="225" t="s">
        <v>175</v>
      </c>
      <c r="E439" s="226" t="s">
        <v>19</v>
      </c>
      <c r="F439" s="227" t="s">
        <v>478</v>
      </c>
      <c r="G439" s="224"/>
      <c r="H439" s="226" t="s">
        <v>19</v>
      </c>
      <c r="I439" s="228"/>
      <c r="J439" s="224"/>
      <c r="K439" s="224"/>
      <c r="L439" s="229"/>
      <c r="M439" s="230"/>
      <c r="N439" s="231"/>
      <c r="O439" s="231"/>
      <c r="P439" s="231"/>
      <c r="Q439" s="231"/>
      <c r="R439" s="231"/>
      <c r="S439" s="231"/>
      <c r="T439" s="232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33" t="s">
        <v>175</v>
      </c>
      <c r="AU439" s="233" t="s">
        <v>85</v>
      </c>
      <c r="AV439" s="13" t="s">
        <v>83</v>
      </c>
      <c r="AW439" s="13" t="s">
        <v>37</v>
      </c>
      <c r="AX439" s="13" t="s">
        <v>75</v>
      </c>
      <c r="AY439" s="233" t="s">
        <v>159</v>
      </c>
    </row>
    <row r="440" spans="1:51" s="13" customFormat="1" ht="12">
      <c r="A440" s="13"/>
      <c r="B440" s="223"/>
      <c r="C440" s="224"/>
      <c r="D440" s="225" t="s">
        <v>175</v>
      </c>
      <c r="E440" s="226" t="s">
        <v>19</v>
      </c>
      <c r="F440" s="227" t="s">
        <v>1127</v>
      </c>
      <c r="G440" s="224"/>
      <c r="H440" s="226" t="s">
        <v>19</v>
      </c>
      <c r="I440" s="228"/>
      <c r="J440" s="224"/>
      <c r="K440" s="224"/>
      <c r="L440" s="229"/>
      <c r="M440" s="230"/>
      <c r="N440" s="231"/>
      <c r="O440" s="231"/>
      <c r="P440" s="231"/>
      <c r="Q440" s="231"/>
      <c r="R440" s="231"/>
      <c r="S440" s="231"/>
      <c r="T440" s="232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33" t="s">
        <v>175</v>
      </c>
      <c r="AU440" s="233" t="s">
        <v>85</v>
      </c>
      <c r="AV440" s="13" t="s">
        <v>83</v>
      </c>
      <c r="AW440" s="13" t="s">
        <v>37</v>
      </c>
      <c r="AX440" s="13" t="s">
        <v>75</v>
      </c>
      <c r="AY440" s="233" t="s">
        <v>159</v>
      </c>
    </row>
    <row r="441" spans="1:51" s="14" customFormat="1" ht="12">
      <c r="A441" s="14"/>
      <c r="B441" s="234"/>
      <c r="C441" s="235"/>
      <c r="D441" s="225" t="s">
        <v>175</v>
      </c>
      <c r="E441" s="236" t="s">
        <v>19</v>
      </c>
      <c r="F441" s="237" t="s">
        <v>1234</v>
      </c>
      <c r="G441" s="235"/>
      <c r="H441" s="238">
        <v>58.312</v>
      </c>
      <c r="I441" s="239"/>
      <c r="J441" s="235"/>
      <c r="K441" s="235"/>
      <c r="L441" s="240"/>
      <c r="M441" s="241"/>
      <c r="N441" s="242"/>
      <c r="O441" s="242"/>
      <c r="P441" s="242"/>
      <c r="Q441" s="242"/>
      <c r="R441" s="242"/>
      <c r="S441" s="242"/>
      <c r="T441" s="243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T441" s="244" t="s">
        <v>175</v>
      </c>
      <c r="AU441" s="244" t="s">
        <v>85</v>
      </c>
      <c r="AV441" s="14" t="s">
        <v>85</v>
      </c>
      <c r="AW441" s="14" t="s">
        <v>37</v>
      </c>
      <c r="AX441" s="14" t="s">
        <v>83</v>
      </c>
      <c r="AY441" s="244" t="s">
        <v>159</v>
      </c>
    </row>
    <row r="442" spans="1:65" s="2" customFormat="1" ht="37.8" customHeight="1">
      <c r="A442" s="39"/>
      <c r="B442" s="40"/>
      <c r="C442" s="205" t="s">
        <v>645</v>
      </c>
      <c r="D442" s="205" t="s">
        <v>162</v>
      </c>
      <c r="E442" s="206" t="s">
        <v>642</v>
      </c>
      <c r="F442" s="207" t="s">
        <v>643</v>
      </c>
      <c r="G442" s="208" t="s">
        <v>461</v>
      </c>
      <c r="H442" s="209">
        <v>58.312</v>
      </c>
      <c r="I442" s="210"/>
      <c r="J442" s="211">
        <f>ROUND(I442*H442,2)</f>
        <v>0</v>
      </c>
      <c r="K442" s="207" t="s">
        <v>19</v>
      </c>
      <c r="L442" s="45"/>
      <c r="M442" s="212" t="s">
        <v>19</v>
      </c>
      <c r="N442" s="213" t="s">
        <v>46</v>
      </c>
      <c r="O442" s="85"/>
      <c r="P442" s="214">
        <f>O442*H442</f>
        <v>0</v>
      </c>
      <c r="Q442" s="214">
        <v>0.00117</v>
      </c>
      <c r="R442" s="214">
        <f>Q442*H442</f>
        <v>0.06822504</v>
      </c>
      <c r="S442" s="214">
        <v>0</v>
      </c>
      <c r="T442" s="215">
        <f>S442*H442</f>
        <v>0</v>
      </c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R442" s="216" t="s">
        <v>238</v>
      </c>
      <c r="AT442" s="216" t="s">
        <v>162</v>
      </c>
      <c r="AU442" s="216" t="s">
        <v>85</v>
      </c>
      <c r="AY442" s="18" t="s">
        <v>159</v>
      </c>
      <c r="BE442" s="217">
        <f>IF(N442="základní",J442,0)</f>
        <v>0</v>
      </c>
      <c r="BF442" s="217">
        <f>IF(N442="snížená",J442,0)</f>
        <v>0</v>
      </c>
      <c r="BG442" s="217">
        <f>IF(N442="zákl. přenesená",J442,0)</f>
        <v>0</v>
      </c>
      <c r="BH442" s="217">
        <f>IF(N442="sníž. přenesená",J442,0)</f>
        <v>0</v>
      </c>
      <c r="BI442" s="217">
        <f>IF(N442="nulová",J442,0)</f>
        <v>0</v>
      </c>
      <c r="BJ442" s="18" t="s">
        <v>83</v>
      </c>
      <c r="BK442" s="217">
        <f>ROUND(I442*H442,2)</f>
        <v>0</v>
      </c>
      <c r="BL442" s="18" t="s">
        <v>238</v>
      </c>
      <c r="BM442" s="216" t="s">
        <v>1237</v>
      </c>
    </row>
    <row r="443" spans="1:51" s="13" customFormat="1" ht="12">
      <c r="A443" s="13"/>
      <c r="B443" s="223"/>
      <c r="C443" s="224"/>
      <c r="D443" s="225" t="s">
        <v>175</v>
      </c>
      <c r="E443" s="226" t="s">
        <v>19</v>
      </c>
      <c r="F443" s="227" t="s">
        <v>358</v>
      </c>
      <c r="G443" s="224"/>
      <c r="H443" s="226" t="s">
        <v>19</v>
      </c>
      <c r="I443" s="228"/>
      <c r="J443" s="224"/>
      <c r="K443" s="224"/>
      <c r="L443" s="229"/>
      <c r="M443" s="230"/>
      <c r="N443" s="231"/>
      <c r="O443" s="231"/>
      <c r="P443" s="231"/>
      <c r="Q443" s="231"/>
      <c r="R443" s="231"/>
      <c r="S443" s="231"/>
      <c r="T443" s="232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33" t="s">
        <v>175</v>
      </c>
      <c r="AU443" s="233" t="s">
        <v>85</v>
      </c>
      <c r="AV443" s="13" t="s">
        <v>83</v>
      </c>
      <c r="AW443" s="13" t="s">
        <v>37</v>
      </c>
      <c r="AX443" s="13" t="s">
        <v>75</v>
      </c>
      <c r="AY443" s="233" t="s">
        <v>159</v>
      </c>
    </row>
    <row r="444" spans="1:51" s="13" customFormat="1" ht="12">
      <c r="A444" s="13"/>
      <c r="B444" s="223"/>
      <c r="C444" s="224"/>
      <c r="D444" s="225" t="s">
        <v>175</v>
      </c>
      <c r="E444" s="226" t="s">
        <v>19</v>
      </c>
      <c r="F444" s="227" t="s">
        <v>478</v>
      </c>
      <c r="G444" s="224"/>
      <c r="H444" s="226" t="s">
        <v>19</v>
      </c>
      <c r="I444" s="228"/>
      <c r="J444" s="224"/>
      <c r="K444" s="224"/>
      <c r="L444" s="229"/>
      <c r="M444" s="230"/>
      <c r="N444" s="231"/>
      <c r="O444" s="231"/>
      <c r="P444" s="231"/>
      <c r="Q444" s="231"/>
      <c r="R444" s="231"/>
      <c r="S444" s="231"/>
      <c r="T444" s="232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33" t="s">
        <v>175</v>
      </c>
      <c r="AU444" s="233" t="s">
        <v>85</v>
      </c>
      <c r="AV444" s="13" t="s">
        <v>83</v>
      </c>
      <c r="AW444" s="13" t="s">
        <v>37</v>
      </c>
      <c r="AX444" s="13" t="s">
        <v>75</v>
      </c>
      <c r="AY444" s="233" t="s">
        <v>159</v>
      </c>
    </row>
    <row r="445" spans="1:51" s="13" customFormat="1" ht="12">
      <c r="A445" s="13"/>
      <c r="B445" s="223"/>
      <c r="C445" s="224"/>
      <c r="D445" s="225" t="s">
        <v>175</v>
      </c>
      <c r="E445" s="226" t="s">
        <v>19</v>
      </c>
      <c r="F445" s="227" t="s">
        <v>1127</v>
      </c>
      <c r="G445" s="224"/>
      <c r="H445" s="226" t="s">
        <v>19</v>
      </c>
      <c r="I445" s="228"/>
      <c r="J445" s="224"/>
      <c r="K445" s="224"/>
      <c r="L445" s="229"/>
      <c r="M445" s="230"/>
      <c r="N445" s="231"/>
      <c r="O445" s="231"/>
      <c r="P445" s="231"/>
      <c r="Q445" s="231"/>
      <c r="R445" s="231"/>
      <c r="S445" s="231"/>
      <c r="T445" s="232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33" t="s">
        <v>175</v>
      </c>
      <c r="AU445" s="233" t="s">
        <v>85</v>
      </c>
      <c r="AV445" s="13" t="s">
        <v>83</v>
      </c>
      <c r="AW445" s="13" t="s">
        <v>37</v>
      </c>
      <c r="AX445" s="13" t="s">
        <v>75</v>
      </c>
      <c r="AY445" s="233" t="s">
        <v>159</v>
      </c>
    </row>
    <row r="446" spans="1:51" s="14" customFormat="1" ht="12">
      <c r="A446" s="14"/>
      <c r="B446" s="234"/>
      <c r="C446" s="235"/>
      <c r="D446" s="225" t="s">
        <v>175</v>
      </c>
      <c r="E446" s="236" t="s">
        <v>19</v>
      </c>
      <c r="F446" s="237" t="s">
        <v>1234</v>
      </c>
      <c r="G446" s="235"/>
      <c r="H446" s="238">
        <v>58.312</v>
      </c>
      <c r="I446" s="239"/>
      <c r="J446" s="235"/>
      <c r="K446" s="235"/>
      <c r="L446" s="240"/>
      <c r="M446" s="241"/>
      <c r="N446" s="242"/>
      <c r="O446" s="242"/>
      <c r="P446" s="242"/>
      <c r="Q446" s="242"/>
      <c r="R446" s="242"/>
      <c r="S446" s="242"/>
      <c r="T446" s="243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T446" s="244" t="s">
        <v>175</v>
      </c>
      <c r="AU446" s="244" t="s">
        <v>85</v>
      </c>
      <c r="AV446" s="14" t="s">
        <v>85</v>
      </c>
      <c r="AW446" s="14" t="s">
        <v>37</v>
      </c>
      <c r="AX446" s="14" t="s">
        <v>83</v>
      </c>
      <c r="AY446" s="244" t="s">
        <v>159</v>
      </c>
    </row>
    <row r="447" spans="1:65" s="2" customFormat="1" ht="37.8" customHeight="1">
      <c r="A447" s="39"/>
      <c r="B447" s="40"/>
      <c r="C447" s="205" t="s">
        <v>650</v>
      </c>
      <c r="D447" s="205" t="s">
        <v>162</v>
      </c>
      <c r="E447" s="206" t="s">
        <v>646</v>
      </c>
      <c r="F447" s="207" t="s">
        <v>647</v>
      </c>
      <c r="G447" s="208" t="s">
        <v>461</v>
      </c>
      <c r="H447" s="209">
        <v>56.807</v>
      </c>
      <c r="I447" s="210"/>
      <c r="J447" s="211">
        <f>ROUND(I447*H447,2)</f>
        <v>0</v>
      </c>
      <c r="K447" s="207" t="s">
        <v>166</v>
      </c>
      <c r="L447" s="45"/>
      <c r="M447" s="212" t="s">
        <v>19</v>
      </c>
      <c r="N447" s="213" t="s">
        <v>46</v>
      </c>
      <c r="O447" s="85"/>
      <c r="P447" s="214">
        <f>O447*H447</f>
        <v>0</v>
      </c>
      <c r="Q447" s="214">
        <v>0.00117</v>
      </c>
      <c r="R447" s="214">
        <f>Q447*H447</f>
        <v>0.06646419</v>
      </c>
      <c r="S447" s="214">
        <v>0</v>
      </c>
      <c r="T447" s="215">
        <f>S447*H447</f>
        <v>0</v>
      </c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R447" s="216" t="s">
        <v>238</v>
      </c>
      <c r="AT447" s="216" t="s">
        <v>162</v>
      </c>
      <c r="AU447" s="216" t="s">
        <v>85</v>
      </c>
      <c r="AY447" s="18" t="s">
        <v>159</v>
      </c>
      <c r="BE447" s="217">
        <f>IF(N447="základní",J447,0)</f>
        <v>0</v>
      </c>
      <c r="BF447" s="217">
        <f>IF(N447="snížená",J447,0)</f>
        <v>0</v>
      </c>
      <c r="BG447" s="217">
        <f>IF(N447="zákl. přenesená",J447,0)</f>
        <v>0</v>
      </c>
      <c r="BH447" s="217">
        <f>IF(N447="sníž. přenesená",J447,0)</f>
        <v>0</v>
      </c>
      <c r="BI447" s="217">
        <f>IF(N447="nulová",J447,0)</f>
        <v>0</v>
      </c>
      <c r="BJ447" s="18" t="s">
        <v>83</v>
      </c>
      <c r="BK447" s="217">
        <f>ROUND(I447*H447,2)</f>
        <v>0</v>
      </c>
      <c r="BL447" s="18" t="s">
        <v>238</v>
      </c>
      <c r="BM447" s="216" t="s">
        <v>1238</v>
      </c>
    </row>
    <row r="448" spans="1:47" s="2" customFormat="1" ht="12">
      <c r="A448" s="39"/>
      <c r="B448" s="40"/>
      <c r="C448" s="41"/>
      <c r="D448" s="218" t="s">
        <v>169</v>
      </c>
      <c r="E448" s="41"/>
      <c r="F448" s="219" t="s">
        <v>649</v>
      </c>
      <c r="G448" s="41"/>
      <c r="H448" s="41"/>
      <c r="I448" s="220"/>
      <c r="J448" s="41"/>
      <c r="K448" s="41"/>
      <c r="L448" s="45"/>
      <c r="M448" s="221"/>
      <c r="N448" s="222"/>
      <c r="O448" s="85"/>
      <c r="P448" s="85"/>
      <c r="Q448" s="85"/>
      <c r="R448" s="85"/>
      <c r="S448" s="85"/>
      <c r="T448" s="86"/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T448" s="18" t="s">
        <v>169</v>
      </c>
      <c r="AU448" s="18" t="s">
        <v>85</v>
      </c>
    </row>
    <row r="449" spans="1:51" s="13" customFormat="1" ht="12">
      <c r="A449" s="13"/>
      <c r="B449" s="223"/>
      <c r="C449" s="224"/>
      <c r="D449" s="225" t="s">
        <v>175</v>
      </c>
      <c r="E449" s="226" t="s">
        <v>19</v>
      </c>
      <c r="F449" s="227" t="s">
        <v>358</v>
      </c>
      <c r="G449" s="224"/>
      <c r="H449" s="226" t="s">
        <v>19</v>
      </c>
      <c r="I449" s="228"/>
      <c r="J449" s="224"/>
      <c r="K449" s="224"/>
      <c r="L449" s="229"/>
      <c r="M449" s="230"/>
      <c r="N449" s="231"/>
      <c r="O449" s="231"/>
      <c r="P449" s="231"/>
      <c r="Q449" s="231"/>
      <c r="R449" s="231"/>
      <c r="S449" s="231"/>
      <c r="T449" s="232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33" t="s">
        <v>175</v>
      </c>
      <c r="AU449" s="233" t="s">
        <v>85</v>
      </c>
      <c r="AV449" s="13" t="s">
        <v>83</v>
      </c>
      <c r="AW449" s="13" t="s">
        <v>37</v>
      </c>
      <c r="AX449" s="13" t="s">
        <v>75</v>
      </c>
      <c r="AY449" s="233" t="s">
        <v>159</v>
      </c>
    </row>
    <row r="450" spans="1:51" s="13" customFormat="1" ht="12">
      <c r="A450" s="13"/>
      <c r="B450" s="223"/>
      <c r="C450" s="224"/>
      <c r="D450" s="225" t="s">
        <v>175</v>
      </c>
      <c r="E450" s="226" t="s">
        <v>19</v>
      </c>
      <c r="F450" s="227" t="s">
        <v>359</v>
      </c>
      <c r="G450" s="224"/>
      <c r="H450" s="226" t="s">
        <v>19</v>
      </c>
      <c r="I450" s="228"/>
      <c r="J450" s="224"/>
      <c r="K450" s="224"/>
      <c r="L450" s="229"/>
      <c r="M450" s="230"/>
      <c r="N450" s="231"/>
      <c r="O450" s="231"/>
      <c r="P450" s="231"/>
      <c r="Q450" s="231"/>
      <c r="R450" s="231"/>
      <c r="S450" s="231"/>
      <c r="T450" s="232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33" t="s">
        <v>175</v>
      </c>
      <c r="AU450" s="233" t="s">
        <v>85</v>
      </c>
      <c r="AV450" s="13" t="s">
        <v>83</v>
      </c>
      <c r="AW450" s="13" t="s">
        <v>37</v>
      </c>
      <c r="AX450" s="13" t="s">
        <v>75</v>
      </c>
      <c r="AY450" s="233" t="s">
        <v>159</v>
      </c>
    </row>
    <row r="451" spans="1:51" s="13" customFormat="1" ht="12">
      <c r="A451" s="13"/>
      <c r="B451" s="223"/>
      <c r="C451" s="224"/>
      <c r="D451" s="225" t="s">
        <v>175</v>
      </c>
      <c r="E451" s="226" t="s">
        <v>19</v>
      </c>
      <c r="F451" s="227" t="s">
        <v>1127</v>
      </c>
      <c r="G451" s="224"/>
      <c r="H451" s="226" t="s">
        <v>19</v>
      </c>
      <c r="I451" s="228"/>
      <c r="J451" s="224"/>
      <c r="K451" s="224"/>
      <c r="L451" s="229"/>
      <c r="M451" s="230"/>
      <c r="N451" s="231"/>
      <c r="O451" s="231"/>
      <c r="P451" s="231"/>
      <c r="Q451" s="231"/>
      <c r="R451" s="231"/>
      <c r="S451" s="231"/>
      <c r="T451" s="232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33" t="s">
        <v>175</v>
      </c>
      <c r="AU451" s="233" t="s">
        <v>85</v>
      </c>
      <c r="AV451" s="13" t="s">
        <v>83</v>
      </c>
      <c r="AW451" s="13" t="s">
        <v>37</v>
      </c>
      <c r="AX451" s="13" t="s">
        <v>75</v>
      </c>
      <c r="AY451" s="233" t="s">
        <v>159</v>
      </c>
    </row>
    <row r="452" spans="1:51" s="14" customFormat="1" ht="12">
      <c r="A452" s="14"/>
      <c r="B452" s="234"/>
      <c r="C452" s="235"/>
      <c r="D452" s="225" t="s">
        <v>175</v>
      </c>
      <c r="E452" s="236" t="s">
        <v>19</v>
      </c>
      <c r="F452" s="237" t="s">
        <v>1166</v>
      </c>
      <c r="G452" s="235"/>
      <c r="H452" s="238">
        <v>56.807</v>
      </c>
      <c r="I452" s="239"/>
      <c r="J452" s="235"/>
      <c r="K452" s="235"/>
      <c r="L452" s="240"/>
      <c r="M452" s="241"/>
      <c r="N452" s="242"/>
      <c r="O452" s="242"/>
      <c r="P452" s="242"/>
      <c r="Q452" s="242"/>
      <c r="R452" s="242"/>
      <c r="S452" s="242"/>
      <c r="T452" s="243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T452" s="244" t="s">
        <v>175</v>
      </c>
      <c r="AU452" s="244" t="s">
        <v>85</v>
      </c>
      <c r="AV452" s="14" t="s">
        <v>85</v>
      </c>
      <c r="AW452" s="14" t="s">
        <v>37</v>
      </c>
      <c r="AX452" s="14" t="s">
        <v>83</v>
      </c>
      <c r="AY452" s="244" t="s">
        <v>159</v>
      </c>
    </row>
    <row r="453" spans="1:65" s="2" customFormat="1" ht="37.8" customHeight="1">
      <c r="A453" s="39"/>
      <c r="B453" s="40"/>
      <c r="C453" s="205" t="s">
        <v>654</v>
      </c>
      <c r="D453" s="205" t="s">
        <v>162</v>
      </c>
      <c r="E453" s="206" t="s">
        <v>651</v>
      </c>
      <c r="F453" s="207" t="s">
        <v>652</v>
      </c>
      <c r="G453" s="208" t="s">
        <v>461</v>
      </c>
      <c r="H453" s="209">
        <v>58.312</v>
      </c>
      <c r="I453" s="210"/>
      <c r="J453" s="211">
        <f>ROUND(I453*H453,2)</f>
        <v>0</v>
      </c>
      <c r="K453" s="207" t="s">
        <v>19</v>
      </c>
      <c r="L453" s="45"/>
      <c r="M453" s="212" t="s">
        <v>19</v>
      </c>
      <c r="N453" s="213" t="s">
        <v>46</v>
      </c>
      <c r="O453" s="85"/>
      <c r="P453" s="214">
        <f>O453*H453</f>
        <v>0</v>
      </c>
      <c r="Q453" s="214">
        <v>0.00117</v>
      </c>
      <c r="R453" s="214">
        <f>Q453*H453</f>
        <v>0.06822504</v>
      </c>
      <c r="S453" s="214">
        <v>0</v>
      </c>
      <c r="T453" s="215">
        <f>S453*H453</f>
        <v>0</v>
      </c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R453" s="216" t="s">
        <v>238</v>
      </c>
      <c r="AT453" s="216" t="s">
        <v>162</v>
      </c>
      <c r="AU453" s="216" t="s">
        <v>85</v>
      </c>
      <c r="AY453" s="18" t="s">
        <v>159</v>
      </c>
      <c r="BE453" s="217">
        <f>IF(N453="základní",J453,0)</f>
        <v>0</v>
      </c>
      <c r="BF453" s="217">
        <f>IF(N453="snížená",J453,0)</f>
        <v>0</v>
      </c>
      <c r="BG453" s="217">
        <f>IF(N453="zákl. přenesená",J453,0)</f>
        <v>0</v>
      </c>
      <c r="BH453" s="217">
        <f>IF(N453="sníž. přenesená",J453,0)</f>
        <v>0</v>
      </c>
      <c r="BI453" s="217">
        <f>IF(N453="nulová",J453,0)</f>
        <v>0</v>
      </c>
      <c r="BJ453" s="18" t="s">
        <v>83</v>
      </c>
      <c r="BK453" s="217">
        <f>ROUND(I453*H453,2)</f>
        <v>0</v>
      </c>
      <c r="BL453" s="18" t="s">
        <v>238</v>
      </c>
      <c r="BM453" s="216" t="s">
        <v>1239</v>
      </c>
    </row>
    <row r="454" spans="1:51" s="13" customFormat="1" ht="12">
      <c r="A454" s="13"/>
      <c r="B454" s="223"/>
      <c r="C454" s="224"/>
      <c r="D454" s="225" t="s">
        <v>175</v>
      </c>
      <c r="E454" s="226" t="s">
        <v>19</v>
      </c>
      <c r="F454" s="227" t="s">
        <v>358</v>
      </c>
      <c r="G454" s="224"/>
      <c r="H454" s="226" t="s">
        <v>19</v>
      </c>
      <c r="I454" s="228"/>
      <c r="J454" s="224"/>
      <c r="K454" s="224"/>
      <c r="L454" s="229"/>
      <c r="M454" s="230"/>
      <c r="N454" s="231"/>
      <c r="O454" s="231"/>
      <c r="P454" s="231"/>
      <c r="Q454" s="231"/>
      <c r="R454" s="231"/>
      <c r="S454" s="231"/>
      <c r="T454" s="232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33" t="s">
        <v>175</v>
      </c>
      <c r="AU454" s="233" t="s">
        <v>85</v>
      </c>
      <c r="AV454" s="13" t="s">
        <v>83</v>
      </c>
      <c r="AW454" s="13" t="s">
        <v>37</v>
      </c>
      <c r="AX454" s="13" t="s">
        <v>75</v>
      </c>
      <c r="AY454" s="233" t="s">
        <v>159</v>
      </c>
    </row>
    <row r="455" spans="1:51" s="13" customFormat="1" ht="12">
      <c r="A455" s="13"/>
      <c r="B455" s="223"/>
      <c r="C455" s="224"/>
      <c r="D455" s="225" t="s">
        <v>175</v>
      </c>
      <c r="E455" s="226" t="s">
        <v>19</v>
      </c>
      <c r="F455" s="227" t="s">
        <v>478</v>
      </c>
      <c r="G455" s="224"/>
      <c r="H455" s="226" t="s">
        <v>19</v>
      </c>
      <c r="I455" s="228"/>
      <c r="J455" s="224"/>
      <c r="K455" s="224"/>
      <c r="L455" s="229"/>
      <c r="M455" s="230"/>
      <c r="N455" s="231"/>
      <c r="O455" s="231"/>
      <c r="P455" s="231"/>
      <c r="Q455" s="231"/>
      <c r="R455" s="231"/>
      <c r="S455" s="231"/>
      <c r="T455" s="232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33" t="s">
        <v>175</v>
      </c>
      <c r="AU455" s="233" t="s">
        <v>85</v>
      </c>
      <c r="AV455" s="13" t="s">
        <v>83</v>
      </c>
      <c r="AW455" s="13" t="s">
        <v>37</v>
      </c>
      <c r="AX455" s="13" t="s">
        <v>75</v>
      </c>
      <c r="AY455" s="233" t="s">
        <v>159</v>
      </c>
    </row>
    <row r="456" spans="1:51" s="13" customFormat="1" ht="12">
      <c r="A456" s="13"/>
      <c r="B456" s="223"/>
      <c r="C456" s="224"/>
      <c r="D456" s="225" t="s">
        <v>175</v>
      </c>
      <c r="E456" s="226" t="s">
        <v>19</v>
      </c>
      <c r="F456" s="227" t="s">
        <v>1127</v>
      </c>
      <c r="G456" s="224"/>
      <c r="H456" s="226" t="s">
        <v>19</v>
      </c>
      <c r="I456" s="228"/>
      <c r="J456" s="224"/>
      <c r="K456" s="224"/>
      <c r="L456" s="229"/>
      <c r="M456" s="230"/>
      <c r="N456" s="231"/>
      <c r="O456" s="231"/>
      <c r="P456" s="231"/>
      <c r="Q456" s="231"/>
      <c r="R456" s="231"/>
      <c r="S456" s="231"/>
      <c r="T456" s="232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33" t="s">
        <v>175</v>
      </c>
      <c r="AU456" s="233" t="s">
        <v>85</v>
      </c>
      <c r="AV456" s="13" t="s">
        <v>83</v>
      </c>
      <c r="AW456" s="13" t="s">
        <v>37</v>
      </c>
      <c r="AX456" s="13" t="s">
        <v>75</v>
      </c>
      <c r="AY456" s="233" t="s">
        <v>159</v>
      </c>
    </row>
    <row r="457" spans="1:51" s="14" customFormat="1" ht="12">
      <c r="A457" s="14"/>
      <c r="B457" s="234"/>
      <c r="C457" s="235"/>
      <c r="D457" s="225" t="s">
        <v>175</v>
      </c>
      <c r="E457" s="236" t="s">
        <v>19</v>
      </c>
      <c r="F457" s="237" t="s">
        <v>1234</v>
      </c>
      <c r="G457" s="235"/>
      <c r="H457" s="238">
        <v>58.312</v>
      </c>
      <c r="I457" s="239"/>
      <c r="J457" s="235"/>
      <c r="K457" s="235"/>
      <c r="L457" s="240"/>
      <c r="M457" s="241"/>
      <c r="N457" s="242"/>
      <c r="O457" s="242"/>
      <c r="P457" s="242"/>
      <c r="Q457" s="242"/>
      <c r="R457" s="242"/>
      <c r="S457" s="242"/>
      <c r="T457" s="243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T457" s="244" t="s">
        <v>175</v>
      </c>
      <c r="AU457" s="244" t="s">
        <v>85</v>
      </c>
      <c r="AV457" s="14" t="s">
        <v>85</v>
      </c>
      <c r="AW457" s="14" t="s">
        <v>37</v>
      </c>
      <c r="AX457" s="14" t="s">
        <v>83</v>
      </c>
      <c r="AY457" s="244" t="s">
        <v>159</v>
      </c>
    </row>
    <row r="458" spans="1:65" s="2" customFormat="1" ht="24.15" customHeight="1">
      <c r="A458" s="39"/>
      <c r="B458" s="40"/>
      <c r="C458" s="205" t="s">
        <v>659</v>
      </c>
      <c r="D458" s="205" t="s">
        <v>162</v>
      </c>
      <c r="E458" s="206" t="s">
        <v>627</v>
      </c>
      <c r="F458" s="207" t="s">
        <v>628</v>
      </c>
      <c r="G458" s="208" t="s">
        <v>461</v>
      </c>
      <c r="H458" s="209">
        <v>19.262</v>
      </c>
      <c r="I458" s="210"/>
      <c r="J458" s="211">
        <f>ROUND(I458*H458,2)</f>
        <v>0</v>
      </c>
      <c r="K458" s="207" t="s">
        <v>166</v>
      </c>
      <c r="L458" s="45"/>
      <c r="M458" s="212" t="s">
        <v>19</v>
      </c>
      <c r="N458" s="213" t="s">
        <v>46</v>
      </c>
      <c r="O458" s="85"/>
      <c r="P458" s="214">
        <f>O458*H458</f>
        <v>0</v>
      </c>
      <c r="Q458" s="214">
        <v>0</v>
      </c>
      <c r="R458" s="214">
        <f>Q458*H458</f>
        <v>0</v>
      </c>
      <c r="S458" s="214">
        <v>0.00191</v>
      </c>
      <c r="T458" s="215">
        <f>S458*H458</f>
        <v>0.036790420000000004</v>
      </c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R458" s="216" t="s">
        <v>238</v>
      </c>
      <c r="AT458" s="216" t="s">
        <v>162</v>
      </c>
      <c r="AU458" s="216" t="s">
        <v>85</v>
      </c>
      <c r="AY458" s="18" t="s">
        <v>159</v>
      </c>
      <c r="BE458" s="217">
        <f>IF(N458="základní",J458,0)</f>
        <v>0</v>
      </c>
      <c r="BF458" s="217">
        <f>IF(N458="snížená",J458,0)</f>
        <v>0</v>
      </c>
      <c r="BG458" s="217">
        <f>IF(N458="zákl. přenesená",J458,0)</f>
        <v>0</v>
      </c>
      <c r="BH458" s="217">
        <f>IF(N458="sníž. přenesená",J458,0)</f>
        <v>0</v>
      </c>
      <c r="BI458" s="217">
        <f>IF(N458="nulová",J458,0)</f>
        <v>0</v>
      </c>
      <c r="BJ458" s="18" t="s">
        <v>83</v>
      </c>
      <c r="BK458" s="217">
        <f>ROUND(I458*H458,2)</f>
        <v>0</v>
      </c>
      <c r="BL458" s="18" t="s">
        <v>238</v>
      </c>
      <c r="BM458" s="216" t="s">
        <v>1240</v>
      </c>
    </row>
    <row r="459" spans="1:47" s="2" customFormat="1" ht="12">
      <c r="A459" s="39"/>
      <c r="B459" s="40"/>
      <c r="C459" s="41"/>
      <c r="D459" s="218" t="s">
        <v>169</v>
      </c>
      <c r="E459" s="41"/>
      <c r="F459" s="219" t="s">
        <v>630</v>
      </c>
      <c r="G459" s="41"/>
      <c r="H459" s="41"/>
      <c r="I459" s="220"/>
      <c r="J459" s="41"/>
      <c r="K459" s="41"/>
      <c r="L459" s="45"/>
      <c r="M459" s="221"/>
      <c r="N459" s="222"/>
      <c r="O459" s="85"/>
      <c r="P459" s="85"/>
      <c r="Q459" s="85"/>
      <c r="R459" s="85"/>
      <c r="S459" s="85"/>
      <c r="T459" s="86"/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T459" s="18" t="s">
        <v>169</v>
      </c>
      <c r="AU459" s="18" t="s">
        <v>85</v>
      </c>
    </row>
    <row r="460" spans="1:51" s="13" customFormat="1" ht="12">
      <c r="A460" s="13"/>
      <c r="B460" s="223"/>
      <c r="C460" s="224"/>
      <c r="D460" s="225" t="s">
        <v>175</v>
      </c>
      <c r="E460" s="226" t="s">
        <v>19</v>
      </c>
      <c r="F460" s="227" t="s">
        <v>656</v>
      </c>
      <c r="G460" s="224"/>
      <c r="H460" s="226" t="s">
        <v>19</v>
      </c>
      <c r="I460" s="228"/>
      <c r="J460" s="224"/>
      <c r="K460" s="224"/>
      <c r="L460" s="229"/>
      <c r="M460" s="230"/>
      <c r="N460" s="231"/>
      <c r="O460" s="231"/>
      <c r="P460" s="231"/>
      <c r="Q460" s="231"/>
      <c r="R460" s="231"/>
      <c r="S460" s="231"/>
      <c r="T460" s="232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33" t="s">
        <v>175</v>
      </c>
      <c r="AU460" s="233" t="s">
        <v>85</v>
      </c>
      <c r="AV460" s="13" t="s">
        <v>83</v>
      </c>
      <c r="AW460" s="13" t="s">
        <v>37</v>
      </c>
      <c r="AX460" s="13" t="s">
        <v>75</v>
      </c>
      <c r="AY460" s="233" t="s">
        <v>159</v>
      </c>
    </row>
    <row r="461" spans="1:51" s="13" customFormat="1" ht="12">
      <c r="A461" s="13"/>
      <c r="B461" s="223"/>
      <c r="C461" s="224"/>
      <c r="D461" s="225" t="s">
        <v>175</v>
      </c>
      <c r="E461" s="226" t="s">
        <v>19</v>
      </c>
      <c r="F461" s="227" t="s">
        <v>657</v>
      </c>
      <c r="G461" s="224"/>
      <c r="H461" s="226" t="s">
        <v>19</v>
      </c>
      <c r="I461" s="228"/>
      <c r="J461" s="224"/>
      <c r="K461" s="224"/>
      <c r="L461" s="229"/>
      <c r="M461" s="230"/>
      <c r="N461" s="231"/>
      <c r="O461" s="231"/>
      <c r="P461" s="231"/>
      <c r="Q461" s="231"/>
      <c r="R461" s="231"/>
      <c r="S461" s="231"/>
      <c r="T461" s="232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33" t="s">
        <v>175</v>
      </c>
      <c r="AU461" s="233" t="s">
        <v>85</v>
      </c>
      <c r="AV461" s="13" t="s">
        <v>83</v>
      </c>
      <c r="AW461" s="13" t="s">
        <v>37</v>
      </c>
      <c r="AX461" s="13" t="s">
        <v>75</v>
      </c>
      <c r="AY461" s="233" t="s">
        <v>159</v>
      </c>
    </row>
    <row r="462" spans="1:51" s="13" customFormat="1" ht="12">
      <c r="A462" s="13"/>
      <c r="B462" s="223"/>
      <c r="C462" s="224"/>
      <c r="D462" s="225" t="s">
        <v>175</v>
      </c>
      <c r="E462" s="226" t="s">
        <v>19</v>
      </c>
      <c r="F462" s="227" t="s">
        <v>1127</v>
      </c>
      <c r="G462" s="224"/>
      <c r="H462" s="226" t="s">
        <v>19</v>
      </c>
      <c r="I462" s="228"/>
      <c r="J462" s="224"/>
      <c r="K462" s="224"/>
      <c r="L462" s="229"/>
      <c r="M462" s="230"/>
      <c r="N462" s="231"/>
      <c r="O462" s="231"/>
      <c r="P462" s="231"/>
      <c r="Q462" s="231"/>
      <c r="R462" s="231"/>
      <c r="S462" s="231"/>
      <c r="T462" s="232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33" t="s">
        <v>175</v>
      </c>
      <c r="AU462" s="233" t="s">
        <v>85</v>
      </c>
      <c r="AV462" s="13" t="s">
        <v>83</v>
      </c>
      <c r="AW462" s="13" t="s">
        <v>37</v>
      </c>
      <c r="AX462" s="13" t="s">
        <v>75</v>
      </c>
      <c r="AY462" s="233" t="s">
        <v>159</v>
      </c>
    </row>
    <row r="463" spans="1:51" s="14" customFormat="1" ht="12">
      <c r="A463" s="14"/>
      <c r="B463" s="234"/>
      <c r="C463" s="235"/>
      <c r="D463" s="225" t="s">
        <v>175</v>
      </c>
      <c r="E463" s="236" t="s">
        <v>19</v>
      </c>
      <c r="F463" s="237" t="s">
        <v>1241</v>
      </c>
      <c r="G463" s="235"/>
      <c r="H463" s="238">
        <v>19.262</v>
      </c>
      <c r="I463" s="239"/>
      <c r="J463" s="235"/>
      <c r="K463" s="235"/>
      <c r="L463" s="240"/>
      <c r="M463" s="241"/>
      <c r="N463" s="242"/>
      <c r="O463" s="242"/>
      <c r="P463" s="242"/>
      <c r="Q463" s="242"/>
      <c r="R463" s="242"/>
      <c r="S463" s="242"/>
      <c r="T463" s="243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T463" s="244" t="s">
        <v>175</v>
      </c>
      <c r="AU463" s="244" t="s">
        <v>85</v>
      </c>
      <c r="AV463" s="14" t="s">
        <v>85</v>
      </c>
      <c r="AW463" s="14" t="s">
        <v>37</v>
      </c>
      <c r="AX463" s="14" t="s">
        <v>83</v>
      </c>
      <c r="AY463" s="244" t="s">
        <v>159</v>
      </c>
    </row>
    <row r="464" spans="1:65" s="2" customFormat="1" ht="37.8" customHeight="1">
      <c r="A464" s="39"/>
      <c r="B464" s="40"/>
      <c r="C464" s="205" t="s">
        <v>665</v>
      </c>
      <c r="D464" s="205" t="s">
        <v>162</v>
      </c>
      <c r="E464" s="206" t="s">
        <v>660</v>
      </c>
      <c r="F464" s="207" t="s">
        <v>661</v>
      </c>
      <c r="G464" s="208" t="s">
        <v>165</v>
      </c>
      <c r="H464" s="209">
        <v>16.18</v>
      </c>
      <c r="I464" s="210"/>
      <c r="J464" s="211">
        <f>ROUND(I464*H464,2)</f>
        <v>0</v>
      </c>
      <c r="K464" s="207" t="s">
        <v>166</v>
      </c>
      <c r="L464" s="45"/>
      <c r="M464" s="212" t="s">
        <v>19</v>
      </c>
      <c r="N464" s="213" t="s">
        <v>46</v>
      </c>
      <c r="O464" s="85"/>
      <c r="P464" s="214">
        <f>O464*H464</f>
        <v>0</v>
      </c>
      <c r="Q464" s="214">
        <v>0.00509</v>
      </c>
      <c r="R464" s="214">
        <f>Q464*H464</f>
        <v>0.08235619999999999</v>
      </c>
      <c r="S464" s="214">
        <v>0</v>
      </c>
      <c r="T464" s="215">
        <f>S464*H464</f>
        <v>0</v>
      </c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R464" s="216" t="s">
        <v>238</v>
      </c>
      <c r="AT464" s="216" t="s">
        <v>162</v>
      </c>
      <c r="AU464" s="216" t="s">
        <v>85</v>
      </c>
      <c r="AY464" s="18" t="s">
        <v>159</v>
      </c>
      <c r="BE464" s="217">
        <f>IF(N464="základní",J464,0)</f>
        <v>0</v>
      </c>
      <c r="BF464" s="217">
        <f>IF(N464="snížená",J464,0)</f>
        <v>0</v>
      </c>
      <c r="BG464" s="217">
        <f>IF(N464="zákl. přenesená",J464,0)</f>
        <v>0</v>
      </c>
      <c r="BH464" s="217">
        <f>IF(N464="sníž. přenesená",J464,0)</f>
        <v>0</v>
      </c>
      <c r="BI464" s="217">
        <f>IF(N464="nulová",J464,0)</f>
        <v>0</v>
      </c>
      <c r="BJ464" s="18" t="s">
        <v>83</v>
      </c>
      <c r="BK464" s="217">
        <f>ROUND(I464*H464,2)</f>
        <v>0</v>
      </c>
      <c r="BL464" s="18" t="s">
        <v>238</v>
      </c>
      <c r="BM464" s="216" t="s">
        <v>1242</v>
      </c>
    </row>
    <row r="465" spans="1:47" s="2" customFormat="1" ht="12">
      <c r="A465" s="39"/>
      <c r="B465" s="40"/>
      <c r="C465" s="41"/>
      <c r="D465" s="218" t="s">
        <v>169</v>
      </c>
      <c r="E465" s="41"/>
      <c r="F465" s="219" t="s">
        <v>663</v>
      </c>
      <c r="G465" s="41"/>
      <c r="H465" s="41"/>
      <c r="I465" s="220"/>
      <c r="J465" s="41"/>
      <c r="K465" s="41"/>
      <c r="L465" s="45"/>
      <c r="M465" s="221"/>
      <c r="N465" s="222"/>
      <c r="O465" s="85"/>
      <c r="P465" s="85"/>
      <c r="Q465" s="85"/>
      <c r="R465" s="85"/>
      <c r="S465" s="85"/>
      <c r="T465" s="86"/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T465" s="18" t="s">
        <v>169</v>
      </c>
      <c r="AU465" s="18" t="s">
        <v>85</v>
      </c>
    </row>
    <row r="466" spans="1:51" s="13" customFormat="1" ht="12">
      <c r="A466" s="13"/>
      <c r="B466" s="223"/>
      <c r="C466" s="224"/>
      <c r="D466" s="225" t="s">
        <v>175</v>
      </c>
      <c r="E466" s="226" t="s">
        <v>19</v>
      </c>
      <c r="F466" s="227" t="s">
        <v>362</v>
      </c>
      <c r="G466" s="224"/>
      <c r="H466" s="226" t="s">
        <v>19</v>
      </c>
      <c r="I466" s="228"/>
      <c r="J466" s="224"/>
      <c r="K466" s="224"/>
      <c r="L466" s="229"/>
      <c r="M466" s="230"/>
      <c r="N466" s="231"/>
      <c r="O466" s="231"/>
      <c r="P466" s="231"/>
      <c r="Q466" s="231"/>
      <c r="R466" s="231"/>
      <c r="S466" s="231"/>
      <c r="T466" s="232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33" t="s">
        <v>175</v>
      </c>
      <c r="AU466" s="233" t="s">
        <v>85</v>
      </c>
      <c r="AV466" s="13" t="s">
        <v>83</v>
      </c>
      <c r="AW466" s="13" t="s">
        <v>37</v>
      </c>
      <c r="AX466" s="13" t="s">
        <v>75</v>
      </c>
      <c r="AY466" s="233" t="s">
        <v>159</v>
      </c>
    </row>
    <row r="467" spans="1:51" s="13" customFormat="1" ht="12">
      <c r="A467" s="13"/>
      <c r="B467" s="223"/>
      <c r="C467" s="224"/>
      <c r="D467" s="225" t="s">
        <v>175</v>
      </c>
      <c r="E467" s="226" t="s">
        <v>19</v>
      </c>
      <c r="F467" s="227" t="s">
        <v>1127</v>
      </c>
      <c r="G467" s="224"/>
      <c r="H467" s="226" t="s">
        <v>19</v>
      </c>
      <c r="I467" s="228"/>
      <c r="J467" s="224"/>
      <c r="K467" s="224"/>
      <c r="L467" s="229"/>
      <c r="M467" s="230"/>
      <c r="N467" s="231"/>
      <c r="O467" s="231"/>
      <c r="P467" s="231"/>
      <c r="Q467" s="231"/>
      <c r="R467" s="231"/>
      <c r="S467" s="231"/>
      <c r="T467" s="232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33" t="s">
        <v>175</v>
      </c>
      <c r="AU467" s="233" t="s">
        <v>85</v>
      </c>
      <c r="AV467" s="13" t="s">
        <v>83</v>
      </c>
      <c r="AW467" s="13" t="s">
        <v>37</v>
      </c>
      <c r="AX467" s="13" t="s">
        <v>75</v>
      </c>
      <c r="AY467" s="233" t="s">
        <v>159</v>
      </c>
    </row>
    <row r="468" spans="1:51" s="14" customFormat="1" ht="12">
      <c r="A468" s="14"/>
      <c r="B468" s="234"/>
      <c r="C468" s="235"/>
      <c r="D468" s="225" t="s">
        <v>175</v>
      </c>
      <c r="E468" s="236" t="s">
        <v>19</v>
      </c>
      <c r="F468" s="237" t="s">
        <v>1243</v>
      </c>
      <c r="G468" s="235"/>
      <c r="H468" s="238">
        <v>16.18</v>
      </c>
      <c r="I468" s="239"/>
      <c r="J468" s="235"/>
      <c r="K468" s="235"/>
      <c r="L468" s="240"/>
      <c r="M468" s="241"/>
      <c r="N468" s="242"/>
      <c r="O468" s="242"/>
      <c r="P468" s="242"/>
      <c r="Q468" s="242"/>
      <c r="R468" s="242"/>
      <c r="S468" s="242"/>
      <c r="T468" s="243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T468" s="244" t="s">
        <v>175</v>
      </c>
      <c r="AU468" s="244" t="s">
        <v>85</v>
      </c>
      <c r="AV468" s="14" t="s">
        <v>85</v>
      </c>
      <c r="AW468" s="14" t="s">
        <v>37</v>
      </c>
      <c r="AX468" s="14" t="s">
        <v>83</v>
      </c>
      <c r="AY468" s="244" t="s">
        <v>159</v>
      </c>
    </row>
    <row r="469" spans="1:65" s="2" customFormat="1" ht="37.8" customHeight="1">
      <c r="A469" s="39"/>
      <c r="B469" s="40"/>
      <c r="C469" s="205" t="s">
        <v>669</v>
      </c>
      <c r="D469" s="205" t="s">
        <v>162</v>
      </c>
      <c r="E469" s="206" t="s">
        <v>666</v>
      </c>
      <c r="F469" s="207" t="s">
        <v>667</v>
      </c>
      <c r="G469" s="208" t="s">
        <v>461</v>
      </c>
      <c r="H469" s="209">
        <v>38.524</v>
      </c>
      <c r="I469" s="210"/>
      <c r="J469" s="211">
        <f>ROUND(I469*H469,2)</f>
        <v>0</v>
      </c>
      <c r="K469" s="207" t="s">
        <v>19</v>
      </c>
      <c r="L469" s="45"/>
      <c r="M469" s="212" t="s">
        <v>19</v>
      </c>
      <c r="N469" s="213" t="s">
        <v>46</v>
      </c>
      <c r="O469" s="85"/>
      <c r="P469" s="214">
        <f>O469*H469</f>
        <v>0</v>
      </c>
      <c r="Q469" s="214">
        <v>0.00117</v>
      </c>
      <c r="R469" s="214">
        <f>Q469*H469</f>
        <v>0.04507308</v>
      </c>
      <c r="S469" s="214">
        <v>0</v>
      </c>
      <c r="T469" s="215">
        <f>S469*H469</f>
        <v>0</v>
      </c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R469" s="216" t="s">
        <v>238</v>
      </c>
      <c r="AT469" s="216" t="s">
        <v>162</v>
      </c>
      <c r="AU469" s="216" t="s">
        <v>85</v>
      </c>
      <c r="AY469" s="18" t="s">
        <v>159</v>
      </c>
      <c r="BE469" s="217">
        <f>IF(N469="základní",J469,0)</f>
        <v>0</v>
      </c>
      <c r="BF469" s="217">
        <f>IF(N469="snížená",J469,0)</f>
        <v>0</v>
      </c>
      <c r="BG469" s="217">
        <f>IF(N469="zákl. přenesená",J469,0)</f>
        <v>0</v>
      </c>
      <c r="BH469" s="217">
        <f>IF(N469="sníž. přenesená",J469,0)</f>
        <v>0</v>
      </c>
      <c r="BI469" s="217">
        <f>IF(N469="nulová",J469,0)</f>
        <v>0</v>
      </c>
      <c r="BJ469" s="18" t="s">
        <v>83</v>
      </c>
      <c r="BK469" s="217">
        <f>ROUND(I469*H469,2)</f>
        <v>0</v>
      </c>
      <c r="BL469" s="18" t="s">
        <v>238</v>
      </c>
      <c r="BM469" s="216" t="s">
        <v>1244</v>
      </c>
    </row>
    <row r="470" spans="1:51" s="13" customFormat="1" ht="12">
      <c r="A470" s="13"/>
      <c r="B470" s="223"/>
      <c r="C470" s="224"/>
      <c r="D470" s="225" t="s">
        <v>175</v>
      </c>
      <c r="E470" s="226" t="s">
        <v>19</v>
      </c>
      <c r="F470" s="227" t="s">
        <v>362</v>
      </c>
      <c r="G470" s="224"/>
      <c r="H470" s="226" t="s">
        <v>19</v>
      </c>
      <c r="I470" s="228"/>
      <c r="J470" s="224"/>
      <c r="K470" s="224"/>
      <c r="L470" s="229"/>
      <c r="M470" s="230"/>
      <c r="N470" s="231"/>
      <c r="O470" s="231"/>
      <c r="P470" s="231"/>
      <c r="Q470" s="231"/>
      <c r="R470" s="231"/>
      <c r="S470" s="231"/>
      <c r="T470" s="232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33" t="s">
        <v>175</v>
      </c>
      <c r="AU470" s="233" t="s">
        <v>85</v>
      </c>
      <c r="AV470" s="13" t="s">
        <v>83</v>
      </c>
      <c r="AW470" s="13" t="s">
        <v>37</v>
      </c>
      <c r="AX470" s="13" t="s">
        <v>75</v>
      </c>
      <c r="AY470" s="233" t="s">
        <v>159</v>
      </c>
    </row>
    <row r="471" spans="1:51" s="13" customFormat="1" ht="12">
      <c r="A471" s="13"/>
      <c r="B471" s="223"/>
      <c r="C471" s="224"/>
      <c r="D471" s="225" t="s">
        <v>175</v>
      </c>
      <c r="E471" s="226" t="s">
        <v>19</v>
      </c>
      <c r="F471" s="227" t="s">
        <v>1127</v>
      </c>
      <c r="G471" s="224"/>
      <c r="H471" s="226" t="s">
        <v>19</v>
      </c>
      <c r="I471" s="228"/>
      <c r="J471" s="224"/>
      <c r="K471" s="224"/>
      <c r="L471" s="229"/>
      <c r="M471" s="230"/>
      <c r="N471" s="231"/>
      <c r="O471" s="231"/>
      <c r="P471" s="231"/>
      <c r="Q471" s="231"/>
      <c r="R471" s="231"/>
      <c r="S471" s="231"/>
      <c r="T471" s="232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233" t="s">
        <v>175</v>
      </c>
      <c r="AU471" s="233" t="s">
        <v>85</v>
      </c>
      <c r="AV471" s="13" t="s">
        <v>83</v>
      </c>
      <c r="AW471" s="13" t="s">
        <v>37</v>
      </c>
      <c r="AX471" s="13" t="s">
        <v>75</v>
      </c>
      <c r="AY471" s="233" t="s">
        <v>159</v>
      </c>
    </row>
    <row r="472" spans="1:51" s="14" customFormat="1" ht="12">
      <c r="A472" s="14"/>
      <c r="B472" s="234"/>
      <c r="C472" s="235"/>
      <c r="D472" s="225" t="s">
        <v>175</v>
      </c>
      <c r="E472" s="236" t="s">
        <v>19</v>
      </c>
      <c r="F472" s="237" t="s">
        <v>1167</v>
      </c>
      <c r="G472" s="235"/>
      <c r="H472" s="238">
        <v>38.524</v>
      </c>
      <c r="I472" s="239"/>
      <c r="J472" s="235"/>
      <c r="K472" s="235"/>
      <c r="L472" s="240"/>
      <c r="M472" s="241"/>
      <c r="N472" s="242"/>
      <c r="O472" s="242"/>
      <c r="P472" s="242"/>
      <c r="Q472" s="242"/>
      <c r="R472" s="242"/>
      <c r="S472" s="242"/>
      <c r="T472" s="243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T472" s="244" t="s">
        <v>175</v>
      </c>
      <c r="AU472" s="244" t="s">
        <v>85</v>
      </c>
      <c r="AV472" s="14" t="s">
        <v>85</v>
      </c>
      <c r="AW472" s="14" t="s">
        <v>37</v>
      </c>
      <c r="AX472" s="14" t="s">
        <v>83</v>
      </c>
      <c r="AY472" s="244" t="s">
        <v>159</v>
      </c>
    </row>
    <row r="473" spans="1:65" s="2" customFormat="1" ht="44.25" customHeight="1">
      <c r="A473" s="39"/>
      <c r="B473" s="40"/>
      <c r="C473" s="205" t="s">
        <v>675</v>
      </c>
      <c r="D473" s="205" t="s">
        <v>162</v>
      </c>
      <c r="E473" s="206" t="s">
        <v>684</v>
      </c>
      <c r="F473" s="207" t="s">
        <v>685</v>
      </c>
      <c r="G473" s="208" t="s">
        <v>595</v>
      </c>
      <c r="H473" s="267"/>
      <c r="I473" s="210"/>
      <c r="J473" s="211">
        <f>ROUND(I473*H473,2)</f>
        <v>0</v>
      </c>
      <c r="K473" s="207" t="s">
        <v>166</v>
      </c>
      <c r="L473" s="45"/>
      <c r="M473" s="212" t="s">
        <v>19</v>
      </c>
      <c r="N473" s="213" t="s">
        <v>46</v>
      </c>
      <c r="O473" s="85"/>
      <c r="P473" s="214">
        <f>O473*H473</f>
        <v>0</v>
      </c>
      <c r="Q473" s="214">
        <v>0</v>
      </c>
      <c r="R473" s="214">
        <f>Q473*H473</f>
        <v>0</v>
      </c>
      <c r="S473" s="214">
        <v>0</v>
      </c>
      <c r="T473" s="215">
        <f>S473*H473</f>
        <v>0</v>
      </c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R473" s="216" t="s">
        <v>238</v>
      </c>
      <c r="AT473" s="216" t="s">
        <v>162</v>
      </c>
      <c r="AU473" s="216" t="s">
        <v>85</v>
      </c>
      <c r="AY473" s="18" t="s">
        <v>159</v>
      </c>
      <c r="BE473" s="217">
        <f>IF(N473="základní",J473,0)</f>
        <v>0</v>
      </c>
      <c r="BF473" s="217">
        <f>IF(N473="snížená",J473,0)</f>
        <v>0</v>
      </c>
      <c r="BG473" s="217">
        <f>IF(N473="zákl. přenesená",J473,0)</f>
        <v>0</v>
      </c>
      <c r="BH473" s="217">
        <f>IF(N473="sníž. přenesená",J473,0)</f>
        <v>0</v>
      </c>
      <c r="BI473" s="217">
        <f>IF(N473="nulová",J473,0)</f>
        <v>0</v>
      </c>
      <c r="BJ473" s="18" t="s">
        <v>83</v>
      </c>
      <c r="BK473" s="217">
        <f>ROUND(I473*H473,2)</f>
        <v>0</v>
      </c>
      <c r="BL473" s="18" t="s">
        <v>238</v>
      </c>
      <c r="BM473" s="216" t="s">
        <v>1245</v>
      </c>
    </row>
    <row r="474" spans="1:47" s="2" customFormat="1" ht="12">
      <c r="A474" s="39"/>
      <c r="B474" s="40"/>
      <c r="C474" s="41"/>
      <c r="D474" s="218" t="s">
        <v>169</v>
      </c>
      <c r="E474" s="41"/>
      <c r="F474" s="219" t="s">
        <v>687</v>
      </c>
      <c r="G474" s="41"/>
      <c r="H474" s="41"/>
      <c r="I474" s="220"/>
      <c r="J474" s="41"/>
      <c r="K474" s="41"/>
      <c r="L474" s="45"/>
      <c r="M474" s="221"/>
      <c r="N474" s="222"/>
      <c r="O474" s="85"/>
      <c r="P474" s="85"/>
      <c r="Q474" s="85"/>
      <c r="R474" s="85"/>
      <c r="S474" s="85"/>
      <c r="T474" s="86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T474" s="18" t="s">
        <v>169</v>
      </c>
      <c r="AU474" s="18" t="s">
        <v>85</v>
      </c>
    </row>
    <row r="475" spans="1:63" s="12" customFormat="1" ht="22.8" customHeight="1">
      <c r="A475" s="12"/>
      <c r="B475" s="189"/>
      <c r="C475" s="190"/>
      <c r="D475" s="191" t="s">
        <v>74</v>
      </c>
      <c r="E475" s="203" t="s">
        <v>688</v>
      </c>
      <c r="F475" s="203" t="s">
        <v>689</v>
      </c>
      <c r="G475" s="190"/>
      <c r="H475" s="190"/>
      <c r="I475" s="193"/>
      <c r="J475" s="204">
        <f>BK475</f>
        <v>0</v>
      </c>
      <c r="K475" s="190"/>
      <c r="L475" s="195"/>
      <c r="M475" s="196"/>
      <c r="N475" s="197"/>
      <c r="O475" s="197"/>
      <c r="P475" s="198">
        <f>SUM(P476:P481)</f>
        <v>0</v>
      </c>
      <c r="Q475" s="197"/>
      <c r="R475" s="198">
        <f>SUM(R476:R481)</f>
        <v>0.0996</v>
      </c>
      <c r="S475" s="197"/>
      <c r="T475" s="199">
        <f>SUM(T476:T481)</f>
        <v>0</v>
      </c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R475" s="200" t="s">
        <v>85</v>
      </c>
      <c r="AT475" s="201" t="s">
        <v>74</v>
      </c>
      <c r="AU475" s="201" t="s">
        <v>83</v>
      </c>
      <c r="AY475" s="200" t="s">
        <v>159</v>
      </c>
      <c r="BK475" s="202">
        <f>SUM(BK476:BK481)</f>
        <v>0</v>
      </c>
    </row>
    <row r="476" spans="1:65" s="2" customFormat="1" ht="44.25" customHeight="1">
      <c r="A476" s="39"/>
      <c r="B476" s="40"/>
      <c r="C476" s="205" t="s">
        <v>679</v>
      </c>
      <c r="D476" s="205" t="s">
        <v>162</v>
      </c>
      <c r="E476" s="206" t="s">
        <v>691</v>
      </c>
      <c r="F476" s="207" t="s">
        <v>692</v>
      </c>
      <c r="G476" s="208" t="s">
        <v>237</v>
      </c>
      <c r="H476" s="209">
        <v>10</v>
      </c>
      <c r="I476" s="210"/>
      <c r="J476" s="211">
        <f>ROUND(I476*H476,2)</f>
        <v>0</v>
      </c>
      <c r="K476" s="207" t="s">
        <v>166</v>
      </c>
      <c r="L476" s="45"/>
      <c r="M476" s="212" t="s">
        <v>19</v>
      </c>
      <c r="N476" s="213" t="s">
        <v>46</v>
      </c>
      <c r="O476" s="85"/>
      <c r="P476" s="214">
        <f>O476*H476</f>
        <v>0</v>
      </c>
      <c r="Q476" s="214">
        <v>0</v>
      </c>
      <c r="R476" s="214">
        <f>Q476*H476</f>
        <v>0</v>
      </c>
      <c r="S476" s="214">
        <v>0</v>
      </c>
      <c r="T476" s="215">
        <f>S476*H476</f>
        <v>0</v>
      </c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R476" s="216" t="s">
        <v>167</v>
      </c>
      <c r="AT476" s="216" t="s">
        <v>162</v>
      </c>
      <c r="AU476" s="216" t="s">
        <v>85</v>
      </c>
      <c r="AY476" s="18" t="s">
        <v>159</v>
      </c>
      <c r="BE476" s="217">
        <f>IF(N476="základní",J476,0)</f>
        <v>0</v>
      </c>
      <c r="BF476" s="217">
        <f>IF(N476="snížená",J476,0)</f>
        <v>0</v>
      </c>
      <c r="BG476" s="217">
        <f>IF(N476="zákl. přenesená",J476,0)</f>
        <v>0</v>
      </c>
      <c r="BH476" s="217">
        <f>IF(N476="sníž. přenesená",J476,0)</f>
        <v>0</v>
      </c>
      <c r="BI476" s="217">
        <f>IF(N476="nulová",J476,0)</f>
        <v>0</v>
      </c>
      <c r="BJ476" s="18" t="s">
        <v>83</v>
      </c>
      <c r="BK476" s="217">
        <f>ROUND(I476*H476,2)</f>
        <v>0</v>
      </c>
      <c r="BL476" s="18" t="s">
        <v>167</v>
      </c>
      <c r="BM476" s="216" t="s">
        <v>1246</v>
      </c>
    </row>
    <row r="477" spans="1:47" s="2" customFormat="1" ht="12">
      <c r="A477" s="39"/>
      <c r="B477" s="40"/>
      <c r="C477" s="41"/>
      <c r="D477" s="218" t="s">
        <v>169</v>
      </c>
      <c r="E477" s="41"/>
      <c r="F477" s="219" t="s">
        <v>694</v>
      </c>
      <c r="G477" s="41"/>
      <c r="H477" s="41"/>
      <c r="I477" s="220"/>
      <c r="J477" s="41"/>
      <c r="K477" s="41"/>
      <c r="L477" s="45"/>
      <c r="M477" s="221"/>
      <c r="N477" s="222"/>
      <c r="O477" s="85"/>
      <c r="P477" s="85"/>
      <c r="Q477" s="85"/>
      <c r="R477" s="85"/>
      <c r="S477" s="85"/>
      <c r="T477" s="86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T477" s="18" t="s">
        <v>169</v>
      </c>
      <c r="AU477" s="18" t="s">
        <v>85</v>
      </c>
    </row>
    <row r="478" spans="1:65" s="2" customFormat="1" ht="24.15" customHeight="1">
      <c r="A478" s="39"/>
      <c r="B478" s="40"/>
      <c r="C478" s="257" t="s">
        <v>683</v>
      </c>
      <c r="D478" s="257" t="s">
        <v>255</v>
      </c>
      <c r="E478" s="258" t="s">
        <v>696</v>
      </c>
      <c r="F478" s="259" t="s">
        <v>697</v>
      </c>
      <c r="G478" s="260" t="s">
        <v>237</v>
      </c>
      <c r="H478" s="261">
        <v>10</v>
      </c>
      <c r="I478" s="262"/>
      <c r="J478" s="263">
        <f>ROUND(I478*H478,2)</f>
        <v>0</v>
      </c>
      <c r="K478" s="259" t="s">
        <v>166</v>
      </c>
      <c r="L478" s="264"/>
      <c r="M478" s="265" t="s">
        <v>19</v>
      </c>
      <c r="N478" s="266" t="s">
        <v>46</v>
      </c>
      <c r="O478" s="85"/>
      <c r="P478" s="214">
        <f>O478*H478</f>
        <v>0</v>
      </c>
      <c r="Q478" s="214">
        <v>0.00996</v>
      </c>
      <c r="R478" s="214">
        <f>Q478*H478</f>
        <v>0.0996</v>
      </c>
      <c r="S478" s="214">
        <v>0</v>
      </c>
      <c r="T478" s="215">
        <f>S478*H478</f>
        <v>0</v>
      </c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R478" s="216" t="s">
        <v>212</v>
      </c>
      <c r="AT478" s="216" t="s">
        <v>255</v>
      </c>
      <c r="AU478" s="216" t="s">
        <v>85</v>
      </c>
      <c r="AY478" s="18" t="s">
        <v>159</v>
      </c>
      <c r="BE478" s="217">
        <f>IF(N478="základní",J478,0)</f>
        <v>0</v>
      </c>
      <c r="BF478" s="217">
        <f>IF(N478="snížená",J478,0)</f>
        <v>0</v>
      </c>
      <c r="BG478" s="217">
        <f>IF(N478="zákl. přenesená",J478,0)</f>
        <v>0</v>
      </c>
      <c r="BH478" s="217">
        <f>IF(N478="sníž. přenesená",J478,0)</f>
        <v>0</v>
      </c>
      <c r="BI478" s="217">
        <f>IF(N478="nulová",J478,0)</f>
        <v>0</v>
      </c>
      <c r="BJ478" s="18" t="s">
        <v>83</v>
      </c>
      <c r="BK478" s="217">
        <f>ROUND(I478*H478,2)</f>
        <v>0</v>
      </c>
      <c r="BL478" s="18" t="s">
        <v>167</v>
      </c>
      <c r="BM478" s="216" t="s">
        <v>1247</v>
      </c>
    </row>
    <row r="479" spans="1:65" s="2" customFormat="1" ht="33" customHeight="1">
      <c r="A479" s="39"/>
      <c r="B479" s="40"/>
      <c r="C479" s="205" t="s">
        <v>690</v>
      </c>
      <c r="D479" s="205" t="s">
        <v>162</v>
      </c>
      <c r="E479" s="206" t="s">
        <v>700</v>
      </c>
      <c r="F479" s="207" t="s">
        <v>701</v>
      </c>
      <c r="G479" s="208" t="s">
        <v>702</v>
      </c>
      <c r="H479" s="209">
        <v>1</v>
      </c>
      <c r="I479" s="210"/>
      <c r="J479" s="211">
        <f>ROUND(I479*H479,2)</f>
        <v>0</v>
      </c>
      <c r="K479" s="207" t="s">
        <v>19</v>
      </c>
      <c r="L479" s="45"/>
      <c r="M479" s="212" t="s">
        <v>19</v>
      </c>
      <c r="N479" s="213" t="s">
        <v>46</v>
      </c>
      <c r="O479" s="85"/>
      <c r="P479" s="214">
        <f>O479*H479</f>
        <v>0</v>
      </c>
      <c r="Q479" s="214">
        <v>0</v>
      </c>
      <c r="R479" s="214">
        <f>Q479*H479</f>
        <v>0</v>
      </c>
      <c r="S479" s="214">
        <v>0</v>
      </c>
      <c r="T479" s="215">
        <f>S479*H479</f>
        <v>0</v>
      </c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R479" s="216" t="s">
        <v>167</v>
      </c>
      <c r="AT479" s="216" t="s">
        <v>162</v>
      </c>
      <c r="AU479" s="216" t="s">
        <v>85</v>
      </c>
      <c r="AY479" s="18" t="s">
        <v>159</v>
      </c>
      <c r="BE479" s="217">
        <f>IF(N479="základní",J479,0)</f>
        <v>0</v>
      </c>
      <c r="BF479" s="217">
        <f>IF(N479="snížená",J479,0)</f>
        <v>0</v>
      </c>
      <c r="BG479" s="217">
        <f>IF(N479="zákl. přenesená",J479,0)</f>
        <v>0</v>
      </c>
      <c r="BH479" s="217">
        <f>IF(N479="sníž. přenesená",J479,0)</f>
        <v>0</v>
      </c>
      <c r="BI479" s="217">
        <f>IF(N479="nulová",J479,0)</f>
        <v>0</v>
      </c>
      <c r="BJ479" s="18" t="s">
        <v>83</v>
      </c>
      <c r="BK479" s="217">
        <f>ROUND(I479*H479,2)</f>
        <v>0</v>
      </c>
      <c r="BL479" s="18" t="s">
        <v>167</v>
      </c>
      <c r="BM479" s="216" t="s">
        <v>1248</v>
      </c>
    </row>
    <row r="480" spans="1:65" s="2" customFormat="1" ht="44.25" customHeight="1">
      <c r="A480" s="39"/>
      <c r="B480" s="40"/>
      <c r="C480" s="205" t="s">
        <v>695</v>
      </c>
      <c r="D480" s="205" t="s">
        <v>162</v>
      </c>
      <c r="E480" s="206" t="s">
        <v>705</v>
      </c>
      <c r="F480" s="207" t="s">
        <v>706</v>
      </c>
      <c r="G480" s="208" t="s">
        <v>595</v>
      </c>
      <c r="H480" s="267"/>
      <c r="I480" s="210"/>
      <c r="J480" s="211">
        <f>ROUND(I480*H480,2)</f>
        <v>0</v>
      </c>
      <c r="K480" s="207" t="s">
        <v>166</v>
      </c>
      <c r="L480" s="45"/>
      <c r="M480" s="212" t="s">
        <v>19</v>
      </c>
      <c r="N480" s="213" t="s">
        <v>46</v>
      </c>
      <c r="O480" s="85"/>
      <c r="P480" s="214">
        <f>O480*H480</f>
        <v>0</v>
      </c>
      <c r="Q480" s="214">
        <v>0</v>
      </c>
      <c r="R480" s="214">
        <f>Q480*H480</f>
        <v>0</v>
      </c>
      <c r="S480" s="214">
        <v>0</v>
      </c>
      <c r="T480" s="215">
        <f>S480*H480</f>
        <v>0</v>
      </c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R480" s="216" t="s">
        <v>238</v>
      </c>
      <c r="AT480" s="216" t="s">
        <v>162</v>
      </c>
      <c r="AU480" s="216" t="s">
        <v>85</v>
      </c>
      <c r="AY480" s="18" t="s">
        <v>159</v>
      </c>
      <c r="BE480" s="217">
        <f>IF(N480="základní",J480,0)</f>
        <v>0</v>
      </c>
      <c r="BF480" s="217">
        <f>IF(N480="snížená",J480,0)</f>
        <v>0</v>
      </c>
      <c r="BG480" s="217">
        <f>IF(N480="zákl. přenesená",J480,0)</f>
        <v>0</v>
      </c>
      <c r="BH480" s="217">
        <f>IF(N480="sníž. přenesená",J480,0)</f>
        <v>0</v>
      </c>
      <c r="BI480" s="217">
        <f>IF(N480="nulová",J480,0)</f>
        <v>0</v>
      </c>
      <c r="BJ480" s="18" t="s">
        <v>83</v>
      </c>
      <c r="BK480" s="217">
        <f>ROUND(I480*H480,2)</f>
        <v>0</v>
      </c>
      <c r="BL480" s="18" t="s">
        <v>238</v>
      </c>
      <c r="BM480" s="216" t="s">
        <v>1249</v>
      </c>
    </row>
    <row r="481" spans="1:47" s="2" customFormat="1" ht="12">
      <c r="A481" s="39"/>
      <c r="B481" s="40"/>
      <c r="C481" s="41"/>
      <c r="D481" s="218" t="s">
        <v>169</v>
      </c>
      <c r="E481" s="41"/>
      <c r="F481" s="219" t="s">
        <v>708</v>
      </c>
      <c r="G481" s="41"/>
      <c r="H481" s="41"/>
      <c r="I481" s="220"/>
      <c r="J481" s="41"/>
      <c r="K481" s="41"/>
      <c r="L481" s="45"/>
      <c r="M481" s="221"/>
      <c r="N481" s="222"/>
      <c r="O481" s="85"/>
      <c r="P481" s="85"/>
      <c r="Q481" s="85"/>
      <c r="R481" s="85"/>
      <c r="S481" s="85"/>
      <c r="T481" s="86"/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T481" s="18" t="s">
        <v>169</v>
      </c>
      <c r="AU481" s="18" t="s">
        <v>85</v>
      </c>
    </row>
    <row r="482" spans="1:63" s="12" customFormat="1" ht="22.8" customHeight="1">
      <c r="A482" s="12"/>
      <c r="B482" s="189"/>
      <c r="C482" s="190"/>
      <c r="D482" s="191" t="s">
        <v>74</v>
      </c>
      <c r="E482" s="203" t="s">
        <v>709</v>
      </c>
      <c r="F482" s="203" t="s">
        <v>710</v>
      </c>
      <c r="G482" s="190"/>
      <c r="H482" s="190"/>
      <c r="I482" s="193"/>
      <c r="J482" s="204">
        <f>BK482</f>
        <v>0</v>
      </c>
      <c r="K482" s="190"/>
      <c r="L482" s="195"/>
      <c r="M482" s="196"/>
      <c r="N482" s="197"/>
      <c r="O482" s="197"/>
      <c r="P482" s="198">
        <f>SUM(P483:P492)</f>
        <v>0</v>
      </c>
      <c r="Q482" s="197"/>
      <c r="R482" s="198">
        <f>SUM(R483:R492)</f>
        <v>0.00069258</v>
      </c>
      <c r="S482" s="197"/>
      <c r="T482" s="199">
        <f>SUM(T483:T492)</f>
        <v>0</v>
      </c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R482" s="200" t="s">
        <v>85</v>
      </c>
      <c r="AT482" s="201" t="s">
        <v>74</v>
      </c>
      <c r="AU482" s="201" t="s">
        <v>83</v>
      </c>
      <c r="AY482" s="200" t="s">
        <v>159</v>
      </c>
      <c r="BK482" s="202">
        <f>SUM(BK483:BK492)</f>
        <v>0</v>
      </c>
    </row>
    <row r="483" spans="1:65" s="2" customFormat="1" ht="24.15" customHeight="1">
      <c r="A483" s="39"/>
      <c r="B483" s="40"/>
      <c r="C483" s="205" t="s">
        <v>699</v>
      </c>
      <c r="D483" s="205" t="s">
        <v>162</v>
      </c>
      <c r="E483" s="206" t="s">
        <v>712</v>
      </c>
      <c r="F483" s="207" t="s">
        <v>713</v>
      </c>
      <c r="G483" s="208" t="s">
        <v>165</v>
      </c>
      <c r="H483" s="209">
        <v>1.649</v>
      </c>
      <c r="I483" s="210"/>
      <c r="J483" s="211">
        <f>ROUND(I483*H483,2)</f>
        <v>0</v>
      </c>
      <c r="K483" s="207" t="s">
        <v>166</v>
      </c>
      <c r="L483" s="45"/>
      <c r="M483" s="212" t="s">
        <v>19</v>
      </c>
      <c r="N483" s="213" t="s">
        <v>46</v>
      </c>
      <c r="O483" s="85"/>
      <c r="P483" s="214">
        <f>O483*H483</f>
        <v>0</v>
      </c>
      <c r="Q483" s="214">
        <v>6E-05</v>
      </c>
      <c r="R483" s="214">
        <f>Q483*H483</f>
        <v>9.894E-05</v>
      </c>
      <c r="S483" s="214">
        <v>0</v>
      </c>
      <c r="T483" s="215">
        <f>S483*H483</f>
        <v>0</v>
      </c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R483" s="216" t="s">
        <v>238</v>
      </c>
      <c r="AT483" s="216" t="s">
        <v>162</v>
      </c>
      <c r="AU483" s="216" t="s">
        <v>85</v>
      </c>
      <c r="AY483" s="18" t="s">
        <v>159</v>
      </c>
      <c r="BE483" s="217">
        <f>IF(N483="základní",J483,0)</f>
        <v>0</v>
      </c>
      <c r="BF483" s="217">
        <f>IF(N483="snížená",J483,0)</f>
        <v>0</v>
      </c>
      <c r="BG483" s="217">
        <f>IF(N483="zákl. přenesená",J483,0)</f>
        <v>0</v>
      </c>
      <c r="BH483" s="217">
        <f>IF(N483="sníž. přenesená",J483,0)</f>
        <v>0</v>
      </c>
      <c r="BI483" s="217">
        <f>IF(N483="nulová",J483,0)</f>
        <v>0</v>
      </c>
      <c r="BJ483" s="18" t="s">
        <v>83</v>
      </c>
      <c r="BK483" s="217">
        <f>ROUND(I483*H483,2)</f>
        <v>0</v>
      </c>
      <c r="BL483" s="18" t="s">
        <v>238</v>
      </c>
      <c r="BM483" s="216" t="s">
        <v>1250</v>
      </c>
    </row>
    <row r="484" spans="1:47" s="2" customFormat="1" ht="12">
      <c r="A484" s="39"/>
      <c r="B484" s="40"/>
      <c r="C484" s="41"/>
      <c r="D484" s="218" t="s">
        <v>169</v>
      </c>
      <c r="E484" s="41"/>
      <c r="F484" s="219" t="s">
        <v>715</v>
      </c>
      <c r="G484" s="41"/>
      <c r="H484" s="41"/>
      <c r="I484" s="220"/>
      <c r="J484" s="41"/>
      <c r="K484" s="41"/>
      <c r="L484" s="45"/>
      <c r="M484" s="221"/>
      <c r="N484" s="222"/>
      <c r="O484" s="85"/>
      <c r="P484" s="85"/>
      <c r="Q484" s="85"/>
      <c r="R484" s="85"/>
      <c r="S484" s="85"/>
      <c r="T484" s="86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T484" s="18" t="s">
        <v>169</v>
      </c>
      <c r="AU484" s="18" t="s">
        <v>85</v>
      </c>
    </row>
    <row r="485" spans="1:65" s="2" customFormat="1" ht="37.8" customHeight="1">
      <c r="A485" s="39"/>
      <c r="B485" s="40"/>
      <c r="C485" s="205" t="s">
        <v>704</v>
      </c>
      <c r="D485" s="205" t="s">
        <v>162</v>
      </c>
      <c r="E485" s="206" t="s">
        <v>717</v>
      </c>
      <c r="F485" s="207" t="s">
        <v>718</v>
      </c>
      <c r="G485" s="208" t="s">
        <v>165</v>
      </c>
      <c r="H485" s="209">
        <v>1.649</v>
      </c>
      <c r="I485" s="210"/>
      <c r="J485" s="211">
        <f>ROUND(I485*H485,2)</f>
        <v>0</v>
      </c>
      <c r="K485" s="207" t="s">
        <v>166</v>
      </c>
      <c r="L485" s="45"/>
      <c r="M485" s="212" t="s">
        <v>19</v>
      </c>
      <c r="N485" s="213" t="s">
        <v>46</v>
      </c>
      <c r="O485" s="85"/>
      <c r="P485" s="214">
        <f>O485*H485</f>
        <v>0</v>
      </c>
      <c r="Q485" s="214">
        <v>7E-05</v>
      </c>
      <c r="R485" s="214">
        <f>Q485*H485</f>
        <v>0.00011543</v>
      </c>
      <c r="S485" s="214">
        <v>0</v>
      </c>
      <c r="T485" s="215">
        <f>S485*H485</f>
        <v>0</v>
      </c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R485" s="216" t="s">
        <v>238</v>
      </c>
      <c r="AT485" s="216" t="s">
        <v>162</v>
      </c>
      <c r="AU485" s="216" t="s">
        <v>85</v>
      </c>
      <c r="AY485" s="18" t="s">
        <v>159</v>
      </c>
      <c r="BE485" s="217">
        <f>IF(N485="základní",J485,0)</f>
        <v>0</v>
      </c>
      <c r="BF485" s="217">
        <f>IF(N485="snížená",J485,0)</f>
        <v>0</v>
      </c>
      <c r="BG485" s="217">
        <f>IF(N485="zákl. přenesená",J485,0)</f>
        <v>0</v>
      </c>
      <c r="BH485" s="217">
        <f>IF(N485="sníž. přenesená",J485,0)</f>
        <v>0</v>
      </c>
      <c r="BI485" s="217">
        <f>IF(N485="nulová",J485,0)</f>
        <v>0</v>
      </c>
      <c r="BJ485" s="18" t="s">
        <v>83</v>
      </c>
      <c r="BK485" s="217">
        <f>ROUND(I485*H485,2)</f>
        <v>0</v>
      </c>
      <c r="BL485" s="18" t="s">
        <v>238</v>
      </c>
      <c r="BM485" s="216" t="s">
        <v>1251</v>
      </c>
    </row>
    <row r="486" spans="1:47" s="2" customFormat="1" ht="12">
      <c r="A486" s="39"/>
      <c r="B486" s="40"/>
      <c r="C486" s="41"/>
      <c r="D486" s="218" t="s">
        <v>169</v>
      </c>
      <c r="E486" s="41"/>
      <c r="F486" s="219" t="s">
        <v>720</v>
      </c>
      <c r="G486" s="41"/>
      <c r="H486" s="41"/>
      <c r="I486" s="220"/>
      <c r="J486" s="41"/>
      <c r="K486" s="41"/>
      <c r="L486" s="45"/>
      <c r="M486" s="221"/>
      <c r="N486" s="222"/>
      <c r="O486" s="85"/>
      <c r="P486" s="85"/>
      <c r="Q486" s="85"/>
      <c r="R486" s="85"/>
      <c r="S486" s="85"/>
      <c r="T486" s="86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T486" s="18" t="s">
        <v>169</v>
      </c>
      <c r="AU486" s="18" t="s">
        <v>85</v>
      </c>
    </row>
    <row r="487" spans="1:65" s="2" customFormat="1" ht="24.15" customHeight="1">
      <c r="A487" s="39"/>
      <c r="B487" s="40"/>
      <c r="C487" s="205" t="s">
        <v>711</v>
      </c>
      <c r="D487" s="205" t="s">
        <v>162</v>
      </c>
      <c r="E487" s="206" t="s">
        <v>722</v>
      </c>
      <c r="F487" s="207" t="s">
        <v>723</v>
      </c>
      <c r="G487" s="208" t="s">
        <v>165</v>
      </c>
      <c r="H487" s="209">
        <v>1.649</v>
      </c>
      <c r="I487" s="210"/>
      <c r="J487" s="211">
        <f>ROUND(I487*H487,2)</f>
        <v>0</v>
      </c>
      <c r="K487" s="207" t="s">
        <v>166</v>
      </c>
      <c r="L487" s="45"/>
      <c r="M487" s="212" t="s">
        <v>19</v>
      </c>
      <c r="N487" s="213" t="s">
        <v>46</v>
      </c>
      <c r="O487" s="85"/>
      <c r="P487" s="214">
        <f>O487*H487</f>
        <v>0</v>
      </c>
      <c r="Q487" s="214">
        <v>0.00017</v>
      </c>
      <c r="R487" s="214">
        <f>Q487*H487</f>
        <v>0.00028033</v>
      </c>
      <c r="S487" s="214">
        <v>0</v>
      </c>
      <c r="T487" s="215">
        <f>S487*H487</f>
        <v>0</v>
      </c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R487" s="216" t="s">
        <v>238</v>
      </c>
      <c r="AT487" s="216" t="s">
        <v>162</v>
      </c>
      <c r="AU487" s="216" t="s">
        <v>85</v>
      </c>
      <c r="AY487" s="18" t="s">
        <v>159</v>
      </c>
      <c r="BE487" s="217">
        <f>IF(N487="základní",J487,0)</f>
        <v>0</v>
      </c>
      <c r="BF487" s="217">
        <f>IF(N487="snížená",J487,0)</f>
        <v>0</v>
      </c>
      <c r="BG487" s="217">
        <f>IF(N487="zákl. přenesená",J487,0)</f>
        <v>0</v>
      </c>
      <c r="BH487" s="217">
        <f>IF(N487="sníž. přenesená",J487,0)</f>
        <v>0</v>
      </c>
      <c r="BI487" s="217">
        <f>IF(N487="nulová",J487,0)</f>
        <v>0</v>
      </c>
      <c r="BJ487" s="18" t="s">
        <v>83</v>
      </c>
      <c r="BK487" s="217">
        <f>ROUND(I487*H487,2)</f>
        <v>0</v>
      </c>
      <c r="BL487" s="18" t="s">
        <v>238</v>
      </c>
      <c r="BM487" s="216" t="s">
        <v>1252</v>
      </c>
    </row>
    <row r="488" spans="1:47" s="2" customFormat="1" ht="12">
      <c r="A488" s="39"/>
      <c r="B488" s="40"/>
      <c r="C488" s="41"/>
      <c r="D488" s="218" t="s">
        <v>169</v>
      </c>
      <c r="E488" s="41"/>
      <c r="F488" s="219" t="s">
        <v>725</v>
      </c>
      <c r="G488" s="41"/>
      <c r="H488" s="41"/>
      <c r="I488" s="220"/>
      <c r="J488" s="41"/>
      <c r="K488" s="41"/>
      <c r="L488" s="45"/>
      <c r="M488" s="221"/>
      <c r="N488" s="222"/>
      <c r="O488" s="85"/>
      <c r="P488" s="85"/>
      <c r="Q488" s="85"/>
      <c r="R488" s="85"/>
      <c r="S488" s="85"/>
      <c r="T488" s="86"/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T488" s="18" t="s">
        <v>169</v>
      </c>
      <c r="AU488" s="18" t="s">
        <v>85</v>
      </c>
    </row>
    <row r="489" spans="1:65" s="2" customFormat="1" ht="24.15" customHeight="1">
      <c r="A489" s="39"/>
      <c r="B489" s="40"/>
      <c r="C489" s="205" t="s">
        <v>716</v>
      </c>
      <c r="D489" s="205" t="s">
        <v>162</v>
      </c>
      <c r="E489" s="206" t="s">
        <v>727</v>
      </c>
      <c r="F489" s="207" t="s">
        <v>728</v>
      </c>
      <c r="G489" s="208" t="s">
        <v>165</v>
      </c>
      <c r="H489" s="209">
        <v>1.649</v>
      </c>
      <c r="I489" s="210"/>
      <c r="J489" s="211">
        <f>ROUND(I489*H489,2)</f>
        <v>0</v>
      </c>
      <c r="K489" s="207" t="s">
        <v>166</v>
      </c>
      <c r="L489" s="45"/>
      <c r="M489" s="212" t="s">
        <v>19</v>
      </c>
      <c r="N489" s="213" t="s">
        <v>46</v>
      </c>
      <c r="O489" s="85"/>
      <c r="P489" s="214">
        <f>O489*H489</f>
        <v>0</v>
      </c>
      <c r="Q489" s="214">
        <v>0.00012</v>
      </c>
      <c r="R489" s="214">
        <f>Q489*H489</f>
        <v>0.00019788</v>
      </c>
      <c r="S489" s="214">
        <v>0</v>
      </c>
      <c r="T489" s="215">
        <f>S489*H489</f>
        <v>0</v>
      </c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R489" s="216" t="s">
        <v>238</v>
      </c>
      <c r="AT489" s="216" t="s">
        <v>162</v>
      </c>
      <c r="AU489" s="216" t="s">
        <v>85</v>
      </c>
      <c r="AY489" s="18" t="s">
        <v>159</v>
      </c>
      <c r="BE489" s="217">
        <f>IF(N489="základní",J489,0)</f>
        <v>0</v>
      </c>
      <c r="BF489" s="217">
        <f>IF(N489="snížená",J489,0)</f>
        <v>0</v>
      </c>
      <c r="BG489" s="217">
        <f>IF(N489="zákl. přenesená",J489,0)</f>
        <v>0</v>
      </c>
      <c r="BH489" s="217">
        <f>IF(N489="sníž. přenesená",J489,0)</f>
        <v>0</v>
      </c>
      <c r="BI489" s="217">
        <f>IF(N489="nulová",J489,0)</f>
        <v>0</v>
      </c>
      <c r="BJ489" s="18" t="s">
        <v>83</v>
      </c>
      <c r="BK489" s="217">
        <f>ROUND(I489*H489,2)</f>
        <v>0</v>
      </c>
      <c r="BL489" s="18" t="s">
        <v>238</v>
      </c>
      <c r="BM489" s="216" t="s">
        <v>1253</v>
      </c>
    </row>
    <row r="490" spans="1:47" s="2" customFormat="1" ht="12">
      <c r="A490" s="39"/>
      <c r="B490" s="40"/>
      <c r="C490" s="41"/>
      <c r="D490" s="218" t="s">
        <v>169</v>
      </c>
      <c r="E490" s="41"/>
      <c r="F490" s="219" t="s">
        <v>730</v>
      </c>
      <c r="G490" s="41"/>
      <c r="H490" s="41"/>
      <c r="I490" s="220"/>
      <c r="J490" s="41"/>
      <c r="K490" s="41"/>
      <c r="L490" s="45"/>
      <c r="M490" s="221"/>
      <c r="N490" s="222"/>
      <c r="O490" s="85"/>
      <c r="P490" s="85"/>
      <c r="Q490" s="85"/>
      <c r="R490" s="85"/>
      <c r="S490" s="85"/>
      <c r="T490" s="86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T490" s="18" t="s">
        <v>169</v>
      </c>
      <c r="AU490" s="18" t="s">
        <v>85</v>
      </c>
    </row>
    <row r="491" spans="1:51" s="13" customFormat="1" ht="12">
      <c r="A491" s="13"/>
      <c r="B491" s="223"/>
      <c r="C491" s="224"/>
      <c r="D491" s="225" t="s">
        <v>175</v>
      </c>
      <c r="E491" s="226" t="s">
        <v>19</v>
      </c>
      <c r="F491" s="227" t="s">
        <v>925</v>
      </c>
      <c r="G491" s="224"/>
      <c r="H491" s="226" t="s">
        <v>19</v>
      </c>
      <c r="I491" s="228"/>
      <c r="J491" s="224"/>
      <c r="K491" s="224"/>
      <c r="L491" s="229"/>
      <c r="M491" s="230"/>
      <c r="N491" s="231"/>
      <c r="O491" s="231"/>
      <c r="P491" s="231"/>
      <c r="Q491" s="231"/>
      <c r="R491" s="231"/>
      <c r="S491" s="231"/>
      <c r="T491" s="232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233" t="s">
        <v>175</v>
      </c>
      <c r="AU491" s="233" t="s">
        <v>85</v>
      </c>
      <c r="AV491" s="13" t="s">
        <v>83</v>
      </c>
      <c r="AW491" s="13" t="s">
        <v>37</v>
      </c>
      <c r="AX491" s="13" t="s">
        <v>75</v>
      </c>
      <c r="AY491" s="233" t="s">
        <v>159</v>
      </c>
    </row>
    <row r="492" spans="1:51" s="14" customFormat="1" ht="12">
      <c r="A492" s="14"/>
      <c r="B492" s="234"/>
      <c r="C492" s="235"/>
      <c r="D492" s="225" t="s">
        <v>175</v>
      </c>
      <c r="E492" s="236" t="s">
        <v>19</v>
      </c>
      <c r="F492" s="237" t="s">
        <v>926</v>
      </c>
      <c r="G492" s="235"/>
      <c r="H492" s="238">
        <v>1.649</v>
      </c>
      <c r="I492" s="239"/>
      <c r="J492" s="235"/>
      <c r="K492" s="235"/>
      <c r="L492" s="240"/>
      <c r="M492" s="241"/>
      <c r="N492" s="242"/>
      <c r="O492" s="242"/>
      <c r="P492" s="242"/>
      <c r="Q492" s="242"/>
      <c r="R492" s="242"/>
      <c r="S492" s="242"/>
      <c r="T492" s="243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T492" s="244" t="s">
        <v>175</v>
      </c>
      <c r="AU492" s="244" t="s">
        <v>85</v>
      </c>
      <c r="AV492" s="14" t="s">
        <v>85</v>
      </c>
      <c r="AW492" s="14" t="s">
        <v>37</v>
      </c>
      <c r="AX492" s="14" t="s">
        <v>83</v>
      </c>
      <c r="AY492" s="244" t="s">
        <v>159</v>
      </c>
    </row>
    <row r="493" spans="1:63" s="12" customFormat="1" ht="25.9" customHeight="1">
      <c r="A493" s="12"/>
      <c r="B493" s="189"/>
      <c r="C493" s="190"/>
      <c r="D493" s="191" t="s">
        <v>74</v>
      </c>
      <c r="E493" s="192" t="s">
        <v>733</v>
      </c>
      <c r="F493" s="192" t="s">
        <v>734</v>
      </c>
      <c r="G493" s="190"/>
      <c r="H493" s="190"/>
      <c r="I493" s="193"/>
      <c r="J493" s="194">
        <f>BK493</f>
        <v>0</v>
      </c>
      <c r="K493" s="190"/>
      <c r="L493" s="195"/>
      <c r="M493" s="196"/>
      <c r="N493" s="197"/>
      <c r="O493" s="197"/>
      <c r="P493" s="198">
        <f>P494+P498+P504</f>
        <v>0</v>
      </c>
      <c r="Q493" s="197"/>
      <c r="R493" s="198">
        <f>R494+R498+R504</f>
        <v>0</v>
      </c>
      <c r="S493" s="197"/>
      <c r="T493" s="199">
        <f>T494+T498+T504</f>
        <v>0</v>
      </c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R493" s="200" t="s">
        <v>194</v>
      </c>
      <c r="AT493" s="201" t="s">
        <v>74</v>
      </c>
      <c r="AU493" s="201" t="s">
        <v>75</v>
      </c>
      <c r="AY493" s="200" t="s">
        <v>159</v>
      </c>
      <c r="BK493" s="202">
        <f>BK494+BK498+BK504</f>
        <v>0</v>
      </c>
    </row>
    <row r="494" spans="1:63" s="12" customFormat="1" ht="22.8" customHeight="1">
      <c r="A494" s="12"/>
      <c r="B494" s="189"/>
      <c r="C494" s="190"/>
      <c r="D494" s="191" t="s">
        <v>74</v>
      </c>
      <c r="E494" s="203" t="s">
        <v>735</v>
      </c>
      <c r="F494" s="203" t="s">
        <v>736</v>
      </c>
      <c r="G494" s="190"/>
      <c r="H494" s="190"/>
      <c r="I494" s="193"/>
      <c r="J494" s="204">
        <f>BK494</f>
        <v>0</v>
      </c>
      <c r="K494" s="190"/>
      <c r="L494" s="195"/>
      <c r="M494" s="196"/>
      <c r="N494" s="197"/>
      <c r="O494" s="197"/>
      <c r="P494" s="198">
        <f>SUM(P495:P497)</f>
        <v>0</v>
      </c>
      <c r="Q494" s="197"/>
      <c r="R494" s="198">
        <f>SUM(R495:R497)</f>
        <v>0</v>
      </c>
      <c r="S494" s="197"/>
      <c r="T494" s="199">
        <f>SUM(T495:T497)</f>
        <v>0</v>
      </c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R494" s="200" t="s">
        <v>194</v>
      </c>
      <c r="AT494" s="201" t="s">
        <v>74</v>
      </c>
      <c r="AU494" s="201" t="s">
        <v>83</v>
      </c>
      <c r="AY494" s="200" t="s">
        <v>159</v>
      </c>
      <c r="BK494" s="202">
        <f>SUM(BK495:BK497)</f>
        <v>0</v>
      </c>
    </row>
    <row r="495" spans="1:65" s="2" customFormat="1" ht="16.5" customHeight="1">
      <c r="A495" s="39"/>
      <c r="B495" s="40"/>
      <c r="C495" s="205" t="s">
        <v>721</v>
      </c>
      <c r="D495" s="205" t="s">
        <v>162</v>
      </c>
      <c r="E495" s="206" t="s">
        <v>738</v>
      </c>
      <c r="F495" s="207" t="s">
        <v>736</v>
      </c>
      <c r="G495" s="208" t="s">
        <v>702</v>
      </c>
      <c r="H495" s="209">
        <v>1</v>
      </c>
      <c r="I495" s="210"/>
      <c r="J495" s="211">
        <f>ROUND(I495*H495,2)</f>
        <v>0</v>
      </c>
      <c r="K495" s="207" t="s">
        <v>166</v>
      </c>
      <c r="L495" s="45"/>
      <c r="M495" s="212" t="s">
        <v>19</v>
      </c>
      <c r="N495" s="213" t="s">
        <v>46</v>
      </c>
      <c r="O495" s="85"/>
      <c r="P495" s="214">
        <f>O495*H495</f>
        <v>0</v>
      </c>
      <c r="Q495" s="214">
        <v>0</v>
      </c>
      <c r="R495" s="214">
        <f>Q495*H495</f>
        <v>0</v>
      </c>
      <c r="S495" s="214">
        <v>0</v>
      </c>
      <c r="T495" s="215">
        <f>S495*H495</f>
        <v>0</v>
      </c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R495" s="216" t="s">
        <v>739</v>
      </c>
      <c r="AT495" s="216" t="s">
        <v>162</v>
      </c>
      <c r="AU495" s="216" t="s">
        <v>85</v>
      </c>
      <c r="AY495" s="18" t="s">
        <v>159</v>
      </c>
      <c r="BE495" s="217">
        <f>IF(N495="základní",J495,0)</f>
        <v>0</v>
      </c>
      <c r="BF495" s="217">
        <f>IF(N495="snížená",J495,0)</f>
        <v>0</v>
      </c>
      <c r="BG495" s="217">
        <f>IF(N495="zákl. přenesená",J495,0)</f>
        <v>0</v>
      </c>
      <c r="BH495" s="217">
        <f>IF(N495="sníž. přenesená",J495,0)</f>
        <v>0</v>
      </c>
      <c r="BI495" s="217">
        <f>IF(N495="nulová",J495,0)</f>
        <v>0</v>
      </c>
      <c r="BJ495" s="18" t="s">
        <v>83</v>
      </c>
      <c r="BK495" s="217">
        <f>ROUND(I495*H495,2)</f>
        <v>0</v>
      </c>
      <c r="BL495" s="18" t="s">
        <v>739</v>
      </c>
      <c r="BM495" s="216" t="s">
        <v>1254</v>
      </c>
    </row>
    <row r="496" spans="1:47" s="2" customFormat="1" ht="12">
      <c r="A496" s="39"/>
      <c r="B496" s="40"/>
      <c r="C496" s="41"/>
      <c r="D496" s="218" t="s">
        <v>169</v>
      </c>
      <c r="E496" s="41"/>
      <c r="F496" s="219" t="s">
        <v>741</v>
      </c>
      <c r="G496" s="41"/>
      <c r="H496" s="41"/>
      <c r="I496" s="220"/>
      <c r="J496" s="41"/>
      <c r="K496" s="41"/>
      <c r="L496" s="45"/>
      <c r="M496" s="221"/>
      <c r="N496" s="222"/>
      <c r="O496" s="85"/>
      <c r="P496" s="85"/>
      <c r="Q496" s="85"/>
      <c r="R496" s="85"/>
      <c r="S496" s="85"/>
      <c r="T496" s="86"/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T496" s="18" t="s">
        <v>169</v>
      </c>
      <c r="AU496" s="18" t="s">
        <v>85</v>
      </c>
    </row>
    <row r="497" spans="1:47" s="2" customFormat="1" ht="12">
      <c r="A497" s="39"/>
      <c r="B497" s="40"/>
      <c r="C497" s="41"/>
      <c r="D497" s="225" t="s">
        <v>203</v>
      </c>
      <c r="E497" s="41"/>
      <c r="F497" s="256" t="s">
        <v>742</v>
      </c>
      <c r="G497" s="41"/>
      <c r="H497" s="41"/>
      <c r="I497" s="220"/>
      <c r="J497" s="41"/>
      <c r="K497" s="41"/>
      <c r="L497" s="45"/>
      <c r="M497" s="221"/>
      <c r="N497" s="222"/>
      <c r="O497" s="85"/>
      <c r="P497" s="85"/>
      <c r="Q497" s="85"/>
      <c r="R497" s="85"/>
      <c r="S497" s="85"/>
      <c r="T497" s="86"/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T497" s="18" t="s">
        <v>203</v>
      </c>
      <c r="AU497" s="18" t="s">
        <v>85</v>
      </c>
    </row>
    <row r="498" spans="1:63" s="12" customFormat="1" ht="22.8" customHeight="1">
      <c r="A498" s="12"/>
      <c r="B498" s="189"/>
      <c r="C498" s="190"/>
      <c r="D498" s="191" t="s">
        <v>74</v>
      </c>
      <c r="E498" s="203" t="s">
        <v>743</v>
      </c>
      <c r="F498" s="203" t="s">
        <v>744</v>
      </c>
      <c r="G498" s="190"/>
      <c r="H498" s="190"/>
      <c r="I498" s="193"/>
      <c r="J498" s="204">
        <f>BK498</f>
        <v>0</v>
      </c>
      <c r="K498" s="190"/>
      <c r="L498" s="195"/>
      <c r="M498" s="196"/>
      <c r="N498" s="197"/>
      <c r="O498" s="197"/>
      <c r="P498" s="198">
        <f>SUM(P499:P503)</f>
        <v>0</v>
      </c>
      <c r="Q498" s="197"/>
      <c r="R498" s="198">
        <f>SUM(R499:R503)</f>
        <v>0</v>
      </c>
      <c r="S498" s="197"/>
      <c r="T498" s="199">
        <f>SUM(T499:T503)</f>
        <v>0</v>
      </c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R498" s="200" t="s">
        <v>194</v>
      </c>
      <c r="AT498" s="201" t="s">
        <v>74</v>
      </c>
      <c r="AU498" s="201" t="s">
        <v>83</v>
      </c>
      <c r="AY498" s="200" t="s">
        <v>159</v>
      </c>
      <c r="BK498" s="202">
        <f>SUM(BK499:BK503)</f>
        <v>0</v>
      </c>
    </row>
    <row r="499" spans="1:65" s="2" customFormat="1" ht="16.5" customHeight="1">
      <c r="A499" s="39"/>
      <c r="B499" s="40"/>
      <c r="C499" s="205" t="s">
        <v>726</v>
      </c>
      <c r="D499" s="205" t="s">
        <v>162</v>
      </c>
      <c r="E499" s="206" t="s">
        <v>746</v>
      </c>
      <c r="F499" s="207" t="s">
        <v>747</v>
      </c>
      <c r="G499" s="208" t="s">
        <v>702</v>
      </c>
      <c r="H499" s="209">
        <v>1</v>
      </c>
      <c r="I499" s="210"/>
      <c r="J499" s="211">
        <f>ROUND(I499*H499,2)</f>
        <v>0</v>
      </c>
      <c r="K499" s="207" t="s">
        <v>166</v>
      </c>
      <c r="L499" s="45"/>
      <c r="M499" s="212" t="s">
        <v>19</v>
      </c>
      <c r="N499" s="213" t="s">
        <v>46</v>
      </c>
      <c r="O499" s="85"/>
      <c r="P499" s="214">
        <f>O499*H499</f>
        <v>0</v>
      </c>
      <c r="Q499" s="214">
        <v>0</v>
      </c>
      <c r="R499" s="214">
        <f>Q499*H499</f>
        <v>0</v>
      </c>
      <c r="S499" s="214">
        <v>0</v>
      </c>
      <c r="T499" s="215">
        <f>S499*H499</f>
        <v>0</v>
      </c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R499" s="216" t="s">
        <v>739</v>
      </c>
      <c r="AT499" s="216" t="s">
        <v>162</v>
      </c>
      <c r="AU499" s="216" t="s">
        <v>85</v>
      </c>
      <c r="AY499" s="18" t="s">
        <v>159</v>
      </c>
      <c r="BE499" s="217">
        <f>IF(N499="základní",J499,0)</f>
        <v>0</v>
      </c>
      <c r="BF499" s="217">
        <f>IF(N499="snížená",J499,0)</f>
        <v>0</v>
      </c>
      <c r="BG499" s="217">
        <f>IF(N499="zákl. přenesená",J499,0)</f>
        <v>0</v>
      </c>
      <c r="BH499" s="217">
        <f>IF(N499="sníž. přenesená",J499,0)</f>
        <v>0</v>
      </c>
      <c r="BI499" s="217">
        <f>IF(N499="nulová",J499,0)</f>
        <v>0</v>
      </c>
      <c r="BJ499" s="18" t="s">
        <v>83</v>
      </c>
      <c r="BK499" s="217">
        <f>ROUND(I499*H499,2)</f>
        <v>0</v>
      </c>
      <c r="BL499" s="18" t="s">
        <v>739</v>
      </c>
      <c r="BM499" s="216" t="s">
        <v>1255</v>
      </c>
    </row>
    <row r="500" spans="1:47" s="2" customFormat="1" ht="12">
      <c r="A500" s="39"/>
      <c r="B500" s="40"/>
      <c r="C500" s="41"/>
      <c r="D500" s="218" t="s">
        <v>169</v>
      </c>
      <c r="E500" s="41"/>
      <c r="F500" s="219" t="s">
        <v>749</v>
      </c>
      <c r="G500" s="41"/>
      <c r="H500" s="41"/>
      <c r="I500" s="220"/>
      <c r="J500" s="41"/>
      <c r="K500" s="41"/>
      <c r="L500" s="45"/>
      <c r="M500" s="221"/>
      <c r="N500" s="222"/>
      <c r="O500" s="85"/>
      <c r="P500" s="85"/>
      <c r="Q500" s="85"/>
      <c r="R500" s="85"/>
      <c r="S500" s="85"/>
      <c r="T500" s="86"/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T500" s="18" t="s">
        <v>169</v>
      </c>
      <c r="AU500" s="18" t="s">
        <v>85</v>
      </c>
    </row>
    <row r="501" spans="1:65" s="2" customFormat="1" ht="16.5" customHeight="1">
      <c r="A501" s="39"/>
      <c r="B501" s="40"/>
      <c r="C501" s="205" t="s">
        <v>737</v>
      </c>
      <c r="D501" s="205" t="s">
        <v>162</v>
      </c>
      <c r="E501" s="206" t="s">
        <v>751</v>
      </c>
      <c r="F501" s="207" t="s">
        <v>752</v>
      </c>
      <c r="G501" s="208" t="s">
        <v>702</v>
      </c>
      <c r="H501" s="209">
        <v>1</v>
      </c>
      <c r="I501" s="210"/>
      <c r="J501" s="211">
        <f>ROUND(I501*H501,2)</f>
        <v>0</v>
      </c>
      <c r="K501" s="207" t="s">
        <v>166</v>
      </c>
      <c r="L501" s="45"/>
      <c r="M501" s="212" t="s">
        <v>19</v>
      </c>
      <c r="N501" s="213" t="s">
        <v>46</v>
      </c>
      <c r="O501" s="85"/>
      <c r="P501" s="214">
        <f>O501*H501</f>
        <v>0</v>
      </c>
      <c r="Q501" s="214">
        <v>0</v>
      </c>
      <c r="R501" s="214">
        <f>Q501*H501</f>
        <v>0</v>
      </c>
      <c r="S501" s="214">
        <v>0</v>
      </c>
      <c r="T501" s="215">
        <f>S501*H501</f>
        <v>0</v>
      </c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R501" s="216" t="s">
        <v>739</v>
      </c>
      <c r="AT501" s="216" t="s">
        <v>162</v>
      </c>
      <c r="AU501" s="216" t="s">
        <v>85</v>
      </c>
      <c r="AY501" s="18" t="s">
        <v>159</v>
      </c>
      <c r="BE501" s="217">
        <f>IF(N501="základní",J501,0)</f>
        <v>0</v>
      </c>
      <c r="BF501" s="217">
        <f>IF(N501="snížená",J501,0)</f>
        <v>0</v>
      </c>
      <c r="BG501" s="217">
        <f>IF(N501="zákl. přenesená",J501,0)</f>
        <v>0</v>
      </c>
      <c r="BH501" s="217">
        <f>IF(N501="sníž. přenesená",J501,0)</f>
        <v>0</v>
      </c>
      <c r="BI501" s="217">
        <f>IF(N501="nulová",J501,0)</f>
        <v>0</v>
      </c>
      <c r="BJ501" s="18" t="s">
        <v>83</v>
      </c>
      <c r="BK501" s="217">
        <f>ROUND(I501*H501,2)</f>
        <v>0</v>
      </c>
      <c r="BL501" s="18" t="s">
        <v>739</v>
      </c>
      <c r="BM501" s="216" t="s">
        <v>1256</v>
      </c>
    </row>
    <row r="502" spans="1:47" s="2" customFormat="1" ht="12">
      <c r="A502" s="39"/>
      <c r="B502" s="40"/>
      <c r="C502" s="41"/>
      <c r="D502" s="218" t="s">
        <v>169</v>
      </c>
      <c r="E502" s="41"/>
      <c r="F502" s="219" t="s">
        <v>754</v>
      </c>
      <c r="G502" s="41"/>
      <c r="H502" s="41"/>
      <c r="I502" s="220"/>
      <c r="J502" s="41"/>
      <c r="K502" s="41"/>
      <c r="L502" s="45"/>
      <c r="M502" s="221"/>
      <c r="N502" s="222"/>
      <c r="O502" s="85"/>
      <c r="P502" s="85"/>
      <c r="Q502" s="85"/>
      <c r="R502" s="85"/>
      <c r="S502" s="85"/>
      <c r="T502" s="86"/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T502" s="18" t="s">
        <v>169</v>
      </c>
      <c r="AU502" s="18" t="s">
        <v>85</v>
      </c>
    </row>
    <row r="503" spans="1:47" s="2" customFormat="1" ht="12">
      <c r="A503" s="39"/>
      <c r="B503" s="40"/>
      <c r="C503" s="41"/>
      <c r="D503" s="225" t="s">
        <v>203</v>
      </c>
      <c r="E503" s="41"/>
      <c r="F503" s="256" t="s">
        <v>930</v>
      </c>
      <c r="G503" s="41"/>
      <c r="H503" s="41"/>
      <c r="I503" s="220"/>
      <c r="J503" s="41"/>
      <c r="K503" s="41"/>
      <c r="L503" s="45"/>
      <c r="M503" s="221"/>
      <c r="N503" s="222"/>
      <c r="O503" s="85"/>
      <c r="P503" s="85"/>
      <c r="Q503" s="85"/>
      <c r="R503" s="85"/>
      <c r="S503" s="85"/>
      <c r="T503" s="86"/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T503" s="18" t="s">
        <v>203</v>
      </c>
      <c r="AU503" s="18" t="s">
        <v>85</v>
      </c>
    </row>
    <row r="504" spans="1:63" s="12" customFormat="1" ht="22.8" customHeight="1">
      <c r="A504" s="12"/>
      <c r="B504" s="189"/>
      <c r="C504" s="190"/>
      <c r="D504" s="191" t="s">
        <v>74</v>
      </c>
      <c r="E504" s="203" t="s">
        <v>756</v>
      </c>
      <c r="F504" s="203" t="s">
        <v>757</v>
      </c>
      <c r="G504" s="190"/>
      <c r="H504" s="190"/>
      <c r="I504" s="193"/>
      <c r="J504" s="204">
        <f>BK504</f>
        <v>0</v>
      </c>
      <c r="K504" s="190"/>
      <c r="L504" s="195"/>
      <c r="M504" s="196"/>
      <c r="N504" s="197"/>
      <c r="O504" s="197"/>
      <c r="P504" s="198">
        <f>SUM(P505:P509)</f>
        <v>0</v>
      </c>
      <c r="Q504" s="197"/>
      <c r="R504" s="198">
        <f>SUM(R505:R509)</f>
        <v>0</v>
      </c>
      <c r="S504" s="197"/>
      <c r="T504" s="199">
        <f>SUM(T505:T509)</f>
        <v>0</v>
      </c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R504" s="200" t="s">
        <v>194</v>
      </c>
      <c r="AT504" s="201" t="s">
        <v>74</v>
      </c>
      <c r="AU504" s="201" t="s">
        <v>83</v>
      </c>
      <c r="AY504" s="200" t="s">
        <v>159</v>
      </c>
      <c r="BK504" s="202">
        <f>SUM(BK505:BK509)</f>
        <v>0</v>
      </c>
    </row>
    <row r="505" spans="1:65" s="2" customFormat="1" ht="16.5" customHeight="1">
      <c r="A505" s="39"/>
      <c r="B505" s="40"/>
      <c r="C505" s="205" t="s">
        <v>745</v>
      </c>
      <c r="D505" s="205" t="s">
        <v>162</v>
      </c>
      <c r="E505" s="206" t="s">
        <v>759</v>
      </c>
      <c r="F505" s="207" t="s">
        <v>760</v>
      </c>
      <c r="G505" s="208" t="s">
        <v>702</v>
      </c>
      <c r="H505" s="209">
        <v>1</v>
      </c>
      <c r="I505" s="210"/>
      <c r="J505" s="211">
        <f>ROUND(I505*H505,2)</f>
        <v>0</v>
      </c>
      <c r="K505" s="207" t="s">
        <v>166</v>
      </c>
      <c r="L505" s="45"/>
      <c r="M505" s="212" t="s">
        <v>19</v>
      </c>
      <c r="N505" s="213" t="s">
        <v>46</v>
      </c>
      <c r="O505" s="85"/>
      <c r="P505" s="214">
        <f>O505*H505</f>
        <v>0</v>
      </c>
      <c r="Q505" s="214">
        <v>0</v>
      </c>
      <c r="R505" s="214">
        <f>Q505*H505</f>
        <v>0</v>
      </c>
      <c r="S505" s="214">
        <v>0</v>
      </c>
      <c r="T505" s="215">
        <f>S505*H505</f>
        <v>0</v>
      </c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R505" s="216" t="s">
        <v>739</v>
      </c>
      <c r="AT505" s="216" t="s">
        <v>162</v>
      </c>
      <c r="AU505" s="216" t="s">
        <v>85</v>
      </c>
      <c r="AY505" s="18" t="s">
        <v>159</v>
      </c>
      <c r="BE505" s="217">
        <f>IF(N505="základní",J505,0)</f>
        <v>0</v>
      </c>
      <c r="BF505" s="217">
        <f>IF(N505="snížená",J505,0)</f>
        <v>0</v>
      </c>
      <c r="BG505" s="217">
        <f>IF(N505="zákl. přenesená",J505,0)</f>
        <v>0</v>
      </c>
      <c r="BH505" s="217">
        <f>IF(N505="sníž. přenesená",J505,0)</f>
        <v>0</v>
      </c>
      <c r="BI505" s="217">
        <f>IF(N505="nulová",J505,0)</f>
        <v>0</v>
      </c>
      <c r="BJ505" s="18" t="s">
        <v>83</v>
      </c>
      <c r="BK505" s="217">
        <f>ROUND(I505*H505,2)</f>
        <v>0</v>
      </c>
      <c r="BL505" s="18" t="s">
        <v>739</v>
      </c>
      <c r="BM505" s="216" t="s">
        <v>1257</v>
      </c>
    </row>
    <row r="506" spans="1:47" s="2" customFormat="1" ht="12">
      <c r="A506" s="39"/>
      <c r="B506" s="40"/>
      <c r="C506" s="41"/>
      <c r="D506" s="218" t="s">
        <v>169</v>
      </c>
      <c r="E506" s="41"/>
      <c r="F506" s="219" t="s">
        <v>762</v>
      </c>
      <c r="G506" s="41"/>
      <c r="H506" s="41"/>
      <c r="I506" s="220"/>
      <c r="J506" s="41"/>
      <c r="K506" s="41"/>
      <c r="L506" s="45"/>
      <c r="M506" s="221"/>
      <c r="N506" s="222"/>
      <c r="O506" s="85"/>
      <c r="P506" s="85"/>
      <c r="Q506" s="85"/>
      <c r="R506" s="85"/>
      <c r="S506" s="85"/>
      <c r="T506" s="86"/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T506" s="18" t="s">
        <v>169</v>
      </c>
      <c r="AU506" s="18" t="s">
        <v>85</v>
      </c>
    </row>
    <row r="507" spans="1:47" s="2" customFormat="1" ht="12">
      <c r="A507" s="39"/>
      <c r="B507" s="40"/>
      <c r="C507" s="41"/>
      <c r="D507" s="225" t="s">
        <v>203</v>
      </c>
      <c r="E507" s="41"/>
      <c r="F507" s="256" t="s">
        <v>763</v>
      </c>
      <c r="G507" s="41"/>
      <c r="H507" s="41"/>
      <c r="I507" s="220"/>
      <c r="J507" s="41"/>
      <c r="K507" s="41"/>
      <c r="L507" s="45"/>
      <c r="M507" s="221"/>
      <c r="N507" s="222"/>
      <c r="O507" s="85"/>
      <c r="P507" s="85"/>
      <c r="Q507" s="85"/>
      <c r="R507" s="85"/>
      <c r="S507" s="85"/>
      <c r="T507" s="86"/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T507" s="18" t="s">
        <v>203</v>
      </c>
      <c r="AU507" s="18" t="s">
        <v>85</v>
      </c>
    </row>
    <row r="508" spans="1:65" s="2" customFormat="1" ht="16.5" customHeight="1">
      <c r="A508" s="39"/>
      <c r="B508" s="40"/>
      <c r="C508" s="205" t="s">
        <v>750</v>
      </c>
      <c r="D508" s="205" t="s">
        <v>162</v>
      </c>
      <c r="E508" s="206" t="s">
        <v>765</v>
      </c>
      <c r="F508" s="207" t="s">
        <v>766</v>
      </c>
      <c r="G508" s="208" t="s">
        <v>702</v>
      </c>
      <c r="H508" s="209">
        <v>1</v>
      </c>
      <c r="I508" s="210"/>
      <c r="J508" s="211">
        <f>ROUND(I508*H508,2)</f>
        <v>0</v>
      </c>
      <c r="K508" s="207" t="s">
        <v>166</v>
      </c>
      <c r="L508" s="45"/>
      <c r="M508" s="212" t="s">
        <v>19</v>
      </c>
      <c r="N508" s="213" t="s">
        <v>46</v>
      </c>
      <c r="O508" s="85"/>
      <c r="P508" s="214">
        <f>O508*H508</f>
        <v>0</v>
      </c>
      <c r="Q508" s="214">
        <v>0</v>
      </c>
      <c r="R508" s="214">
        <f>Q508*H508</f>
        <v>0</v>
      </c>
      <c r="S508" s="214">
        <v>0</v>
      </c>
      <c r="T508" s="215">
        <f>S508*H508</f>
        <v>0</v>
      </c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R508" s="216" t="s">
        <v>739</v>
      </c>
      <c r="AT508" s="216" t="s">
        <v>162</v>
      </c>
      <c r="AU508" s="216" t="s">
        <v>85</v>
      </c>
      <c r="AY508" s="18" t="s">
        <v>159</v>
      </c>
      <c r="BE508" s="217">
        <f>IF(N508="základní",J508,0)</f>
        <v>0</v>
      </c>
      <c r="BF508" s="217">
        <f>IF(N508="snížená",J508,0)</f>
        <v>0</v>
      </c>
      <c r="BG508" s="217">
        <f>IF(N508="zákl. přenesená",J508,0)</f>
        <v>0</v>
      </c>
      <c r="BH508" s="217">
        <f>IF(N508="sníž. přenesená",J508,0)</f>
        <v>0</v>
      </c>
      <c r="BI508" s="217">
        <f>IF(N508="nulová",J508,0)</f>
        <v>0</v>
      </c>
      <c r="BJ508" s="18" t="s">
        <v>83</v>
      </c>
      <c r="BK508" s="217">
        <f>ROUND(I508*H508,2)</f>
        <v>0</v>
      </c>
      <c r="BL508" s="18" t="s">
        <v>739</v>
      </c>
      <c r="BM508" s="216" t="s">
        <v>1258</v>
      </c>
    </row>
    <row r="509" spans="1:47" s="2" customFormat="1" ht="12">
      <c r="A509" s="39"/>
      <c r="B509" s="40"/>
      <c r="C509" s="41"/>
      <c r="D509" s="218" t="s">
        <v>169</v>
      </c>
      <c r="E509" s="41"/>
      <c r="F509" s="219" t="s">
        <v>768</v>
      </c>
      <c r="G509" s="41"/>
      <c r="H509" s="41"/>
      <c r="I509" s="220"/>
      <c r="J509" s="41"/>
      <c r="K509" s="41"/>
      <c r="L509" s="45"/>
      <c r="M509" s="268"/>
      <c r="N509" s="269"/>
      <c r="O509" s="270"/>
      <c r="P509" s="270"/>
      <c r="Q509" s="270"/>
      <c r="R509" s="270"/>
      <c r="S509" s="270"/>
      <c r="T509" s="271"/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T509" s="18" t="s">
        <v>169</v>
      </c>
      <c r="AU509" s="18" t="s">
        <v>85</v>
      </c>
    </row>
    <row r="510" spans="1:31" s="2" customFormat="1" ht="6.95" customHeight="1">
      <c r="A510" s="39"/>
      <c r="B510" s="60"/>
      <c r="C510" s="61"/>
      <c r="D510" s="61"/>
      <c r="E510" s="61"/>
      <c r="F510" s="61"/>
      <c r="G510" s="61"/>
      <c r="H510" s="61"/>
      <c r="I510" s="61"/>
      <c r="J510" s="61"/>
      <c r="K510" s="61"/>
      <c r="L510" s="45"/>
      <c r="M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</row>
  </sheetData>
  <sheetProtection password="CC35" sheet="1" objects="1" scenarios="1" formatColumns="0" formatRows="0" autoFilter="0"/>
  <autoFilter ref="C95:K509"/>
  <mergeCells count="9">
    <mergeCell ref="E7:H7"/>
    <mergeCell ref="E9:H9"/>
    <mergeCell ref="E18:H18"/>
    <mergeCell ref="E27:H27"/>
    <mergeCell ref="E48:H48"/>
    <mergeCell ref="E50:H50"/>
    <mergeCell ref="E86:H86"/>
    <mergeCell ref="E88:H88"/>
    <mergeCell ref="L2:V2"/>
  </mergeCells>
  <hyperlinks>
    <hyperlink ref="F100" r:id="rId1" display="https://podminky.urs.cz/item/CS_URS_2023_02/952902501"/>
    <hyperlink ref="F103" r:id="rId2" display="https://podminky.urs.cz/item/CS_URS_2023_02/997013152"/>
    <hyperlink ref="F105" r:id="rId3" display="https://podminky.urs.cz/item/CS_URS_2023_02/997013501"/>
    <hyperlink ref="F107" r:id="rId4" display="https://podminky.urs.cz/item/CS_URS_2023_02/997013509"/>
    <hyperlink ref="F111" r:id="rId5" display="https://podminky.urs.cz/item/CS_URS_2023_02/997013645"/>
    <hyperlink ref="F114" r:id="rId6" display="https://podminky.urs.cz/item/CS_URS_2023_02/997013814"/>
    <hyperlink ref="F117" r:id="rId7" display="https://podminky.urs.cz/item/CS_URS_2023_02/997013631"/>
    <hyperlink ref="F122" r:id="rId8" display="https://podminky.urs.cz/item/CS_URS_2023_02/712300921"/>
    <hyperlink ref="F129" r:id="rId9" display="https://podminky.urs.cz/item/CS_URS_2023_02/712311101"/>
    <hyperlink ref="F136" r:id="rId10" display="https://podminky.urs.cz/item/CS_URS_2023_02/712341559"/>
    <hyperlink ref="F140" r:id="rId11" display="https://podminky.urs.cz/item/CS_URS_2023_02/712331111"/>
    <hyperlink ref="F144" r:id="rId12" display="https://podminky.urs.cz/item/CS_URS_2023_02/712341559"/>
    <hyperlink ref="F148" r:id="rId13" display="https://podminky.urs.cz/item/CS_URS_2023_02/712391176"/>
    <hyperlink ref="F163" r:id="rId14" display="https://podminky.urs.cz/item/CS_URS_2023_02/712341715"/>
    <hyperlink ref="F169" r:id="rId15" display="https://podminky.urs.cz/item/CS_URS_2023_02/712341715"/>
    <hyperlink ref="F172" r:id="rId16" display="https://podminky.urs.cz/item/CS_URS_2023_02/712340832"/>
    <hyperlink ref="F178" r:id="rId17" display="https://podminky.urs.cz/item/CS_URS_2023_02/712311101"/>
    <hyperlink ref="F185" r:id="rId18" display="https://podminky.urs.cz/item/CS_URS_2023_02/712341559"/>
    <hyperlink ref="F192" r:id="rId19" display="https://podminky.urs.cz/item/CS_URS_2023_02/712811101"/>
    <hyperlink ref="F206" r:id="rId20" display="https://podminky.urs.cz/item/CS_URS_2023_02/712841559"/>
    <hyperlink ref="F220" r:id="rId21" display="https://podminky.urs.cz/item/CS_URS_2023_02/712831101"/>
    <hyperlink ref="F234" r:id="rId22" display="https://podminky.urs.cz/item/CS_URS_2023_02/712841559"/>
    <hyperlink ref="F248" r:id="rId23" display="https://podminky.urs.cz/item/CS_URS_2023_02/998712102"/>
    <hyperlink ref="F251" r:id="rId24" display="https://podminky.urs.cz/item/CS_URS_2023_02/713141136"/>
    <hyperlink ref="F261" r:id="rId25" display="https://podminky.urs.cz/item/CS_URS_2023_02/713141151"/>
    <hyperlink ref="F265" r:id="rId26" display="https://podminky.urs.cz/item/CS_URS_2023_02/713141264"/>
    <hyperlink ref="F268" r:id="rId27" display="https://podminky.urs.cz/item/CS_URS_2023_02/713141336"/>
    <hyperlink ref="F274" r:id="rId28" display="https://podminky.urs.cz/item/CS_URS_2023_02/713141414"/>
    <hyperlink ref="F277" r:id="rId29" display="https://podminky.urs.cz/item/CS_URS_2023_02/713190833"/>
    <hyperlink ref="F281" r:id="rId30" display="https://podminky.urs.cz/item/CS_URS_2023_02/713140841"/>
    <hyperlink ref="F287" r:id="rId31" display="https://podminky.urs.cz/item/CS_URS_2023_02/713141212"/>
    <hyperlink ref="F302" r:id="rId32" display="https://podminky.urs.cz/item/CS_URS_2023_02/713141358"/>
    <hyperlink ref="F311" r:id="rId33" display="https://podminky.urs.cz/item/CS_URS_2023_02/713141358"/>
    <hyperlink ref="F319" r:id="rId34" display="https://podminky.urs.cz/item/CS_URS_2023_02/713141396"/>
    <hyperlink ref="F331" r:id="rId35" display="https://podminky.urs.cz/item/CS_URS_2023_02/998713102"/>
    <hyperlink ref="F334" r:id="rId36" display="https://podminky.urs.cz/item/CS_URS_2023_02/721210822"/>
    <hyperlink ref="F336" r:id="rId37" display="https://podminky.urs.cz/item/CS_URS_2023_02/721239114"/>
    <hyperlink ref="F342" r:id="rId38" display="https://podminky.urs.cz/item/CS_URS_2023_02/721110802"/>
    <hyperlink ref="F344" r:id="rId39" display="https://podminky.urs.cz/item/CS_URS_2023_02/721173315"/>
    <hyperlink ref="F347" r:id="rId40" display="https://podminky.urs.cz/item/CS_URS_2023_02/877260320"/>
    <hyperlink ref="F350" r:id="rId41" display="https://podminky.urs.cz/item/CS_URS_2023_02/998721102"/>
    <hyperlink ref="F353" r:id="rId42" display="https://podminky.urs.cz/item/CS_URS_2023_02/741421823"/>
    <hyperlink ref="F358" r:id="rId43" display="https://podminky.urs.cz/item/CS_URS_2023_02/741421841"/>
    <hyperlink ref="F367" r:id="rId44" display="https://podminky.urs.cz/item/CS_URS_2023_02/741421855"/>
    <hyperlink ref="F376" r:id="rId45" display="https://podminky.urs.cz/item/CS_URS_2023_02/741420001"/>
    <hyperlink ref="F384" r:id="rId46" display="https://podminky.urs.cz/item/CS_URS_2023_02/741420020"/>
    <hyperlink ref="F394" r:id="rId47" display="https://podminky.urs.cz/item/CS_URS_2023_02/741810001"/>
    <hyperlink ref="F397" r:id="rId48" display="https://podminky.urs.cz/item/CS_URS_2023_02/998741202"/>
    <hyperlink ref="F400" r:id="rId49" display="https://podminky.urs.cz/item/CS_URS_2023_02/742420821"/>
    <hyperlink ref="F402" r:id="rId50" display="https://podminky.urs.cz/item/CS_URS_2023_02/742420021"/>
    <hyperlink ref="F406" r:id="rId51" display="https://podminky.urs.cz/item/CS_URS_2023_02/998742202"/>
    <hyperlink ref="F409" r:id="rId52" display="https://podminky.urs.cz/item/CS_URS_2023_02/762341670"/>
    <hyperlink ref="F421" r:id="rId53" display="https://podminky.urs.cz/item/CS_URS_2023_02/762395000"/>
    <hyperlink ref="F425" r:id="rId54" display="https://podminky.urs.cz/item/CS_URS_2023_02/998762102"/>
    <hyperlink ref="F428" r:id="rId55" display="https://podminky.urs.cz/item/CS_URS_2023_02/764002841"/>
    <hyperlink ref="F433" r:id="rId56" display="https://podminky.urs.cz/item/CS_URS_2023_02/764002861"/>
    <hyperlink ref="F448" r:id="rId57" display="https://podminky.urs.cz/item/CS_URS_2023_02/764.Rpol.150"/>
    <hyperlink ref="F459" r:id="rId58" display="https://podminky.urs.cz/item/CS_URS_2023_02/764002841"/>
    <hyperlink ref="F465" r:id="rId59" display="https://podminky.urs.cz/item/CS_URS_2023_02/764214411"/>
    <hyperlink ref="F474" r:id="rId60" display="https://podminky.urs.cz/item/CS_URS_2023_02/998764202"/>
    <hyperlink ref="F477" r:id="rId61" display="https://podminky.urs.cz/item/CS_URS_2023_02/767881135"/>
    <hyperlink ref="F481" r:id="rId62" display="https://podminky.urs.cz/item/CS_URS_2023_02/998767202"/>
    <hyperlink ref="F484" r:id="rId63" display="https://podminky.urs.cz/item/CS_URS_2023_02/783306801"/>
    <hyperlink ref="F486" r:id="rId64" display="https://podminky.urs.cz/item/CS_URS_2023_02/783301313"/>
    <hyperlink ref="F488" r:id="rId65" display="https://podminky.urs.cz/item/CS_URS_2023_02/783314201"/>
    <hyperlink ref="F490" r:id="rId66" display="https://podminky.urs.cz/item/CS_URS_2023_02/783317101"/>
    <hyperlink ref="F496" r:id="rId67" display="https://podminky.urs.cz/item/CS_URS_2023_02/030001000"/>
    <hyperlink ref="F500" r:id="rId68" display="https://podminky.urs.cz/item/CS_URS_2023_02/041103000"/>
    <hyperlink ref="F502" r:id="rId69" display="https://podminky.urs.cz/item/CS_URS_2023_02/043194000"/>
    <hyperlink ref="F506" r:id="rId70" display="https://podminky.urs.cz/item/CS_URS_2023_02/061002000"/>
    <hyperlink ref="F509" r:id="rId71" display="https://podminky.urs.cz/item/CS_URS_2023_02/065002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7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61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97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85</v>
      </c>
    </row>
    <row r="4" spans="2:46" s="1" customFormat="1" ht="24.95" customHeight="1">
      <c r="B4" s="21"/>
      <c r="D4" s="131" t="s">
        <v>119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Rekonstrukce střechy Základní školy Za Chlumem 824 v Bílině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120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1259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14. 9. 2023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27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28</v>
      </c>
      <c r="F15" s="39"/>
      <c r="G15" s="39"/>
      <c r="H15" s="39"/>
      <c r="I15" s="133" t="s">
        <v>29</v>
      </c>
      <c r="J15" s="137" t="s">
        <v>30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31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29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33</v>
      </c>
      <c r="E20" s="39"/>
      <c r="F20" s="39"/>
      <c r="G20" s="39"/>
      <c r="H20" s="39"/>
      <c r="I20" s="133" t="s">
        <v>26</v>
      </c>
      <c r="J20" s="137" t="s">
        <v>34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35</v>
      </c>
      <c r="F21" s="39"/>
      <c r="G21" s="39"/>
      <c r="H21" s="39"/>
      <c r="I21" s="133" t="s">
        <v>29</v>
      </c>
      <c r="J21" s="137" t="s">
        <v>36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38</v>
      </c>
      <c r="E23" s="39"/>
      <c r="F23" s="39"/>
      <c r="G23" s="39"/>
      <c r="H23" s="39"/>
      <c r="I23" s="133" t="s">
        <v>26</v>
      </c>
      <c r="J23" s="137" t="s">
        <v>34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">
        <v>35</v>
      </c>
      <c r="F24" s="39"/>
      <c r="G24" s="39"/>
      <c r="H24" s="39"/>
      <c r="I24" s="133" t="s">
        <v>29</v>
      </c>
      <c r="J24" s="137" t="s">
        <v>36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39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71.25" customHeight="1">
      <c r="A27" s="139"/>
      <c r="B27" s="140"/>
      <c r="C27" s="139"/>
      <c r="D27" s="139"/>
      <c r="E27" s="141" t="s">
        <v>40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41</v>
      </c>
      <c r="E30" s="39"/>
      <c r="F30" s="39"/>
      <c r="G30" s="39"/>
      <c r="H30" s="39"/>
      <c r="I30" s="39"/>
      <c r="J30" s="145">
        <f>ROUND(J98,2)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43</v>
      </c>
      <c r="G32" s="39"/>
      <c r="H32" s="39"/>
      <c r="I32" s="146" t="s">
        <v>42</v>
      </c>
      <c r="J32" s="146" t="s">
        <v>44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45</v>
      </c>
      <c r="E33" s="133" t="s">
        <v>46</v>
      </c>
      <c r="F33" s="148">
        <f>ROUND((SUM(BE98:BE613)),2)</f>
        <v>0</v>
      </c>
      <c r="G33" s="39"/>
      <c r="H33" s="39"/>
      <c r="I33" s="149">
        <v>0.21</v>
      </c>
      <c r="J33" s="148">
        <f>ROUND(((SUM(BE98:BE613))*I33),2)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47</v>
      </c>
      <c r="F34" s="148">
        <f>ROUND((SUM(BF98:BF613)),2)</f>
        <v>0</v>
      </c>
      <c r="G34" s="39"/>
      <c r="H34" s="39"/>
      <c r="I34" s="149">
        <v>0.15</v>
      </c>
      <c r="J34" s="148">
        <f>ROUND(((SUM(BF98:BF613))*I34),2)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48</v>
      </c>
      <c r="F35" s="148">
        <f>ROUND((SUM(BG98:BG613)),2)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49</v>
      </c>
      <c r="F36" s="148">
        <f>ROUND((SUM(BH98:BH613)),2)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50</v>
      </c>
      <c r="F37" s="148">
        <f>ROUND((SUM(BI98:BI613)),2)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51</v>
      </c>
      <c r="E39" s="152"/>
      <c r="F39" s="152"/>
      <c r="G39" s="153" t="s">
        <v>52</v>
      </c>
      <c r="H39" s="154" t="s">
        <v>53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122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Rekonstrukce střechy Základní školy Za Chlumem 824 v Bílině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120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SO-05 - A5 - střecha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Za Chlumem 824</v>
      </c>
      <c r="G52" s="41"/>
      <c r="H52" s="41"/>
      <c r="I52" s="33" t="s">
        <v>23</v>
      </c>
      <c r="J52" s="73" t="str">
        <f>IF(J12="","",J12)</f>
        <v>14. 9. 2023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Město Bílina</v>
      </c>
      <c r="G54" s="41"/>
      <c r="H54" s="41"/>
      <c r="I54" s="33" t="s">
        <v>33</v>
      </c>
      <c r="J54" s="37" t="str">
        <f>E21</f>
        <v>DEKPROJEKT s.r.o.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31</v>
      </c>
      <c r="D55" s="41"/>
      <c r="E55" s="41"/>
      <c r="F55" s="28" t="str">
        <f>IF(E18="","",E18)</f>
        <v>Vyplň údaj</v>
      </c>
      <c r="G55" s="41"/>
      <c r="H55" s="41"/>
      <c r="I55" s="33" t="s">
        <v>38</v>
      </c>
      <c r="J55" s="37" t="str">
        <f>E24</f>
        <v>DEKPROJEKT s.r.o.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123</v>
      </c>
      <c r="D57" s="163"/>
      <c r="E57" s="163"/>
      <c r="F57" s="163"/>
      <c r="G57" s="163"/>
      <c r="H57" s="163"/>
      <c r="I57" s="163"/>
      <c r="J57" s="164" t="s">
        <v>124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73</v>
      </c>
      <c r="D59" s="41"/>
      <c r="E59" s="41"/>
      <c r="F59" s="41"/>
      <c r="G59" s="41"/>
      <c r="H59" s="41"/>
      <c r="I59" s="41"/>
      <c r="J59" s="103">
        <f>J98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125</v>
      </c>
    </row>
    <row r="60" spans="1:31" s="9" customFormat="1" ht="24.95" customHeight="1">
      <c r="A60" s="9"/>
      <c r="B60" s="166"/>
      <c r="C60" s="167"/>
      <c r="D60" s="168" t="s">
        <v>126</v>
      </c>
      <c r="E60" s="169"/>
      <c r="F60" s="169"/>
      <c r="G60" s="169"/>
      <c r="H60" s="169"/>
      <c r="I60" s="169"/>
      <c r="J60" s="170">
        <f>J99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127</v>
      </c>
      <c r="E61" s="175"/>
      <c r="F61" s="175"/>
      <c r="G61" s="175"/>
      <c r="H61" s="175"/>
      <c r="I61" s="175"/>
      <c r="J61" s="176">
        <f>J100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128</v>
      </c>
      <c r="E62" s="175"/>
      <c r="F62" s="175"/>
      <c r="G62" s="175"/>
      <c r="H62" s="175"/>
      <c r="I62" s="175"/>
      <c r="J62" s="176">
        <f>J111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129</v>
      </c>
      <c r="E63" s="175"/>
      <c r="F63" s="175"/>
      <c r="G63" s="175"/>
      <c r="H63" s="175"/>
      <c r="I63" s="175"/>
      <c r="J63" s="176">
        <f>J114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2"/>
      <c r="C64" s="173"/>
      <c r="D64" s="174" t="s">
        <v>130</v>
      </c>
      <c r="E64" s="175"/>
      <c r="F64" s="175"/>
      <c r="G64" s="175"/>
      <c r="H64" s="175"/>
      <c r="I64" s="175"/>
      <c r="J64" s="176">
        <f>J132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9" customFormat="1" ht="24.95" customHeight="1">
      <c r="A65" s="9"/>
      <c r="B65" s="166"/>
      <c r="C65" s="167"/>
      <c r="D65" s="168" t="s">
        <v>131</v>
      </c>
      <c r="E65" s="169"/>
      <c r="F65" s="169"/>
      <c r="G65" s="169"/>
      <c r="H65" s="169"/>
      <c r="I65" s="169"/>
      <c r="J65" s="170">
        <f>J135</f>
        <v>0</v>
      </c>
      <c r="K65" s="167"/>
      <c r="L65" s="171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10" customFormat="1" ht="19.9" customHeight="1">
      <c r="A66" s="10"/>
      <c r="B66" s="172"/>
      <c r="C66" s="173"/>
      <c r="D66" s="174" t="s">
        <v>132</v>
      </c>
      <c r="E66" s="175"/>
      <c r="F66" s="175"/>
      <c r="G66" s="175"/>
      <c r="H66" s="175"/>
      <c r="I66" s="175"/>
      <c r="J66" s="176">
        <f>J136</f>
        <v>0</v>
      </c>
      <c r="K66" s="173"/>
      <c r="L66" s="17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2"/>
      <c r="C67" s="173"/>
      <c r="D67" s="174" t="s">
        <v>133</v>
      </c>
      <c r="E67" s="175"/>
      <c r="F67" s="175"/>
      <c r="G67" s="175"/>
      <c r="H67" s="175"/>
      <c r="I67" s="175"/>
      <c r="J67" s="176">
        <f>J282</f>
        <v>0</v>
      </c>
      <c r="K67" s="173"/>
      <c r="L67" s="17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2"/>
      <c r="C68" s="173"/>
      <c r="D68" s="174" t="s">
        <v>134</v>
      </c>
      <c r="E68" s="175"/>
      <c r="F68" s="175"/>
      <c r="G68" s="175"/>
      <c r="H68" s="175"/>
      <c r="I68" s="175"/>
      <c r="J68" s="176">
        <f>J399</f>
        <v>0</v>
      </c>
      <c r="K68" s="173"/>
      <c r="L68" s="17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2"/>
      <c r="C69" s="173"/>
      <c r="D69" s="174" t="s">
        <v>135</v>
      </c>
      <c r="E69" s="175"/>
      <c r="F69" s="175"/>
      <c r="G69" s="175"/>
      <c r="H69" s="175"/>
      <c r="I69" s="175"/>
      <c r="J69" s="176">
        <f>J418</f>
        <v>0</v>
      </c>
      <c r="K69" s="173"/>
      <c r="L69" s="17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2"/>
      <c r="C70" s="173"/>
      <c r="D70" s="174" t="s">
        <v>136</v>
      </c>
      <c r="E70" s="175"/>
      <c r="F70" s="175"/>
      <c r="G70" s="175"/>
      <c r="H70" s="175"/>
      <c r="I70" s="175"/>
      <c r="J70" s="176">
        <f>J465</f>
        <v>0</v>
      </c>
      <c r="K70" s="173"/>
      <c r="L70" s="177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72"/>
      <c r="C71" s="173"/>
      <c r="D71" s="174" t="s">
        <v>137</v>
      </c>
      <c r="E71" s="175"/>
      <c r="F71" s="175"/>
      <c r="G71" s="175"/>
      <c r="H71" s="175"/>
      <c r="I71" s="175"/>
      <c r="J71" s="176">
        <f>J484</f>
        <v>0</v>
      </c>
      <c r="K71" s="173"/>
      <c r="L71" s="177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72"/>
      <c r="C72" s="173"/>
      <c r="D72" s="174" t="s">
        <v>138</v>
      </c>
      <c r="E72" s="175"/>
      <c r="F72" s="175"/>
      <c r="G72" s="175"/>
      <c r="H72" s="175"/>
      <c r="I72" s="175"/>
      <c r="J72" s="176">
        <f>J549</f>
        <v>0</v>
      </c>
      <c r="K72" s="173"/>
      <c r="L72" s="177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72"/>
      <c r="C73" s="173"/>
      <c r="D73" s="174" t="s">
        <v>139</v>
      </c>
      <c r="E73" s="175"/>
      <c r="F73" s="175"/>
      <c r="G73" s="175"/>
      <c r="H73" s="175"/>
      <c r="I73" s="175"/>
      <c r="J73" s="176">
        <f>J575</f>
        <v>0</v>
      </c>
      <c r="K73" s="173"/>
      <c r="L73" s="177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72"/>
      <c r="C74" s="173"/>
      <c r="D74" s="174" t="s">
        <v>1260</v>
      </c>
      <c r="E74" s="175"/>
      <c r="F74" s="175"/>
      <c r="G74" s="175"/>
      <c r="H74" s="175"/>
      <c r="I74" s="175"/>
      <c r="J74" s="176">
        <f>J586</f>
        <v>0</v>
      </c>
      <c r="K74" s="173"/>
      <c r="L74" s="177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9" customFormat="1" ht="24.95" customHeight="1">
      <c r="A75" s="9"/>
      <c r="B75" s="166"/>
      <c r="C75" s="167"/>
      <c r="D75" s="168" t="s">
        <v>140</v>
      </c>
      <c r="E75" s="169"/>
      <c r="F75" s="169"/>
      <c r="G75" s="169"/>
      <c r="H75" s="169"/>
      <c r="I75" s="169"/>
      <c r="J75" s="170">
        <f>J597</f>
        <v>0</v>
      </c>
      <c r="K75" s="167"/>
      <c r="L75" s="171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</row>
    <row r="76" spans="1:31" s="10" customFormat="1" ht="19.9" customHeight="1">
      <c r="A76" s="10"/>
      <c r="B76" s="172"/>
      <c r="C76" s="173"/>
      <c r="D76" s="174" t="s">
        <v>141</v>
      </c>
      <c r="E76" s="175"/>
      <c r="F76" s="175"/>
      <c r="G76" s="175"/>
      <c r="H76" s="175"/>
      <c r="I76" s="175"/>
      <c r="J76" s="176">
        <f>J598</f>
        <v>0</v>
      </c>
      <c r="K76" s="173"/>
      <c r="L76" s="177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72"/>
      <c r="C77" s="173"/>
      <c r="D77" s="174" t="s">
        <v>142</v>
      </c>
      <c r="E77" s="175"/>
      <c r="F77" s="175"/>
      <c r="G77" s="175"/>
      <c r="H77" s="175"/>
      <c r="I77" s="175"/>
      <c r="J77" s="176">
        <f>J602</f>
        <v>0</v>
      </c>
      <c r="K77" s="173"/>
      <c r="L77" s="177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72"/>
      <c r="C78" s="173"/>
      <c r="D78" s="174" t="s">
        <v>143</v>
      </c>
      <c r="E78" s="175"/>
      <c r="F78" s="175"/>
      <c r="G78" s="175"/>
      <c r="H78" s="175"/>
      <c r="I78" s="175"/>
      <c r="J78" s="176">
        <f>J608</f>
        <v>0</v>
      </c>
      <c r="K78" s="173"/>
      <c r="L78" s="177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2" customFormat="1" ht="21.8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6.95" customHeight="1">
      <c r="A80" s="39"/>
      <c r="B80" s="60"/>
      <c r="C80" s="61"/>
      <c r="D80" s="61"/>
      <c r="E80" s="61"/>
      <c r="F80" s="61"/>
      <c r="G80" s="61"/>
      <c r="H80" s="61"/>
      <c r="I80" s="61"/>
      <c r="J80" s="61"/>
      <c r="K80" s="6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4" spans="1:31" s="2" customFormat="1" ht="6.95" customHeight="1">
      <c r="A84" s="39"/>
      <c r="B84" s="62"/>
      <c r="C84" s="63"/>
      <c r="D84" s="63"/>
      <c r="E84" s="63"/>
      <c r="F84" s="63"/>
      <c r="G84" s="63"/>
      <c r="H84" s="63"/>
      <c r="I84" s="63"/>
      <c r="J84" s="63"/>
      <c r="K84" s="63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4.95" customHeight="1">
      <c r="A85" s="39"/>
      <c r="B85" s="40"/>
      <c r="C85" s="24" t="s">
        <v>144</v>
      </c>
      <c r="D85" s="41"/>
      <c r="E85" s="41"/>
      <c r="F85" s="41"/>
      <c r="G85" s="41"/>
      <c r="H85" s="41"/>
      <c r="I85" s="41"/>
      <c r="J85" s="41"/>
      <c r="K85" s="41"/>
      <c r="L85" s="13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13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2" customHeight="1">
      <c r="A87" s="39"/>
      <c r="B87" s="40"/>
      <c r="C87" s="33" t="s">
        <v>16</v>
      </c>
      <c r="D87" s="41"/>
      <c r="E87" s="41"/>
      <c r="F87" s="41"/>
      <c r="G87" s="41"/>
      <c r="H87" s="41"/>
      <c r="I87" s="41"/>
      <c r="J87" s="41"/>
      <c r="K87" s="41"/>
      <c r="L87" s="13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6.5" customHeight="1">
      <c r="A88" s="39"/>
      <c r="B88" s="40"/>
      <c r="C88" s="41"/>
      <c r="D88" s="41"/>
      <c r="E88" s="161" t="str">
        <f>E7</f>
        <v>Rekonstrukce střechy Základní školy Za Chlumem 824 v Bílině</v>
      </c>
      <c r="F88" s="33"/>
      <c r="G88" s="33"/>
      <c r="H88" s="33"/>
      <c r="I88" s="41"/>
      <c r="J88" s="41"/>
      <c r="K88" s="41"/>
      <c r="L88" s="13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120</v>
      </c>
      <c r="D89" s="41"/>
      <c r="E89" s="41"/>
      <c r="F89" s="41"/>
      <c r="G89" s="41"/>
      <c r="H89" s="41"/>
      <c r="I89" s="41"/>
      <c r="J89" s="41"/>
      <c r="K89" s="41"/>
      <c r="L89" s="13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6.5" customHeight="1">
      <c r="A90" s="39"/>
      <c r="B90" s="40"/>
      <c r="C90" s="41"/>
      <c r="D90" s="41"/>
      <c r="E90" s="70" t="str">
        <f>E9</f>
        <v>SO-05 - A5 - střecha</v>
      </c>
      <c r="F90" s="41"/>
      <c r="G90" s="41"/>
      <c r="H90" s="41"/>
      <c r="I90" s="41"/>
      <c r="J90" s="41"/>
      <c r="K90" s="41"/>
      <c r="L90" s="135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6.95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135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2" customHeight="1">
      <c r="A92" s="39"/>
      <c r="B92" s="40"/>
      <c r="C92" s="33" t="s">
        <v>21</v>
      </c>
      <c r="D92" s="41"/>
      <c r="E92" s="41"/>
      <c r="F92" s="28" t="str">
        <f>F12</f>
        <v>Za Chlumem 824</v>
      </c>
      <c r="G92" s="41"/>
      <c r="H92" s="41"/>
      <c r="I92" s="33" t="s">
        <v>23</v>
      </c>
      <c r="J92" s="73" t="str">
        <f>IF(J12="","",J12)</f>
        <v>14. 9. 2023</v>
      </c>
      <c r="K92" s="41"/>
      <c r="L92" s="135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6.95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135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25</v>
      </c>
      <c r="D94" s="41"/>
      <c r="E94" s="41"/>
      <c r="F94" s="28" t="str">
        <f>E15</f>
        <v>Město Bílina</v>
      </c>
      <c r="G94" s="41"/>
      <c r="H94" s="41"/>
      <c r="I94" s="33" t="s">
        <v>33</v>
      </c>
      <c r="J94" s="37" t="str">
        <f>E21</f>
        <v>DEKPROJEKT s.r.o.</v>
      </c>
      <c r="K94" s="41"/>
      <c r="L94" s="135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5.15" customHeight="1">
      <c r="A95" s="39"/>
      <c r="B95" s="40"/>
      <c r="C95" s="33" t="s">
        <v>31</v>
      </c>
      <c r="D95" s="41"/>
      <c r="E95" s="41"/>
      <c r="F95" s="28" t="str">
        <f>IF(E18="","",E18)</f>
        <v>Vyplň údaj</v>
      </c>
      <c r="G95" s="41"/>
      <c r="H95" s="41"/>
      <c r="I95" s="33" t="s">
        <v>38</v>
      </c>
      <c r="J95" s="37" t="str">
        <f>E24</f>
        <v>DEKPROJEKT s.r.o.</v>
      </c>
      <c r="K95" s="41"/>
      <c r="L95" s="135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10.3" customHeight="1">
      <c r="A96" s="39"/>
      <c r="B96" s="40"/>
      <c r="C96" s="41"/>
      <c r="D96" s="41"/>
      <c r="E96" s="41"/>
      <c r="F96" s="41"/>
      <c r="G96" s="41"/>
      <c r="H96" s="41"/>
      <c r="I96" s="41"/>
      <c r="J96" s="41"/>
      <c r="K96" s="41"/>
      <c r="L96" s="135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11" customFormat="1" ht="29.25" customHeight="1">
      <c r="A97" s="178"/>
      <c r="B97" s="179"/>
      <c r="C97" s="180" t="s">
        <v>145</v>
      </c>
      <c r="D97" s="181" t="s">
        <v>60</v>
      </c>
      <c r="E97" s="181" t="s">
        <v>56</v>
      </c>
      <c r="F97" s="181" t="s">
        <v>57</v>
      </c>
      <c r="G97" s="181" t="s">
        <v>146</v>
      </c>
      <c r="H97" s="181" t="s">
        <v>147</v>
      </c>
      <c r="I97" s="181" t="s">
        <v>148</v>
      </c>
      <c r="J97" s="181" t="s">
        <v>124</v>
      </c>
      <c r="K97" s="182" t="s">
        <v>149</v>
      </c>
      <c r="L97" s="183"/>
      <c r="M97" s="93" t="s">
        <v>19</v>
      </c>
      <c r="N97" s="94" t="s">
        <v>45</v>
      </c>
      <c r="O97" s="94" t="s">
        <v>150</v>
      </c>
      <c r="P97" s="94" t="s">
        <v>151</v>
      </c>
      <c r="Q97" s="94" t="s">
        <v>152</v>
      </c>
      <c r="R97" s="94" t="s">
        <v>153</v>
      </c>
      <c r="S97" s="94" t="s">
        <v>154</v>
      </c>
      <c r="T97" s="95" t="s">
        <v>155</v>
      </c>
      <c r="U97" s="178"/>
      <c r="V97" s="178"/>
      <c r="W97" s="178"/>
      <c r="X97" s="178"/>
      <c r="Y97" s="178"/>
      <c r="Z97" s="178"/>
      <c r="AA97" s="178"/>
      <c r="AB97" s="178"/>
      <c r="AC97" s="178"/>
      <c r="AD97" s="178"/>
      <c r="AE97" s="178"/>
    </row>
    <row r="98" spans="1:63" s="2" customFormat="1" ht="22.8" customHeight="1">
      <c r="A98" s="39"/>
      <c r="B98" s="40"/>
      <c r="C98" s="100" t="s">
        <v>156</v>
      </c>
      <c r="D98" s="41"/>
      <c r="E98" s="41"/>
      <c r="F98" s="41"/>
      <c r="G98" s="41"/>
      <c r="H98" s="41"/>
      <c r="I98" s="41"/>
      <c r="J98" s="184">
        <f>BK98</f>
        <v>0</v>
      </c>
      <c r="K98" s="41"/>
      <c r="L98" s="45"/>
      <c r="M98" s="96"/>
      <c r="N98" s="185"/>
      <c r="O98" s="97"/>
      <c r="P98" s="186">
        <f>P99+P135+P597</f>
        <v>0</v>
      </c>
      <c r="Q98" s="97"/>
      <c r="R98" s="186">
        <f>R99+R135+R597</f>
        <v>21.439117890000002</v>
      </c>
      <c r="S98" s="97"/>
      <c r="T98" s="187">
        <f>T99+T135+T597</f>
        <v>2.50882493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74</v>
      </c>
      <c r="AU98" s="18" t="s">
        <v>125</v>
      </c>
      <c r="BK98" s="188">
        <f>BK99+BK135+BK597</f>
        <v>0</v>
      </c>
    </row>
    <row r="99" spans="1:63" s="12" customFormat="1" ht="25.9" customHeight="1">
      <c r="A99" s="12"/>
      <c r="B99" s="189"/>
      <c r="C99" s="190"/>
      <c r="D99" s="191" t="s">
        <v>74</v>
      </c>
      <c r="E99" s="192" t="s">
        <v>157</v>
      </c>
      <c r="F99" s="192" t="s">
        <v>158</v>
      </c>
      <c r="G99" s="190"/>
      <c r="H99" s="190"/>
      <c r="I99" s="193"/>
      <c r="J99" s="194">
        <f>BK99</f>
        <v>0</v>
      </c>
      <c r="K99" s="190"/>
      <c r="L99" s="195"/>
      <c r="M99" s="196"/>
      <c r="N99" s="197"/>
      <c r="O99" s="197"/>
      <c r="P99" s="198">
        <f>P100+P111+P114+P132</f>
        <v>0</v>
      </c>
      <c r="Q99" s="197"/>
      <c r="R99" s="198">
        <f>R100+R111+R114+R132</f>
        <v>0.22355456</v>
      </c>
      <c r="S99" s="197"/>
      <c r="T99" s="199">
        <f>T100+T111+T114+T132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00" t="s">
        <v>83</v>
      </c>
      <c r="AT99" s="201" t="s">
        <v>74</v>
      </c>
      <c r="AU99" s="201" t="s">
        <v>75</v>
      </c>
      <c r="AY99" s="200" t="s">
        <v>159</v>
      </c>
      <c r="BK99" s="202">
        <f>BK100+BK111+BK114+BK132</f>
        <v>0</v>
      </c>
    </row>
    <row r="100" spans="1:63" s="12" customFormat="1" ht="22.8" customHeight="1">
      <c r="A100" s="12"/>
      <c r="B100" s="189"/>
      <c r="C100" s="190"/>
      <c r="D100" s="191" t="s">
        <v>74</v>
      </c>
      <c r="E100" s="203" t="s">
        <v>160</v>
      </c>
      <c r="F100" s="203" t="s">
        <v>161</v>
      </c>
      <c r="G100" s="190"/>
      <c r="H100" s="190"/>
      <c r="I100" s="193"/>
      <c r="J100" s="204">
        <f>BK100</f>
        <v>0</v>
      </c>
      <c r="K100" s="190"/>
      <c r="L100" s="195"/>
      <c r="M100" s="196"/>
      <c r="N100" s="197"/>
      <c r="O100" s="197"/>
      <c r="P100" s="198">
        <f>SUM(P101:P110)</f>
        <v>0</v>
      </c>
      <c r="Q100" s="197"/>
      <c r="R100" s="198">
        <f>SUM(R101:R110)</f>
        <v>0.22355456</v>
      </c>
      <c r="S100" s="197"/>
      <c r="T100" s="199">
        <f>SUM(T101:T110)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00" t="s">
        <v>83</v>
      </c>
      <c r="AT100" s="201" t="s">
        <v>74</v>
      </c>
      <c r="AU100" s="201" t="s">
        <v>83</v>
      </c>
      <c r="AY100" s="200" t="s">
        <v>159</v>
      </c>
      <c r="BK100" s="202">
        <f>SUM(BK101:BK110)</f>
        <v>0</v>
      </c>
    </row>
    <row r="101" spans="1:65" s="2" customFormat="1" ht="24.15" customHeight="1">
      <c r="A101" s="39"/>
      <c r="B101" s="40"/>
      <c r="C101" s="205" t="s">
        <v>83</v>
      </c>
      <c r="D101" s="205" t="s">
        <v>162</v>
      </c>
      <c r="E101" s="206" t="s">
        <v>1261</v>
      </c>
      <c r="F101" s="207" t="s">
        <v>1262</v>
      </c>
      <c r="G101" s="208" t="s">
        <v>165</v>
      </c>
      <c r="H101" s="209">
        <v>59.456</v>
      </c>
      <c r="I101" s="210"/>
      <c r="J101" s="211">
        <f>ROUND(I101*H101,2)</f>
        <v>0</v>
      </c>
      <c r="K101" s="207" t="s">
        <v>166</v>
      </c>
      <c r="L101" s="45"/>
      <c r="M101" s="212" t="s">
        <v>19</v>
      </c>
      <c r="N101" s="213" t="s">
        <v>46</v>
      </c>
      <c r="O101" s="85"/>
      <c r="P101" s="214">
        <f>O101*H101</f>
        <v>0</v>
      </c>
      <c r="Q101" s="214">
        <v>0.00026</v>
      </c>
      <c r="R101" s="214">
        <f>Q101*H101</f>
        <v>0.01545856</v>
      </c>
      <c r="S101" s="214">
        <v>0</v>
      </c>
      <c r="T101" s="215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16" t="s">
        <v>167</v>
      </c>
      <c r="AT101" s="216" t="s">
        <v>162</v>
      </c>
      <c r="AU101" s="216" t="s">
        <v>85</v>
      </c>
      <c r="AY101" s="18" t="s">
        <v>159</v>
      </c>
      <c r="BE101" s="217">
        <f>IF(N101="základní",J101,0)</f>
        <v>0</v>
      </c>
      <c r="BF101" s="217">
        <f>IF(N101="snížená",J101,0)</f>
        <v>0</v>
      </c>
      <c r="BG101" s="217">
        <f>IF(N101="zákl. přenesená",J101,0)</f>
        <v>0</v>
      </c>
      <c r="BH101" s="217">
        <f>IF(N101="sníž. přenesená",J101,0)</f>
        <v>0</v>
      </c>
      <c r="BI101" s="217">
        <f>IF(N101="nulová",J101,0)</f>
        <v>0</v>
      </c>
      <c r="BJ101" s="18" t="s">
        <v>83</v>
      </c>
      <c r="BK101" s="217">
        <f>ROUND(I101*H101,2)</f>
        <v>0</v>
      </c>
      <c r="BL101" s="18" t="s">
        <v>167</v>
      </c>
      <c r="BM101" s="216" t="s">
        <v>1263</v>
      </c>
    </row>
    <row r="102" spans="1:47" s="2" customFormat="1" ht="12">
      <c r="A102" s="39"/>
      <c r="B102" s="40"/>
      <c r="C102" s="41"/>
      <c r="D102" s="218" t="s">
        <v>169</v>
      </c>
      <c r="E102" s="41"/>
      <c r="F102" s="219" t="s">
        <v>1264</v>
      </c>
      <c r="G102" s="41"/>
      <c r="H102" s="41"/>
      <c r="I102" s="220"/>
      <c r="J102" s="41"/>
      <c r="K102" s="41"/>
      <c r="L102" s="45"/>
      <c r="M102" s="221"/>
      <c r="N102" s="222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169</v>
      </c>
      <c r="AU102" s="18" t="s">
        <v>85</v>
      </c>
    </row>
    <row r="103" spans="1:51" s="13" customFormat="1" ht="12">
      <c r="A103" s="13"/>
      <c r="B103" s="223"/>
      <c r="C103" s="224"/>
      <c r="D103" s="225" t="s">
        <v>175</v>
      </c>
      <c r="E103" s="226" t="s">
        <v>19</v>
      </c>
      <c r="F103" s="227" t="s">
        <v>1265</v>
      </c>
      <c r="G103" s="224"/>
      <c r="H103" s="226" t="s">
        <v>19</v>
      </c>
      <c r="I103" s="228"/>
      <c r="J103" s="224"/>
      <c r="K103" s="224"/>
      <c r="L103" s="229"/>
      <c r="M103" s="230"/>
      <c r="N103" s="231"/>
      <c r="O103" s="231"/>
      <c r="P103" s="231"/>
      <c r="Q103" s="231"/>
      <c r="R103" s="231"/>
      <c r="S103" s="231"/>
      <c r="T103" s="232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3" t="s">
        <v>175</v>
      </c>
      <c r="AU103" s="233" t="s">
        <v>85</v>
      </c>
      <c r="AV103" s="13" t="s">
        <v>83</v>
      </c>
      <c r="AW103" s="13" t="s">
        <v>37</v>
      </c>
      <c r="AX103" s="13" t="s">
        <v>75</v>
      </c>
      <c r="AY103" s="233" t="s">
        <v>159</v>
      </c>
    </row>
    <row r="104" spans="1:51" s="13" customFormat="1" ht="12">
      <c r="A104" s="13"/>
      <c r="B104" s="223"/>
      <c r="C104" s="224"/>
      <c r="D104" s="225" t="s">
        <v>175</v>
      </c>
      <c r="E104" s="226" t="s">
        <v>19</v>
      </c>
      <c r="F104" s="227" t="s">
        <v>674</v>
      </c>
      <c r="G104" s="224"/>
      <c r="H104" s="226" t="s">
        <v>19</v>
      </c>
      <c r="I104" s="228"/>
      <c r="J104" s="224"/>
      <c r="K104" s="224"/>
      <c r="L104" s="229"/>
      <c r="M104" s="230"/>
      <c r="N104" s="231"/>
      <c r="O104" s="231"/>
      <c r="P104" s="231"/>
      <c r="Q104" s="231"/>
      <c r="R104" s="231"/>
      <c r="S104" s="231"/>
      <c r="T104" s="232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3" t="s">
        <v>175</v>
      </c>
      <c r="AU104" s="233" t="s">
        <v>85</v>
      </c>
      <c r="AV104" s="13" t="s">
        <v>83</v>
      </c>
      <c r="AW104" s="13" t="s">
        <v>37</v>
      </c>
      <c r="AX104" s="13" t="s">
        <v>75</v>
      </c>
      <c r="AY104" s="233" t="s">
        <v>159</v>
      </c>
    </row>
    <row r="105" spans="1:51" s="14" customFormat="1" ht="12">
      <c r="A105" s="14"/>
      <c r="B105" s="234"/>
      <c r="C105" s="235"/>
      <c r="D105" s="225" t="s">
        <v>175</v>
      </c>
      <c r="E105" s="236" t="s">
        <v>19</v>
      </c>
      <c r="F105" s="237" t="s">
        <v>1266</v>
      </c>
      <c r="G105" s="235"/>
      <c r="H105" s="238">
        <v>59.456</v>
      </c>
      <c r="I105" s="239"/>
      <c r="J105" s="235"/>
      <c r="K105" s="235"/>
      <c r="L105" s="240"/>
      <c r="M105" s="241"/>
      <c r="N105" s="242"/>
      <c r="O105" s="242"/>
      <c r="P105" s="242"/>
      <c r="Q105" s="242"/>
      <c r="R105" s="242"/>
      <c r="S105" s="242"/>
      <c r="T105" s="243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44" t="s">
        <v>175</v>
      </c>
      <c r="AU105" s="244" t="s">
        <v>85</v>
      </c>
      <c r="AV105" s="14" t="s">
        <v>85</v>
      </c>
      <c r="AW105" s="14" t="s">
        <v>37</v>
      </c>
      <c r="AX105" s="14" t="s">
        <v>83</v>
      </c>
      <c r="AY105" s="244" t="s">
        <v>159</v>
      </c>
    </row>
    <row r="106" spans="1:65" s="2" customFormat="1" ht="37.8" customHeight="1">
      <c r="A106" s="39"/>
      <c r="B106" s="40"/>
      <c r="C106" s="205" t="s">
        <v>85</v>
      </c>
      <c r="D106" s="205" t="s">
        <v>162</v>
      </c>
      <c r="E106" s="206" t="s">
        <v>1267</v>
      </c>
      <c r="F106" s="207" t="s">
        <v>1268</v>
      </c>
      <c r="G106" s="208" t="s">
        <v>165</v>
      </c>
      <c r="H106" s="209">
        <v>59.456</v>
      </c>
      <c r="I106" s="210"/>
      <c r="J106" s="211">
        <f>ROUND(I106*H106,2)</f>
        <v>0</v>
      </c>
      <c r="K106" s="207" t="s">
        <v>166</v>
      </c>
      <c r="L106" s="45"/>
      <c r="M106" s="212" t="s">
        <v>19</v>
      </c>
      <c r="N106" s="213" t="s">
        <v>46</v>
      </c>
      <c r="O106" s="85"/>
      <c r="P106" s="214">
        <f>O106*H106</f>
        <v>0</v>
      </c>
      <c r="Q106" s="214">
        <v>0.0035</v>
      </c>
      <c r="R106" s="214">
        <f>Q106*H106</f>
        <v>0.208096</v>
      </c>
      <c r="S106" s="214">
        <v>0</v>
      </c>
      <c r="T106" s="215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16" t="s">
        <v>167</v>
      </c>
      <c r="AT106" s="216" t="s">
        <v>162</v>
      </c>
      <c r="AU106" s="216" t="s">
        <v>85</v>
      </c>
      <c r="AY106" s="18" t="s">
        <v>159</v>
      </c>
      <c r="BE106" s="217">
        <f>IF(N106="základní",J106,0)</f>
        <v>0</v>
      </c>
      <c r="BF106" s="217">
        <f>IF(N106="snížená",J106,0)</f>
        <v>0</v>
      </c>
      <c r="BG106" s="217">
        <f>IF(N106="zákl. přenesená",J106,0)</f>
        <v>0</v>
      </c>
      <c r="BH106" s="217">
        <f>IF(N106="sníž. přenesená",J106,0)</f>
        <v>0</v>
      </c>
      <c r="BI106" s="217">
        <f>IF(N106="nulová",J106,0)</f>
        <v>0</v>
      </c>
      <c r="BJ106" s="18" t="s">
        <v>83</v>
      </c>
      <c r="BK106" s="217">
        <f>ROUND(I106*H106,2)</f>
        <v>0</v>
      </c>
      <c r="BL106" s="18" t="s">
        <v>167</v>
      </c>
      <c r="BM106" s="216" t="s">
        <v>1269</v>
      </c>
    </row>
    <row r="107" spans="1:47" s="2" customFormat="1" ht="12">
      <c r="A107" s="39"/>
      <c r="B107" s="40"/>
      <c r="C107" s="41"/>
      <c r="D107" s="218" t="s">
        <v>169</v>
      </c>
      <c r="E107" s="41"/>
      <c r="F107" s="219" t="s">
        <v>1270</v>
      </c>
      <c r="G107" s="41"/>
      <c r="H107" s="41"/>
      <c r="I107" s="220"/>
      <c r="J107" s="41"/>
      <c r="K107" s="41"/>
      <c r="L107" s="45"/>
      <c r="M107" s="221"/>
      <c r="N107" s="222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169</v>
      </c>
      <c r="AU107" s="18" t="s">
        <v>85</v>
      </c>
    </row>
    <row r="108" spans="1:51" s="13" customFormat="1" ht="12">
      <c r="A108" s="13"/>
      <c r="B108" s="223"/>
      <c r="C108" s="224"/>
      <c r="D108" s="225" t="s">
        <v>175</v>
      </c>
      <c r="E108" s="226" t="s">
        <v>19</v>
      </c>
      <c r="F108" s="227" t="s">
        <v>1265</v>
      </c>
      <c r="G108" s="224"/>
      <c r="H108" s="226" t="s">
        <v>19</v>
      </c>
      <c r="I108" s="228"/>
      <c r="J108" s="224"/>
      <c r="K108" s="224"/>
      <c r="L108" s="229"/>
      <c r="M108" s="230"/>
      <c r="N108" s="231"/>
      <c r="O108" s="231"/>
      <c r="P108" s="231"/>
      <c r="Q108" s="231"/>
      <c r="R108" s="231"/>
      <c r="S108" s="231"/>
      <c r="T108" s="232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3" t="s">
        <v>175</v>
      </c>
      <c r="AU108" s="233" t="s">
        <v>85</v>
      </c>
      <c r="AV108" s="13" t="s">
        <v>83</v>
      </c>
      <c r="AW108" s="13" t="s">
        <v>37</v>
      </c>
      <c r="AX108" s="13" t="s">
        <v>75</v>
      </c>
      <c r="AY108" s="233" t="s">
        <v>159</v>
      </c>
    </row>
    <row r="109" spans="1:51" s="13" customFormat="1" ht="12">
      <c r="A109" s="13"/>
      <c r="B109" s="223"/>
      <c r="C109" s="224"/>
      <c r="D109" s="225" t="s">
        <v>175</v>
      </c>
      <c r="E109" s="226" t="s">
        <v>19</v>
      </c>
      <c r="F109" s="227" t="s">
        <v>674</v>
      </c>
      <c r="G109" s="224"/>
      <c r="H109" s="226" t="s">
        <v>19</v>
      </c>
      <c r="I109" s="228"/>
      <c r="J109" s="224"/>
      <c r="K109" s="224"/>
      <c r="L109" s="229"/>
      <c r="M109" s="230"/>
      <c r="N109" s="231"/>
      <c r="O109" s="231"/>
      <c r="P109" s="231"/>
      <c r="Q109" s="231"/>
      <c r="R109" s="231"/>
      <c r="S109" s="231"/>
      <c r="T109" s="232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3" t="s">
        <v>175</v>
      </c>
      <c r="AU109" s="233" t="s">
        <v>85</v>
      </c>
      <c r="AV109" s="13" t="s">
        <v>83</v>
      </c>
      <c r="AW109" s="13" t="s">
        <v>37</v>
      </c>
      <c r="AX109" s="13" t="s">
        <v>75</v>
      </c>
      <c r="AY109" s="233" t="s">
        <v>159</v>
      </c>
    </row>
    <row r="110" spans="1:51" s="14" customFormat="1" ht="12">
      <c r="A110" s="14"/>
      <c r="B110" s="234"/>
      <c r="C110" s="235"/>
      <c r="D110" s="225" t="s">
        <v>175</v>
      </c>
      <c r="E110" s="236" t="s">
        <v>19</v>
      </c>
      <c r="F110" s="237" t="s">
        <v>1266</v>
      </c>
      <c r="G110" s="235"/>
      <c r="H110" s="238">
        <v>59.456</v>
      </c>
      <c r="I110" s="239"/>
      <c r="J110" s="235"/>
      <c r="K110" s="235"/>
      <c r="L110" s="240"/>
      <c r="M110" s="241"/>
      <c r="N110" s="242"/>
      <c r="O110" s="242"/>
      <c r="P110" s="242"/>
      <c r="Q110" s="242"/>
      <c r="R110" s="242"/>
      <c r="S110" s="242"/>
      <c r="T110" s="243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44" t="s">
        <v>175</v>
      </c>
      <c r="AU110" s="244" t="s">
        <v>85</v>
      </c>
      <c r="AV110" s="14" t="s">
        <v>85</v>
      </c>
      <c r="AW110" s="14" t="s">
        <v>37</v>
      </c>
      <c r="AX110" s="14" t="s">
        <v>83</v>
      </c>
      <c r="AY110" s="244" t="s">
        <v>159</v>
      </c>
    </row>
    <row r="111" spans="1:63" s="12" customFormat="1" ht="22.8" customHeight="1">
      <c r="A111" s="12"/>
      <c r="B111" s="189"/>
      <c r="C111" s="190"/>
      <c r="D111" s="191" t="s">
        <v>74</v>
      </c>
      <c r="E111" s="203" t="s">
        <v>180</v>
      </c>
      <c r="F111" s="203" t="s">
        <v>181</v>
      </c>
      <c r="G111" s="190"/>
      <c r="H111" s="190"/>
      <c r="I111" s="193"/>
      <c r="J111" s="204">
        <f>BK111</f>
        <v>0</v>
      </c>
      <c r="K111" s="190"/>
      <c r="L111" s="195"/>
      <c r="M111" s="196"/>
      <c r="N111" s="197"/>
      <c r="O111" s="197"/>
      <c r="P111" s="198">
        <f>SUM(P112:P113)</f>
        <v>0</v>
      </c>
      <c r="Q111" s="197"/>
      <c r="R111" s="198">
        <f>SUM(R112:R113)</f>
        <v>0</v>
      </c>
      <c r="S111" s="197"/>
      <c r="T111" s="199">
        <f>SUM(T112:T113)</f>
        <v>0</v>
      </c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R111" s="200" t="s">
        <v>83</v>
      </c>
      <c r="AT111" s="201" t="s">
        <v>74</v>
      </c>
      <c r="AU111" s="201" t="s">
        <v>83</v>
      </c>
      <c r="AY111" s="200" t="s">
        <v>159</v>
      </c>
      <c r="BK111" s="202">
        <f>SUM(BK112:BK113)</f>
        <v>0</v>
      </c>
    </row>
    <row r="112" spans="1:65" s="2" customFormat="1" ht="37.8" customHeight="1">
      <c r="A112" s="39"/>
      <c r="B112" s="40"/>
      <c r="C112" s="205" t="s">
        <v>182</v>
      </c>
      <c r="D112" s="205" t="s">
        <v>162</v>
      </c>
      <c r="E112" s="206" t="s">
        <v>183</v>
      </c>
      <c r="F112" s="207" t="s">
        <v>184</v>
      </c>
      <c r="G112" s="208" t="s">
        <v>165</v>
      </c>
      <c r="H112" s="209">
        <v>800.097</v>
      </c>
      <c r="I112" s="210"/>
      <c r="J112" s="211">
        <f>ROUND(I112*H112,2)</f>
        <v>0</v>
      </c>
      <c r="K112" s="207" t="s">
        <v>166</v>
      </c>
      <c r="L112" s="45"/>
      <c r="M112" s="212" t="s">
        <v>19</v>
      </c>
      <c r="N112" s="213" t="s">
        <v>46</v>
      </c>
      <c r="O112" s="85"/>
      <c r="P112" s="214">
        <f>O112*H112</f>
        <v>0</v>
      </c>
      <c r="Q112" s="214">
        <v>0</v>
      </c>
      <c r="R112" s="214">
        <f>Q112*H112</f>
        <v>0</v>
      </c>
      <c r="S112" s="214">
        <v>0</v>
      </c>
      <c r="T112" s="215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16" t="s">
        <v>167</v>
      </c>
      <c r="AT112" s="216" t="s">
        <v>162</v>
      </c>
      <c r="AU112" s="216" t="s">
        <v>85</v>
      </c>
      <c r="AY112" s="18" t="s">
        <v>159</v>
      </c>
      <c r="BE112" s="217">
        <f>IF(N112="základní",J112,0)</f>
        <v>0</v>
      </c>
      <c r="BF112" s="217">
        <f>IF(N112="snížená",J112,0)</f>
        <v>0</v>
      </c>
      <c r="BG112" s="217">
        <f>IF(N112="zákl. přenesená",J112,0)</f>
        <v>0</v>
      </c>
      <c r="BH112" s="217">
        <f>IF(N112="sníž. přenesená",J112,0)</f>
        <v>0</v>
      </c>
      <c r="BI112" s="217">
        <f>IF(N112="nulová",J112,0)</f>
        <v>0</v>
      </c>
      <c r="BJ112" s="18" t="s">
        <v>83</v>
      </c>
      <c r="BK112" s="217">
        <f>ROUND(I112*H112,2)</f>
        <v>0</v>
      </c>
      <c r="BL112" s="18" t="s">
        <v>167</v>
      </c>
      <c r="BM112" s="216" t="s">
        <v>1271</v>
      </c>
    </row>
    <row r="113" spans="1:47" s="2" customFormat="1" ht="12">
      <c r="A113" s="39"/>
      <c r="B113" s="40"/>
      <c r="C113" s="41"/>
      <c r="D113" s="218" t="s">
        <v>169</v>
      </c>
      <c r="E113" s="41"/>
      <c r="F113" s="219" t="s">
        <v>186</v>
      </c>
      <c r="G113" s="41"/>
      <c r="H113" s="41"/>
      <c r="I113" s="220"/>
      <c r="J113" s="41"/>
      <c r="K113" s="41"/>
      <c r="L113" s="45"/>
      <c r="M113" s="221"/>
      <c r="N113" s="222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169</v>
      </c>
      <c r="AU113" s="18" t="s">
        <v>85</v>
      </c>
    </row>
    <row r="114" spans="1:63" s="12" customFormat="1" ht="22.8" customHeight="1">
      <c r="A114" s="12"/>
      <c r="B114" s="189"/>
      <c r="C114" s="190"/>
      <c r="D114" s="191" t="s">
        <v>74</v>
      </c>
      <c r="E114" s="203" t="s">
        <v>187</v>
      </c>
      <c r="F114" s="203" t="s">
        <v>188</v>
      </c>
      <c r="G114" s="190"/>
      <c r="H114" s="190"/>
      <c r="I114" s="193"/>
      <c r="J114" s="204">
        <f>BK114</f>
        <v>0</v>
      </c>
      <c r="K114" s="190"/>
      <c r="L114" s="195"/>
      <c r="M114" s="196"/>
      <c r="N114" s="197"/>
      <c r="O114" s="197"/>
      <c r="P114" s="198">
        <f>SUM(P115:P131)</f>
        <v>0</v>
      </c>
      <c r="Q114" s="197"/>
      <c r="R114" s="198">
        <f>SUM(R115:R131)</f>
        <v>0</v>
      </c>
      <c r="S114" s="197"/>
      <c r="T114" s="199">
        <f>SUM(T115:T131)</f>
        <v>0</v>
      </c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R114" s="200" t="s">
        <v>83</v>
      </c>
      <c r="AT114" s="201" t="s">
        <v>74</v>
      </c>
      <c r="AU114" s="201" t="s">
        <v>83</v>
      </c>
      <c r="AY114" s="200" t="s">
        <v>159</v>
      </c>
      <c r="BK114" s="202">
        <f>SUM(BK115:BK131)</f>
        <v>0</v>
      </c>
    </row>
    <row r="115" spans="1:65" s="2" customFormat="1" ht="44.25" customHeight="1">
      <c r="A115" s="39"/>
      <c r="B115" s="40"/>
      <c r="C115" s="205" t="s">
        <v>167</v>
      </c>
      <c r="D115" s="205" t="s">
        <v>162</v>
      </c>
      <c r="E115" s="206" t="s">
        <v>189</v>
      </c>
      <c r="F115" s="207" t="s">
        <v>190</v>
      </c>
      <c r="G115" s="208" t="s">
        <v>191</v>
      </c>
      <c r="H115" s="209">
        <v>2.509</v>
      </c>
      <c r="I115" s="210"/>
      <c r="J115" s="211">
        <f>ROUND(I115*H115,2)</f>
        <v>0</v>
      </c>
      <c r="K115" s="207" t="s">
        <v>166</v>
      </c>
      <c r="L115" s="45"/>
      <c r="M115" s="212" t="s">
        <v>19</v>
      </c>
      <c r="N115" s="213" t="s">
        <v>46</v>
      </c>
      <c r="O115" s="85"/>
      <c r="P115" s="214">
        <f>O115*H115</f>
        <v>0</v>
      </c>
      <c r="Q115" s="214">
        <v>0</v>
      </c>
      <c r="R115" s="214">
        <f>Q115*H115</f>
        <v>0</v>
      </c>
      <c r="S115" s="214">
        <v>0</v>
      </c>
      <c r="T115" s="215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16" t="s">
        <v>167</v>
      </c>
      <c r="AT115" s="216" t="s">
        <v>162</v>
      </c>
      <c r="AU115" s="216" t="s">
        <v>85</v>
      </c>
      <c r="AY115" s="18" t="s">
        <v>159</v>
      </c>
      <c r="BE115" s="217">
        <f>IF(N115="základní",J115,0)</f>
        <v>0</v>
      </c>
      <c r="BF115" s="217">
        <f>IF(N115="snížená",J115,0)</f>
        <v>0</v>
      </c>
      <c r="BG115" s="217">
        <f>IF(N115="zákl. přenesená",J115,0)</f>
        <v>0</v>
      </c>
      <c r="BH115" s="217">
        <f>IF(N115="sníž. přenesená",J115,0)</f>
        <v>0</v>
      </c>
      <c r="BI115" s="217">
        <f>IF(N115="nulová",J115,0)</f>
        <v>0</v>
      </c>
      <c r="BJ115" s="18" t="s">
        <v>83</v>
      </c>
      <c r="BK115" s="217">
        <f>ROUND(I115*H115,2)</f>
        <v>0</v>
      </c>
      <c r="BL115" s="18" t="s">
        <v>167</v>
      </c>
      <c r="BM115" s="216" t="s">
        <v>1272</v>
      </c>
    </row>
    <row r="116" spans="1:47" s="2" customFormat="1" ht="12">
      <c r="A116" s="39"/>
      <c r="B116" s="40"/>
      <c r="C116" s="41"/>
      <c r="D116" s="218" t="s">
        <v>169</v>
      </c>
      <c r="E116" s="41"/>
      <c r="F116" s="219" t="s">
        <v>193</v>
      </c>
      <c r="G116" s="41"/>
      <c r="H116" s="41"/>
      <c r="I116" s="220"/>
      <c r="J116" s="41"/>
      <c r="K116" s="41"/>
      <c r="L116" s="45"/>
      <c r="M116" s="221"/>
      <c r="N116" s="222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169</v>
      </c>
      <c r="AU116" s="18" t="s">
        <v>85</v>
      </c>
    </row>
    <row r="117" spans="1:65" s="2" customFormat="1" ht="33" customHeight="1">
      <c r="A117" s="39"/>
      <c r="B117" s="40"/>
      <c r="C117" s="205" t="s">
        <v>194</v>
      </c>
      <c r="D117" s="205" t="s">
        <v>162</v>
      </c>
      <c r="E117" s="206" t="s">
        <v>195</v>
      </c>
      <c r="F117" s="207" t="s">
        <v>196</v>
      </c>
      <c r="G117" s="208" t="s">
        <v>191</v>
      </c>
      <c r="H117" s="209">
        <v>2.509</v>
      </c>
      <c r="I117" s="210"/>
      <c r="J117" s="211">
        <f>ROUND(I117*H117,2)</f>
        <v>0</v>
      </c>
      <c r="K117" s="207" t="s">
        <v>166</v>
      </c>
      <c r="L117" s="45"/>
      <c r="M117" s="212" t="s">
        <v>19</v>
      </c>
      <c r="N117" s="213" t="s">
        <v>46</v>
      </c>
      <c r="O117" s="85"/>
      <c r="P117" s="214">
        <f>O117*H117</f>
        <v>0</v>
      </c>
      <c r="Q117" s="214">
        <v>0</v>
      </c>
      <c r="R117" s="214">
        <f>Q117*H117</f>
        <v>0</v>
      </c>
      <c r="S117" s="214">
        <v>0</v>
      </c>
      <c r="T117" s="215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16" t="s">
        <v>167</v>
      </c>
      <c r="AT117" s="216" t="s">
        <v>162</v>
      </c>
      <c r="AU117" s="216" t="s">
        <v>85</v>
      </c>
      <c r="AY117" s="18" t="s">
        <v>159</v>
      </c>
      <c r="BE117" s="217">
        <f>IF(N117="základní",J117,0)</f>
        <v>0</v>
      </c>
      <c r="BF117" s="217">
        <f>IF(N117="snížená",J117,0)</f>
        <v>0</v>
      </c>
      <c r="BG117" s="217">
        <f>IF(N117="zákl. přenesená",J117,0)</f>
        <v>0</v>
      </c>
      <c r="BH117" s="217">
        <f>IF(N117="sníž. přenesená",J117,0)</f>
        <v>0</v>
      </c>
      <c r="BI117" s="217">
        <f>IF(N117="nulová",J117,0)</f>
        <v>0</v>
      </c>
      <c r="BJ117" s="18" t="s">
        <v>83</v>
      </c>
      <c r="BK117" s="217">
        <f>ROUND(I117*H117,2)</f>
        <v>0</v>
      </c>
      <c r="BL117" s="18" t="s">
        <v>167</v>
      </c>
      <c r="BM117" s="216" t="s">
        <v>1273</v>
      </c>
    </row>
    <row r="118" spans="1:47" s="2" customFormat="1" ht="12">
      <c r="A118" s="39"/>
      <c r="B118" s="40"/>
      <c r="C118" s="41"/>
      <c r="D118" s="218" t="s">
        <v>169</v>
      </c>
      <c r="E118" s="41"/>
      <c r="F118" s="219" t="s">
        <v>198</v>
      </c>
      <c r="G118" s="41"/>
      <c r="H118" s="41"/>
      <c r="I118" s="220"/>
      <c r="J118" s="41"/>
      <c r="K118" s="41"/>
      <c r="L118" s="45"/>
      <c r="M118" s="221"/>
      <c r="N118" s="222"/>
      <c r="O118" s="85"/>
      <c r="P118" s="85"/>
      <c r="Q118" s="85"/>
      <c r="R118" s="85"/>
      <c r="S118" s="85"/>
      <c r="T118" s="86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169</v>
      </c>
      <c r="AU118" s="18" t="s">
        <v>85</v>
      </c>
    </row>
    <row r="119" spans="1:65" s="2" customFormat="1" ht="44.25" customHeight="1">
      <c r="A119" s="39"/>
      <c r="B119" s="40"/>
      <c r="C119" s="205" t="s">
        <v>160</v>
      </c>
      <c r="D119" s="205" t="s">
        <v>162</v>
      </c>
      <c r="E119" s="206" t="s">
        <v>199</v>
      </c>
      <c r="F119" s="207" t="s">
        <v>200</v>
      </c>
      <c r="G119" s="208" t="s">
        <v>191</v>
      </c>
      <c r="H119" s="209">
        <v>47.671</v>
      </c>
      <c r="I119" s="210"/>
      <c r="J119" s="211">
        <f>ROUND(I119*H119,2)</f>
        <v>0</v>
      </c>
      <c r="K119" s="207" t="s">
        <v>166</v>
      </c>
      <c r="L119" s="45"/>
      <c r="M119" s="212" t="s">
        <v>19</v>
      </c>
      <c r="N119" s="213" t="s">
        <v>46</v>
      </c>
      <c r="O119" s="85"/>
      <c r="P119" s="214">
        <f>O119*H119</f>
        <v>0</v>
      </c>
      <c r="Q119" s="214">
        <v>0</v>
      </c>
      <c r="R119" s="214">
        <f>Q119*H119</f>
        <v>0</v>
      </c>
      <c r="S119" s="214">
        <v>0</v>
      </c>
      <c r="T119" s="215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16" t="s">
        <v>167</v>
      </c>
      <c r="AT119" s="216" t="s">
        <v>162</v>
      </c>
      <c r="AU119" s="216" t="s">
        <v>85</v>
      </c>
      <c r="AY119" s="18" t="s">
        <v>159</v>
      </c>
      <c r="BE119" s="217">
        <f>IF(N119="základní",J119,0)</f>
        <v>0</v>
      </c>
      <c r="BF119" s="217">
        <f>IF(N119="snížená",J119,0)</f>
        <v>0</v>
      </c>
      <c r="BG119" s="217">
        <f>IF(N119="zákl. přenesená",J119,0)</f>
        <v>0</v>
      </c>
      <c r="BH119" s="217">
        <f>IF(N119="sníž. přenesená",J119,0)</f>
        <v>0</v>
      </c>
      <c r="BI119" s="217">
        <f>IF(N119="nulová",J119,0)</f>
        <v>0</v>
      </c>
      <c r="BJ119" s="18" t="s">
        <v>83</v>
      </c>
      <c r="BK119" s="217">
        <f>ROUND(I119*H119,2)</f>
        <v>0</v>
      </c>
      <c r="BL119" s="18" t="s">
        <v>167</v>
      </c>
      <c r="BM119" s="216" t="s">
        <v>1274</v>
      </c>
    </row>
    <row r="120" spans="1:47" s="2" customFormat="1" ht="12">
      <c r="A120" s="39"/>
      <c r="B120" s="40"/>
      <c r="C120" s="41"/>
      <c r="D120" s="218" t="s">
        <v>169</v>
      </c>
      <c r="E120" s="41"/>
      <c r="F120" s="219" t="s">
        <v>202</v>
      </c>
      <c r="G120" s="41"/>
      <c r="H120" s="41"/>
      <c r="I120" s="220"/>
      <c r="J120" s="41"/>
      <c r="K120" s="41"/>
      <c r="L120" s="45"/>
      <c r="M120" s="221"/>
      <c r="N120" s="222"/>
      <c r="O120" s="85"/>
      <c r="P120" s="85"/>
      <c r="Q120" s="85"/>
      <c r="R120" s="85"/>
      <c r="S120" s="85"/>
      <c r="T120" s="86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169</v>
      </c>
      <c r="AU120" s="18" t="s">
        <v>85</v>
      </c>
    </row>
    <row r="121" spans="1:47" s="2" customFormat="1" ht="12">
      <c r="A121" s="39"/>
      <c r="B121" s="40"/>
      <c r="C121" s="41"/>
      <c r="D121" s="225" t="s">
        <v>203</v>
      </c>
      <c r="E121" s="41"/>
      <c r="F121" s="256" t="s">
        <v>204</v>
      </c>
      <c r="G121" s="41"/>
      <c r="H121" s="41"/>
      <c r="I121" s="220"/>
      <c r="J121" s="41"/>
      <c r="K121" s="41"/>
      <c r="L121" s="45"/>
      <c r="M121" s="221"/>
      <c r="N121" s="222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203</v>
      </c>
      <c r="AU121" s="18" t="s">
        <v>85</v>
      </c>
    </row>
    <row r="122" spans="1:51" s="14" customFormat="1" ht="12">
      <c r="A122" s="14"/>
      <c r="B122" s="234"/>
      <c r="C122" s="235"/>
      <c r="D122" s="225" t="s">
        <v>175</v>
      </c>
      <c r="E122" s="235"/>
      <c r="F122" s="237" t="s">
        <v>1275</v>
      </c>
      <c r="G122" s="235"/>
      <c r="H122" s="238">
        <v>47.671</v>
      </c>
      <c r="I122" s="239"/>
      <c r="J122" s="235"/>
      <c r="K122" s="235"/>
      <c r="L122" s="240"/>
      <c r="M122" s="241"/>
      <c r="N122" s="242"/>
      <c r="O122" s="242"/>
      <c r="P122" s="242"/>
      <c r="Q122" s="242"/>
      <c r="R122" s="242"/>
      <c r="S122" s="242"/>
      <c r="T122" s="243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44" t="s">
        <v>175</v>
      </c>
      <c r="AU122" s="244" t="s">
        <v>85</v>
      </c>
      <c r="AV122" s="14" t="s">
        <v>85</v>
      </c>
      <c r="AW122" s="14" t="s">
        <v>4</v>
      </c>
      <c r="AX122" s="14" t="s">
        <v>83</v>
      </c>
      <c r="AY122" s="244" t="s">
        <v>159</v>
      </c>
    </row>
    <row r="123" spans="1:65" s="2" customFormat="1" ht="44.25" customHeight="1">
      <c r="A123" s="39"/>
      <c r="B123" s="40"/>
      <c r="C123" s="205" t="s">
        <v>206</v>
      </c>
      <c r="D123" s="205" t="s">
        <v>162</v>
      </c>
      <c r="E123" s="206" t="s">
        <v>207</v>
      </c>
      <c r="F123" s="207" t="s">
        <v>208</v>
      </c>
      <c r="G123" s="208" t="s">
        <v>191</v>
      </c>
      <c r="H123" s="209">
        <v>0.526</v>
      </c>
      <c r="I123" s="210"/>
      <c r="J123" s="211">
        <f>ROUND(I123*H123,2)</f>
        <v>0</v>
      </c>
      <c r="K123" s="207" t="s">
        <v>166</v>
      </c>
      <c r="L123" s="45"/>
      <c r="M123" s="212" t="s">
        <v>19</v>
      </c>
      <c r="N123" s="213" t="s">
        <v>46</v>
      </c>
      <c r="O123" s="85"/>
      <c r="P123" s="214">
        <f>O123*H123</f>
        <v>0</v>
      </c>
      <c r="Q123" s="214">
        <v>0</v>
      </c>
      <c r="R123" s="214">
        <f>Q123*H123</f>
        <v>0</v>
      </c>
      <c r="S123" s="214">
        <v>0</v>
      </c>
      <c r="T123" s="215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16" t="s">
        <v>167</v>
      </c>
      <c r="AT123" s="216" t="s">
        <v>162</v>
      </c>
      <c r="AU123" s="216" t="s">
        <v>85</v>
      </c>
      <c r="AY123" s="18" t="s">
        <v>159</v>
      </c>
      <c r="BE123" s="217">
        <f>IF(N123="základní",J123,0)</f>
        <v>0</v>
      </c>
      <c r="BF123" s="217">
        <f>IF(N123="snížená",J123,0)</f>
        <v>0</v>
      </c>
      <c r="BG123" s="217">
        <f>IF(N123="zákl. přenesená",J123,0)</f>
        <v>0</v>
      </c>
      <c r="BH123" s="217">
        <f>IF(N123="sníž. přenesená",J123,0)</f>
        <v>0</v>
      </c>
      <c r="BI123" s="217">
        <f>IF(N123="nulová",J123,0)</f>
        <v>0</v>
      </c>
      <c r="BJ123" s="18" t="s">
        <v>83</v>
      </c>
      <c r="BK123" s="217">
        <f>ROUND(I123*H123,2)</f>
        <v>0</v>
      </c>
      <c r="BL123" s="18" t="s">
        <v>167</v>
      </c>
      <c r="BM123" s="216" t="s">
        <v>1276</v>
      </c>
    </row>
    <row r="124" spans="1:47" s="2" customFormat="1" ht="12">
      <c r="A124" s="39"/>
      <c r="B124" s="40"/>
      <c r="C124" s="41"/>
      <c r="D124" s="218" t="s">
        <v>169</v>
      </c>
      <c r="E124" s="41"/>
      <c r="F124" s="219" t="s">
        <v>210</v>
      </c>
      <c r="G124" s="41"/>
      <c r="H124" s="41"/>
      <c r="I124" s="220"/>
      <c r="J124" s="41"/>
      <c r="K124" s="41"/>
      <c r="L124" s="45"/>
      <c r="M124" s="221"/>
      <c r="N124" s="222"/>
      <c r="O124" s="85"/>
      <c r="P124" s="85"/>
      <c r="Q124" s="85"/>
      <c r="R124" s="85"/>
      <c r="S124" s="85"/>
      <c r="T124" s="86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169</v>
      </c>
      <c r="AU124" s="18" t="s">
        <v>85</v>
      </c>
    </row>
    <row r="125" spans="1:51" s="14" customFormat="1" ht="12">
      <c r="A125" s="14"/>
      <c r="B125" s="234"/>
      <c r="C125" s="235"/>
      <c r="D125" s="225" t="s">
        <v>175</v>
      </c>
      <c r="E125" s="236" t="s">
        <v>19</v>
      </c>
      <c r="F125" s="237" t="s">
        <v>1277</v>
      </c>
      <c r="G125" s="235"/>
      <c r="H125" s="238">
        <v>0.526</v>
      </c>
      <c r="I125" s="239"/>
      <c r="J125" s="235"/>
      <c r="K125" s="235"/>
      <c r="L125" s="240"/>
      <c r="M125" s="241"/>
      <c r="N125" s="242"/>
      <c r="O125" s="242"/>
      <c r="P125" s="242"/>
      <c r="Q125" s="242"/>
      <c r="R125" s="242"/>
      <c r="S125" s="242"/>
      <c r="T125" s="243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44" t="s">
        <v>175</v>
      </c>
      <c r="AU125" s="244" t="s">
        <v>85</v>
      </c>
      <c r="AV125" s="14" t="s">
        <v>85</v>
      </c>
      <c r="AW125" s="14" t="s">
        <v>37</v>
      </c>
      <c r="AX125" s="14" t="s">
        <v>83</v>
      </c>
      <c r="AY125" s="244" t="s">
        <v>159</v>
      </c>
    </row>
    <row r="126" spans="1:65" s="2" customFormat="1" ht="44.25" customHeight="1">
      <c r="A126" s="39"/>
      <c r="B126" s="40"/>
      <c r="C126" s="205" t="s">
        <v>212</v>
      </c>
      <c r="D126" s="205" t="s">
        <v>162</v>
      </c>
      <c r="E126" s="206" t="s">
        <v>213</v>
      </c>
      <c r="F126" s="207" t="s">
        <v>214</v>
      </c>
      <c r="G126" s="208" t="s">
        <v>191</v>
      </c>
      <c r="H126" s="209">
        <v>0.129</v>
      </c>
      <c r="I126" s="210"/>
      <c r="J126" s="211">
        <f>ROUND(I126*H126,2)</f>
        <v>0</v>
      </c>
      <c r="K126" s="207" t="s">
        <v>166</v>
      </c>
      <c r="L126" s="45"/>
      <c r="M126" s="212" t="s">
        <v>19</v>
      </c>
      <c r="N126" s="213" t="s">
        <v>46</v>
      </c>
      <c r="O126" s="85"/>
      <c r="P126" s="214">
        <f>O126*H126</f>
        <v>0</v>
      </c>
      <c r="Q126" s="214">
        <v>0</v>
      </c>
      <c r="R126" s="214">
        <f>Q126*H126</f>
        <v>0</v>
      </c>
      <c r="S126" s="214">
        <v>0</v>
      </c>
      <c r="T126" s="215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16" t="s">
        <v>167</v>
      </c>
      <c r="AT126" s="216" t="s">
        <v>162</v>
      </c>
      <c r="AU126" s="216" t="s">
        <v>85</v>
      </c>
      <c r="AY126" s="18" t="s">
        <v>159</v>
      </c>
      <c r="BE126" s="217">
        <f>IF(N126="základní",J126,0)</f>
        <v>0</v>
      </c>
      <c r="BF126" s="217">
        <f>IF(N126="snížená",J126,0)</f>
        <v>0</v>
      </c>
      <c r="BG126" s="217">
        <f>IF(N126="zákl. přenesená",J126,0)</f>
        <v>0</v>
      </c>
      <c r="BH126" s="217">
        <f>IF(N126="sníž. přenesená",J126,0)</f>
        <v>0</v>
      </c>
      <c r="BI126" s="217">
        <f>IF(N126="nulová",J126,0)</f>
        <v>0</v>
      </c>
      <c r="BJ126" s="18" t="s">
        <v>83</v>
      </c>
      <c r="BK126" s="217">
        <f>ROUND(I126*H126,2)</f>
        <v>0</v>
      </c>
      <c r="BL126" s="18" t="s">
        <v>167</v>
      </c>
      <c r="BM126" s="216" t="s">
        <v>1278</v>
      </c>
    </row>
    <row r="127" spans="1:47" s="2" customFormat="1" ht="12">
      <c r="A127" s="39"/>
      <c r="B127" s="40"/>
      <c r="C127" s="41"/>
      <c r="D127" s="218" t="s">
        <v>169</v>
      </c>
      <c r="E127" s="41"/>
      <c r="F127" s="219" t="s">
        <v>216</v>
      </c>
      <c r="G127" s="41"/>
      <c r="H127" s="41"/>
      <c r="I127" s="220"/>
      <c r="J127" s="41"/>
      <c r="K127" s="41"/>
      <c r="L127" s="45"/>
      <c r="M127" s="221"/>
      <c r="N127" s="222"/>
      <c r="O127" s="85"/>
      <c r="P127" s="85"/>
      <c r="Q127" s="85"/>
      <c r="R127" s="85"/>
      <c r="S127" s="85"/>
      <c r="T127" s="86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169</v>
      </c>
      <c r="AU127" s="18" t="s">
        <v>85</v>
      </c>
    </row>
    <row r="128" spans="1:51" s="14" customFormat="1" ht="12">
      <c r="A128" s="14"/>
      <c r="B128" s="234"/>
      <c r="C128" s="235"/>
      <c r="D128" s="225" t="s">
        <v>175</v>
      </c>
      <c r="E128" s="236" t="s">
        <v>19</v>
      </c>
      <c r="F128" s="237" t="s">
        <v>1279</v>
      </c>
      <c r="G128" s="235"/>
      <c r="H128" s="238">
        <v>0.129</v>
      </c>
      <c r="I128" s="239"/>
      <c r="J128" s="235"/>
      <c r="K128" s="235"/>
      <c r="L128" s="240"/>
      <c r="M128" s="241"/>
      <c r="N128" s="242"/>
      <c r="O128" s="242"/>
      <c r="P128" s="242"/>
      <c r="Q128" s="242"/>
      <c r="R128" s="242"/>
      <c r="S128" s="242"/>
      <c r="T128" s="243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44" t="s">
        <v>175</v>
      </c>
      <c r="AU128" s="244" t="s">
        <v>85</v>
      </c>
      <c r="AV128" s="14" t="s">
        <v>85</v>
      </c>
      <c r="AW128" s="14" t="s">
        <v>37</v>
      </c>
      <c r="AX128" s="14" t="s">
        <v>83</v>
      </c>
      <c r="AY128" s="244" t="s">
        <v>159</v>
      </c>
    </row>
    <row r="129" spans="1:65" s="2" customFormat="1" ht="44.25" customHeight="1">
      <c r="A129" s="39"/>
      <c r="B129" s="40"/>
      <c r="C129" s="205" t="s">
        <v>180</v>
      </c>
      <c r="D129" s="205" t="s">
        <v>162</v>
      </c>
      <c r="E129" s="206" t="s">
        <v>218</v>
      </c>
      <c r="F129" s="207" t="s">
        <v>219</v>
      </c>
      <c r="G129" s="208" t="s">
        <v>191</v>
      </c>
      <c r="H129" s="209">
        <v>1.854</v>
      </c>
      <c r="I129" s="210"/>
      <c r="J129" s="211">
        <f>ROUND(I129*H129,2)</f>
        <v>0</v>
      </c>
      <c r="K129" s="207" t="s">
        <v>166</v>
      </c>
      <c r="L129" s="45"/>
      <c r="M129" s="212" t="s">
        <v>19</v>
      </c>
      <c r="N129" s="213" t="s">
        <v>46</v>
      </c>
      <c r="O129" s="85"/>
      <c r="P129" s="214">
        <f>O129*H129</f>
        <v>0</v>
      </c>
      <c r="Q129" s="214">
        <v>0</v>
      </c>
      <c r="R129" s="214">
        <f>Q129*H129</f>
        <v>0</v>
      </c>
      <c r="S129" s="214">
        <v>0</v>
      </c>
      <c r="T129" s="215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16" t="s">
        <v>167</v>
      </c>
      <c r="AT129" s="216" t="s">
        <v>162</v>
      </c>
      <c r="AU129" s="216" t="s">
        <v>85</v>
      </c>
      <c r="AY129" s="18" t="s">
        <v>159</v>
      </c>
      <c r="BE129" s="217">
        <f>IF(N129="základní",J129,0)</f>
        <v>0</v>
      </c>
      <c r="BF129" s="217">
        <f>IF(N129="snížená",J129,0)</f>
        <v>0</v>
      </c>
      <c r="BG129" s="217">
        <f>IF(N129="zákl. přenesená",J129,0)</f>
        <v>0</v>
      </c>
      <c r="BH129" s="217">
        <f>IF(N129="sníž. přenesená",J129,0)</f>
        <v>0</v>
      </c>
      <c r="BI129" s="217">
        <f>IF(N129="nulová",J129,0)</f>
        <v>0</v>
      </c>
      <c r="BJ129" s="18" t="s">
        <v>83</v>
      </c>
      <c r="BK129" s="217">
        <f>ROUND(I129*H129,2)</f>
        <v>0</v>
      </c>
      <c r="BL129" s="18" t="s">
        <v>167</v>
      </c>
      <c r="BM129" s="216" t="s">
        <v>1280</v>
      </c>
    </row>
    <row r="130" spans="1:47" s="2" customFormat="1" ht="12">
      <c r="A130" s="39"/>
      <c r="B130" s="40"/>
      <c r="C130" s="41"/>
      <c r="D130" s="218" t="s">
        <v>169</v>
      </c>
      <c r="E130" s="41"/>
      <c r="F130" s="219" t="s">
        <v>221</v>
      </c>
      <c r="G130" s="41"/>
      <c r="H130" s="41"/>
      <c r="I130" s="220"/>
      <c r="J130" s="41"/>
      <c r="K130" s="41"/>
      <c r="L130" s="45"/>
      <c r="M130" s="221"/>
      <c r="N130" s="222"/>
      <c r="O130" s="85"/>
      <c r="P130" s="85"/>
      <c r="Q130" s="85"/>
      <c r="R130" s="85"/>
      <c r="S130" s="85"/>
      <c r="T130" s="86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169</v>
      </c>
      <c r="AU130" s="18" t="s">
        <v>85</v>
      </c>
    </row>
    <row r="131" spans="1:51" s="14" customFormat="1" ht="12">
      <c r="A131" s="14"/>
      <c r="B131" s="234"/>
      <c r="C131" s="235"/>
      <c r="D131" s="225" t="s">
        <v>175</v>
      </c>
      <c r="E131" s="236" t="s">
        <v>19</v>
      </c>
      <c r="F131" s="237" t="s">
        <v>1281</v>
      </c>
      <c r="G131" s="235"/>
      <c r="H131" s="238">
        <v>1.854</v>
      </c>
      <c r="I131" s="239"/>
      <c r="J131" s="235"/>
      <c r="K131" s="235"/>
      <c r="L131" s="240"/>
      <c r="M131" s="241"/>
      <c r="N131" s="242"/>
      <c r="O131" s="242"/>
      <c r="P131" s="242"/>
      <c r="Q131" s="242"/>
      <c r="R131" s="242"/>
      <c r="S131" s="242"/>
      <c r="T131" s="243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44" t="s">
        <v>175</v>
      </c>
      <c r="AU131" s="244" t="s">
        <v>85</v>
      </c>
      <c r="AV131" s="14" t="s">
        <v>85</v>
      </c>
      <c r="AW131" s="14" t="s">
        <v>37</v>
      </c>
      <c r="AX131" s="14" t="s">
        <v>83</v>
      </c>
      <c r="AY131" s="244" t="s">
        <v>159</v>
      </c>
    </row>
    <row r="132" spans="1:63" s="12" customFormat="1" ht="22.8" customHeight="1">
      <c r="A132" s="12"/>
      <c r="B132" s="189"/>
      <c r="C132" s="190"/>
      <c r="D132" s="191" t="s">
        <v>74</v>
      </c>
      <c r="E132" s="203" t="s">
        <v>223</v>
      </c>
      <c r="F132" s="203" t="s">
        <v>224</v>
      </c>
      <c r="G132" s="190"/>
      <c r="H132" s="190"/>
      <c r="I132" s="193"/>
      <c r="J132" s="204">
        <f>BK132</f>
        <v>0</v>
      </c>
      <c r="K132" s="190"/>
      <c r="L132" s="195"/>
      <c r="M132" s="196"/>
      <c r="N132" s="197"/>
      <c r="O132" s="197"/>
      <c r="P132" s="198">
        <f>SUM(P133:P134)</f>
        <v>0</v>
      </c>
      <c r="Q132" s="197"/>
      <c r="R132" s="198">
        <f>SUM(R133:R134)</f>
        <v>0</v>
      </c>
      <c r="S132" s="197"/>
      <c r="T132" s="199">
        <f>SUM(T133:T134)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00" t="s">
        <v>83</v>
      </c>
      <c r="AT132" s="201" t="s">
        <v>74</v>
      </c>
      <c r="AU132" s="201" t="s">
        <v>83</v>
      </c>
      <c r="AY132" s="200" t="s">
        <v>159</v>
      </c>
      <c r="BK132" s="202">
        <f>SUM(BK133:BK134)</f>
        <v>0</v>
      </c>
    </row>
    <row r="133" spans="1:65" s="2" customFormat="1" ht="55.5" customHeight="1">
      <c r="A133" s="39"/>
      <c r="B133" s="40"/>
      <c r="C133" s="205" t="s">
        <v>225</v>
      </c>
      <c r="D133" s="205" t="s">
        <v>162</v>
      </c>
      <c r="E133" s="206" t="s">
        <v>226</v>
      </c>
      <c r="F133" s="207" t="s">
        <v>227</v>
      </c>
      <c r="G133" s="208" t="s">
        <v>191</v>
      </c>
      <c r="H133" s="209">
        <v>0.343</v>
      </c>
      <c r="I133" s="210"/>
      <c r="J133" s="211">
        <f>ROUND(I133*H133,2)</f>
        <v>0</v>
      </c>
      <c r="K133" s="207" t="s">
        <v>166</v>
      </c>
      <c r="L133" s="45"/>
      <c r="M133" s="212" t="s">
        <v>19</v>
      </c>
      <c r="N133" s="213" t="s">
        <v>46</v>
      </c>
      <c r="O133" s="85"/>
      <c r="P133" s="214">
        <f>O133*H133</f>
        <v>0</v>
      </c>
      <c r="Q133" s="214">
        <v>0</v>
      </c>
      <c r="R133" s="214">
        <f>Q133*H133</f>
        <v>0</v>
      </c>
      <c r="S133" s="214">
        <v>0</v>
      </c>
      <c r="T133" s="215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16" t="s">
        <v>167</v>
      </c>
      <c r="AT133" s="216" t="s">
        <v>162</v>
      </c>
      <c r="AU133" s="216" t="s">
        <v>85</v>
      </c>
      <c r="AY133" s="18" t="s">
        <v>159</v>
      </c>
      <c r="BE133" s="217">
        <f>IF(N133="základní",J133,0)</f>
        <v>0</v>
      </c>
      <c r="BF133" s="217">
        <f>IF(N133="snížená",J133,0)</f>
        <v>0</v>
      </c>
      <c r="BG133" s="217">
        <f>IF(N133="zákl. přenesená",J133,0)</f>
        <v>0</v>
      </c>
      <c r="BH133" s="217">
        <f>IF(N133="sníž. přenesená",J133,0)</f>
        <v>0</v>
      </c>
      <c r="BI133" s="217">
        <f>IF(N133="nulová",J133,0)</f>
        <v>0</v>
      </c>
      <c r="BJ133" s="18" t="s">
        <v>83</v>
      </c>
      <c r="BK133" s="217">
        <f>ROUND(I133*H133,2)</f>
        <v>0</v>
      </c>
      <c r="BL133" s="18" t="s">
        <v>167</v>
      </c>
      <c r="BM133" s="216" t="s">
        <v>1282</v>
      </c>
    </row>
    <row r="134" spans="1:47" s="2" customFormat="1" ht="12">
      <c r="A134" s="39"/>
      <c r="B134" s="40"/>
      <c r="C134" s="41"/>
      <c r="D134" s="218" t="s">
        <v>169</v>
      </c>
      <c r="E134" s="41"/>
      <c r="F134" s="219" t="s">
        <v>229</v>
      </c>
      <c r="G134" s="41"/>
      <c r="H134" s="41"/>
      <c r="I134" s="220"/>
      <c r="J134" s="41"/>
      <c r="K134" s="41"/>
      <c r="L134" s="45"/>
      <c r="M134" s="221"/>
      <c r="N134" s="222"/>
      <c r="O134" s="85"/>
      <c r="P134" s="85"/>
      <c r="Q134" s="85"/>
      <c r="R134" s="85"/>
      <c r="S134" s="85"/>
      <c r="T134" s="86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169</v>
      </c>
      <c r="AU134" s="18" t="s">
        <v>85</v>
      </c>
    </row>
    <row r="135" spans="1:63" s="12" customFormat="1" ht="25.9" customHeight="1">
      <c r="A135" s="12"/>
      <c r="B135" s="189"/>
      <c r="C135" s="190"/>
      <c r="D135" s="191" t="s">
        <v>74</v>
      </c>
      <c r="E135" s="192" t="s">
        <v>230</v>
      </c>
      <c r="F135" s="192" t="s">
        <v>231</v>
      </c>
      <c r="G135" s="190"/>
      <c r="H135" s="190"/>
      <c r="I135" s="193"/>
      <c r="J135" s="194">
        <f>BK135</f>
        <v>0</v>
      </c>
      <c r="K135" s="190"/>
      <c r="L135" s="195"/>
      <c r="M135" s="196"/>
      <c r="N135" s="197"/>
      <c r="O135" s="197"/>
      <c r="P135" s="198">
        <f>P136+P282+P399+P418+P465+P484+P549+P575+P586</f>
        <v>0</v>
      </c>
      <c r="Q135" s="197"/>
      <c r="R135" s="198">
        <f>R136+R282+R399+R418+R465+R484+R549+R575+R586</f>
        <v>21.215563330000002</v>
      </c>
      <c r="S135" s="197"/>
      <c r="T135" s="199">
        <f>T136+T282+T399+T418+T465+T484+T549+T575+T586</f>
        <v>2.50882493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00" t="s">
        <v>85</v>
      </c>
      <c r="AT135" s="201" t="s">
        <v>74</v>
      </c>
      <c r="AU135" s="201" t="s">
        <v>75</v>
      </c>
      <c r="AY135" s="200" t="s">
        <v>159</v>
      </c>
      <c r="BK135" s="202">
        <f>BK136+BK282+BK399+BK418+BK465+BK484+BK549+BK575+BK586</f>
        <v>0</v>
      </c>
    </row>
    <row r="136" spans="1:63" s="12" customFormat="1" ht="22.8" customHeight="1">
      <c r="A136" s="12"/>
      <c r="B136" s="189"/>
      <c r="C136" s="190"/>
      <c r="D136" s="191" t="s">
        <v>74</v>
      </c>
      <c r="E136" s="203" t="s">
        <v>232</v>
      </c>
      <c r="F136" s="203" t="s">
        <v>233</v>
      </c>
      <c r="G136" s="190"/>
      <c r="H136" s="190"/>
      <c r="I136" s="193"/>
      <c r="J136" s="204">
        <f>BK136</f>
        <v>0</v>
      </c>
      <c r="K136" s="190"/>
      <c r="L136" s="195"/>
      <c r="M136" s="196"/>
      <c r="N136" s="197"/>
      <c r="O136" s="197"/>
      <c r="P136" s="198">
        <f>SUM(P137:P281)</f>
        <v>0</v>
      </c>
      <c r="Q136" s="197"/>
      <c r="R136" s="198">
        <f>SUM(R137:R281)</f>
        <v>13.761710920000002</v>
      </c>
      <c r="S136" s="197"/>
      <c r="T136" s="199">
        <f>SUM(T137:T281)</f>
        <v>0.5260859999999999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00" t="s">
        <v>85</v>
      </c>
      <c r="AT136" s="201" t="s">
        <v>74</v>
      </c>
      <c r="AU136" s="201" t="s">
        <v>83</v>
      </c>
      <c r="AY136" s="200" t="s">
        <v>159</v>
      </c>
      <c r="BK136" s="202">
        <f>SUM(BK137:BK281)</f>
        <v>0</v>
      </c>
    </row>
    <row r="137" spans="1:65" s="2" customFormat="1" ht="33" customHeight="1">
      <c r="A137" s="39"/>
      <c r="B137" s="40"/>
      <c r="C137" s="205" t="s">
        <v>234</v>
      </c>
      <c r="D137" s="205" t="s">
        <v>162</v>
      </c>
      <c r="E137" s="206" t="s">
        <v>235</v>
      </c>
      <c r="F137" s="207" t="s">
        <v>236</v>
      </c>
      <c r="G137" s="208" t="s">
        <v>237</v>
      </c>
      <c r="H137" s="209">
        <v>801</v>
      </c>
      <c r="I137" s="210"/>
      <c r="J137" s="211">
        <f>ROUND(I137*H137,2)</f>
        <v>0</v>
      </c>
      <c r="K137" s="207" t="s">
        <v>166</v>
      </c>
      <c r="L137" s="45"/>
      <c r="M137" s="212" t="s">
        <v>19</v>
      </c>
      <c r="N137" s="213" t="s">
        <v>46</v>
      </c>
      <c r="O137" s="85"/>
      <c r="P137" s="214">
        <f>O137*H137</f>
        <v>0</v>
      </c>
      <c r="Q137" s="214">
        <v>0.00045</v>
      </c>
      <c r="R137" s="214">
        <f>Q137*H137</f>
        <v>0.36045</v>
      </c>
      <c r="S137" s="214">
        <v>0</v>
      </c>
      <c r="T137" s="215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16" t="s">
        <v>238</v>
      </c>
      <c r="AT137" s="216" t="s">
        <v>162</v>
      </c>
      <c r="AU137" s="216" t="s">
        <v>85</v>
      </c>
      <c r="AY137" s="18" t="s">
        <v>159</v>
      </c>
      <c r="BE137" s="217">
        <f>IF(N137="základní",J137,0)</f>
        <v>0</v>
      </c>
      <c r="BF137" s="217">
        <f>IF(N137="snížená",J137,0)</f>
        <v>0</v>
      </c>
      <c r="BG137" s="217">
        <f>IF(N137="zákl. přenesená",J137,0)</f>
        <v>0</v>
      </c>
      <c r="BH137" s="217">
        <f>IF(N137="sníž. přenesená",J137,0)</f>
        <v>0</v>
      </c>
      <c r="BI137" s="217">
        <f>IF(N137="nulová",J137,0)</f>
        <v>0</v>
      </c>
      <c r="BJ137" s="18" t="s">
        <v>83</v>
      </c>
      <c r="BK137" s="217">
        <f>ROUND(I137*H137,2)</f>
        <v>0</v>
      </c>
      <c r="BL137" s="18" t="s">
        <v>238</v>
      </c>
      <c r="BM137" s="216" t="s">
        <v>1283</v>
      </c>
    </row>
    <row r="138" spans="1:47" s="2" customFormat="1" ht="12">
      <c r="A138" s="39"/>
      <c r="B138" s="40"/>
      <c r="C138" s="41"/>
      <c r="D138" s="218" t="s">
        <v>169</v>
      </c>
      <c r="E138" s="41"/>
      <c r="F138" s="219" t="s">
        <v>240</v>
      </c>
      <c r="G138" s="41"/>
      <c r="H138" s="41"/>
      <c r="I138" s="220"/>
      <c r="J138" s="41"/>
      <c r="K138" s="41"/>
      <c r="L138" s="45"/>
      <c r="M138" s="221"/>
      <c r="N138" s="222"/>
      <c r="O138" s="85"/>
      <c r="P138" s="85"/>
      <c r="Q138" s="85"/>
      <c r="R138" s="85"/>
      <c r="S138" s="85"/>
      <c r="T138" s="86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169</v>
      </c>
      <c r="AU138" s="18" t="s">
        <v>85</v>
      </c>
    </row>
    <row r="139" spans="1:51" s="13" customFormat="1" ht="12">
      <c r="A139" s="13"/>
      <c r="B139" s="223"/>
      <c r="C139" s="224"/>
      <c r="D139" s="225" t="s">
        <v>175</v>
      </c>
      <c r="E139" s="226" t="s">
        <v>19</v>
      </c>
      <c r="F139" s="227" t="s">
        <v>241</v>
      </c>
      <c r="G139" s="224"/>
      <c r="H139" s="226" t="s">
        <v>19</v>
      </c>
      <c r="I139" s="228"/>
      <c r="J139" s="224"/>
      <c r="K139" s="224"/>
      <c r="L139" s="229"/>
      <c r="M139" s="230"/>
      <c r="N139" s="231"/>
      <c r="O139" s="231"/>
      <c r="P139" s="231"/>
      <c r="Q139" s="231"/>
      <c r="R139" s="231"/>
      <c r="S139" s="231"/>
      <c r="T139" s="232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3" t="s">
        <v>175</v>
      </c>
      <c r="AU139" s="233" t="s">
        <v>85</v>
      </c>
      <c r="AV139" s="13" t="s">
        <v>83</v>
      </c>
      <c r="AW139" s="13" t="s">
        <v>37</v>
      </c>
      <c r="AX139" s="13" t="s">
        <v>75</v>
      </c>
      <c r="AY139" s="233" t="s">
        <v>159</v>
      </c>
    </row>
    <row r="140" spans="1:51" s="14" customFormat="1" ht="12">
      <c r="A140" s="14"/>
      <c r="B140" s="234"/>
      <c r="C140" s="235"/>
      <c r="D140" s="225" t="s">
        <v>175</v>
      </c>
      <c r="E140" s="236" t="s">
        <v>19</v>
      </c>
      <c r="F140" s="237" t="s">
        <v>1284</v>
      </c>
      <c r="G140" s="235"/>
      <c r="H140" s="238">
        <v>800.097</v>
      </c>
      <c r="I140" s="239"/>
      <c r="J140" s="235"/>
      <c r="K140" s="235"/>
      <c r="L140" s="240"/>
      <c r="M140" s="241"/>
      <c r="N140" s="242"/>
      <c r="O140" s="242"/>
      <c r="P140" s="242"/>
      <c r="Q140" s="242"/>
      <c r="R140" s="242"/>
      <c r="S140" s="242"/>
      <c r="T140" s="243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44" t="s">
        <v>175</v>
      </c>
      <c r="AU140" s="244" t="s">
        <v>85</v>
      </c>
      <c r="AV140" s="14" t="s">
        <v>85</v>
      </c>
      <c r="AW140" s="14" t="s">
        <v>37</v>
      </c>
      <c r="AX140" s="14" t="s">
        <v>75</v>
      </c>
      <c r="AY140" s="244" t="s">
        <v>159</v>
      </c>
    </row>
    <row r="141" spans="1:51" s="13" customFormat="1" ht="12">
      <c r="A141" s="13"/>
      <c r="B141" s="223"/>
      <c r="C141" s="224"/>
      <c r="D141" s="225" t="s">
        <v>175</v>
      </c>
      <c r="E141" s="226" t="s">
        <v>19</v>
      </c>
      <c r="F141" s="227" t="s">
        <v>243</v>
      </c>
      <c r="G141" s="224"/>
      <c r="H141" s="226" t="s">
        <v>19</v>
      </c>
      <c r="I141" s="228"/>
      <c r="J141" s="224"/>
      <c r="K141" s="224"/>
      <c r="L141" s="229"/>
      <c r="M141" s="230"/>
      <c r="N141" s="231"/>
      <c r="O141" s="231"/>
      <c r="P141" s="231"/>
      <c r="Q141" s="231"/>
      <c r="R141" s="231"/>
      <c r="S141" s="231"/>
      <c r="T141" s="232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3" t="s">
        <v>175</v>
      </c>
      <c r="AU141" s="233" t="s">
        <v>85</v>
      </c>
      <c r="AV141" s="13" t="s">
        <v>83</v>
      </c>
      <c r="AW141" s="13" t="s">
        <v>37</v>
      </c>
      <c r="AX141" s="13" t="s">
        <v>75</v>
      </c>
      <c r="AY141" s="233" t="s">
        <v>159</v>
      </c>
    </row>
    <row r="142" spans="1:51" s="14" customFormat="1" ht="12">
      <c r="A142" s="14"/>
      <c r="B142" s="234"/>
      <c r="C142" s="235"/>
      <c r="D142" s="225" t="s">
        <v>175</v>
      </c>
      <c r="E142" s="236" t="s">
        <v>19</v>
      </c>
      <c r="F142" s="237" t="s">
        <v>1285</v>
      </c>
      <c r="G142" s="235"/>
      <c r="H142" s="238">
        <v>0.903</v>
      </c>
      <c r="I142" s="239"/>
      <c r="J142" s="235"/>
      <c r="K142" s="235"/>
      <c r="L142" s="240"/>
      <c r="M142" s="241"/>
      <c r="N142" s="242"/>
      <c r="O142" s="242"/>
      <c r="P142" s="242"/>
      <c r="Q142" s="242"/>
      <c r="R142" s="242"/>
      <c r="S142" s="242"/>
      <c r="T142" s="243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44" t="s">
        <v>175</v>
      </c>
      <c r="AU142" s="244" t="s">
        <v>85</v>
      </c>
      <c r="AV142" s="14" t="s">
        <v>85</v>
      </c>
      <c r="AW142" s="14" t="s">
        <v>37</v>
      </c>
      <c r="AX142" s="14" t="s">
        <v>75</v>
      </c>
      <c r="AY142" s="244" t="s">
        <v>159</v>
      </c>
    </row>
    <row r="143" spans="1:51" s="15" customFormat="1" ht="12">
      <c r="A143" s="15"/>
      <c r="B143" s="245"/>
      <c r="C143" s="246"/>
      <c r="D143" s="225" t="s">
        <v>175</v>
      </c>
      <c r="E143" s="247" t="s">
        <v>19</v>
      </c>
      <c r="F143" s="248" t="s">
        <v>179</v>
      </c>
      <c r="G143" s="246"/>
      <c r="H143" s="249">
        <v>801</v>
      </c>
      <c r="I143" s="250"/>
      <c r="J143" s="246"/>
      <c r="K143" s="246"/>
      <c r="L143" s="251"/>
      <c r="M143" s="252"/>
      <c r="N143" s="253"/>
      <c r="O143" s="253"/>
      <c r="P143" s="253"/>
      <c r="Q143" s="253"/>
      <c r="R143" s="253"/>
      <c r="S143" s="253"/>
      <c r="T143" s="254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55" t="s">
        <v>175</v>
      </c>
      <c r="AU143" s="255" t="s">
        <v>85</v>
      </c>
      <c r="AV143" s="15" t="s">
        <v>167</v>
      </c>
      <c r="AW143" s="15" t="s">
        <v>37</v>
      </c>
      <c r="AX143" s="15" t="s">
        <v>83</v>
      </c>
      <c r="AY143" s="255" t="s">
        <v>159</v>
      </c>
    </row>
    <row r="144" spans="1:65" s="2" customFormat="1" ht="37.8" customHeight="1">
      <c r="A144" s="39"/>
      <c r="B144" s="40"/>
      <c r="C144" s="205" t="s">
        <v>245</v>
      </c>
      <c r="D144" s="205" t="s">
        <v>162</v>
      </c>
      <c r="E144" s="206" t="s">
        <v>246</v>
      </c>
      <c r="F144" s="207" t="s">
        <v>247</v>
      </c>
      <c r="G144" s="208" t="s">
        <v>165</v>
      </c>
      <c r="H144" s="209">
        <v>800.097</v>
      </c>
      <c r="I144" s="210"/>
      <c r="J144" s="211">
        <f>ROUND(I144*H144,2)</f>
        <v>0</v>
      </c>
      <c r="K144" s="207" t="s">
        <v>166</v>
      </c>
      <c r="L144" s="45"/>
      <c r="M144" s="212" t="s">
        <v>19</v>
      </c>
      <c r="N144" s="213" t="s">
        <v>46</v>
      </c>
      <c r="O144" s="85"/>
      <c r="P144" s="214">
        <f>O144*H144</f>
        <v>0</v>
      </c>
      <c r="Q144" s="214">
        <v>0</v>
      </c>
      <c r="R144" s="214">
        <f>Q144*H144</f>
        <v>0</v>
      </c>
      <c r="S144" s="214">
        <v>0</v>
      </c>
      <c r="T144" s="215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16" t="s">
        <v>238</v>
      </c>
      <c r="AT144" s="216" t="s">
        <v>162</v>
      </c>
      <c r="AU144" s="216" t="s">
        <v>85</v>
      </c>
      <c r="AY144" s="18" t="s">
        <v>159</v>
      </c>
      <c r="BE144" s="217">
        <f>IF(N144="základní",J144,0)</f>
        <v>0</v>
      </c>
      <c r="BF144" s="217">
        <f>IF(N144="snížená",J144,0)</f>
        <v>0</v>
      </c>
      <c r="BG144" s="217">
        <f>IF(N144="zákl. přenesená",J144,0)</f>
        <v>0</v>
      </c>
      <c r="BH144" s="217">
        <f>IF(N144="sníž. přenesená",J144,0)</f>
        <v>0</v>
      </c>
      <c r="BI144" s="217">
        <f>IF(N144="nulová",J144,0)</f>
        <v>0</v>
      </c>
      <c r="BJ144" s="18" t="s">
        <v>83</v>
      </c>
      <c r="BK144" s="217">
        <f>ROUND(I144*H144,2)</f>
        <v>0</v>
      </c>
      <c r="BL144" s="18" t="s">
        <v>238</v>
      </c>
      <c r="BM144" s="216" t="s">
        <v>1286</v>
      </c>
    </row>
    <row r="145" spans="1:47" s="2" customFormat="1" ht="12">
      <c r="A145" s="39"/>
      <c r="B145" s="40"/>
      <c r="C145" s="41"/>
      <c r="D145" s="218" t="s">
        <v>169</v>
      </c>
      <c r="E145" s="41"/>
      <c r="F145" s="219" t="s">
        <v>249</v>
      </c>
      <c r="G145" s="41"/>
      <c r="H145" s="41"/>
      <c r="I145" s="220"/>
      <c r="J145" s="41"/>
      <c r="K145" s="41"/>
      <c r="L145" s="45"/>
      <c r="M145" s="221"/>
      <c r="N145" s="222"/>
      <c r="O145" s="85"/>
      <c r="P145" s="85"/>
      <c r="Q145" s="85"/>
      <c r="R145" s="85"/>
      <c r="S145" s="85"/>
      <c r="T145" s="86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169</v>
      </c>
      <c r="AU145" s="18" t="s">
        <v>85</v>
      </c>
    </row>
    <row r="146" spans="1:51" s="13" customFormat="1" ht="12">
      <c r="A146" s="13"/>
      <c r="B146" s="223"/>
      <c r="C146" s="224"/>
      <c r="D146" s="225" t="s">
        <v>175</v>
      </c>
      <c r="E146" s="226" t="s">
        <v>19</v>
      </c>
      <c r="F146" s="227" t="s">
        <v>1287</v>
      </c>
      <c r="G146" s="224"/>
      <c r="H146" s="226" t="s">
        <v>19</v>
      </c>
      <c r="I146" s="228"/>
      <c r="J146" s="224"/>
      <c r="K146" s="224"/>
      <c r="L146" s="229"/>
      <c r="M146" s="230"/>
      <c r="N146" s="231"/>
      <c r="O146" s="231"/>
      <c r="P146" s="231"/>
      <c r="Q146" s="231"/>
      <c r="R146" s="231"/>
      <c r="S146" s="231"/>
      <c r="T146" s="232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3" t="s">
        <v>175</v>
      </c>
      <c r="AU146" s="233" t="s">
        <v>85</v>
      </c>
      <c r="AV146" s="13" t="s">
        <v>83</v>
      </c>
      <c r="AW146" s="13" t="s">
        <v>37</v>
      </c>
      <c r="AX146" s="13" t="s">
        <v>75</v>
      </c>
      <c r="AY146" s="233" t="s">
        <v>159</v>
      </c>
    </row>
    <row r="147" spans="1:51" s="13" customFormat="1" ht="12">
      <c r="A147" s="13"/>
      <c r="B147" s="223"/>
      <c r="C147" s="224"/>
      <c r="D147" s="225" t="s">
        <v>175</v>
      </c>
      <c r="E147" s="226" t="s">
        <v>19</v>
      </c>
      <c r="F147" s="227" t="s">
        <v>251</v>
      </c>
      <c r="G147" s="224"/>
      <c r="H147" s="226" t="s">
        <v>19</v>
      </c>
      <c r="I147" s="228"/>
      <c r="J147" s="224"/>
      <c r="K147" s="224"/>
      <c r="L147" s="229"/>
      <c r="M147" s="230"/>
      <c r="N147" s="231"/>
      <c r="O147" s="231"/>
      <c r="P147" s="231"/>
      <c r="Q147" s="231"/>
      <c r="R147" s="231"/>
      <c r="S147" s="231"/>
      <c r="T147" s="232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3" t="s">
        <v>175</v>
      </c>
      <c r="AU147" s="233" t="s">
        <v>85</v>
      </c>
      <c r="AV147" s="13" t="s">
        <v>83</v>
      </c>
      <c r="AW147" s="13" t="s">
        <v>37</v>
      </c>
      <c r="AX147" s="13" t="s">
        <v>75</v>
      </c>
      <c r="AY147" s="233" t="s">
        <v>159</v>
      </c>
    </row>
    <row r="148" spans="1:51" s="14" customFormat="1" ht="12">
      <c r="A148" s="14"/>
      <c r="B148" s="234"/>
      <c r="C148" s="235"/>
      <c r="D148" s="225" t="s">
        <v>175</v>
      </c>
      <c r="E148" s="236" t="s">
        <v>19</v>
      </c>
      <c r="F148" s="237" t="s">
        <v>1288</v>
      </c>
      <c r="G148" s="235"/>
      <c r="H148" s="238">
        <v>837.15</v>
      </c>
      <c r="I148" s="239"/>
      <c r="J148" s="235"/>
      <c r="K148" s="235"/>
      <c r="L148" s="240"/>
      <c r="M148" s="241"/>
      <c r="N148" s="242"/>
      <c r="O148" s="242"/>
      <c r="P148" s="242"/>
      <c r="Q148" s="242"/>
      <c r="R148" s="242"/>
      <c r="S148" s="242"/>
      <c r="T148" s="243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44" t="s">
        <v>175</v>
      </c>
      <c r="AU148" s="244" t="s">
        <v>85</v>
      </c>
      <c r="AV148" s="14" t="s">
        <v>85</v>
      </c>
      <c r="AW148" s="14" t="s">
        <v>37</v>
      </c>
      <c r="AX148" s="14" t="s">
        <v>75</v>
      </c>
      <c r="AY148" s="244" t="s">
        <v>159</v>
      </c>
    </row>
    <row r="149" spans="1:51" s="14" customFormat="1" ht="12">
      <c r="A149" s="14"/>
      <c r="B149" s="234"/>
      <c r="C149" s="235"/>
      <c r="D149" s="225" t="s">
        <v>175</v>
      </c>
      <c r="E149" s="236" t="s">
        <v>19</v>
      </c>
      <c r="F149" s="237" t="s">
        <v>1289</v>
      </c>
      <c r="G149" s="235"/>
      <c r="H149" s="238">
        <v>-37.053</v>
      </c>
      <c r="I149" s="239"/>
      <c r="J149" s="235"/>
      <c r="K149" s="235"/>
      <c r="L149" s="240"/>
      <c r="M149" s="241"/>
      <c r="N149" s="242"/>
      <c r="O149" s="242"/>
      <c r="P149" s="242"/>
      <c r="Q149" s="242"/>
      <c r="R149" s="242"/>
      <c r="S149" s="242"/>
      <c r="T149" s="243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44" t="s">
        <v>175</v>
      </c>
      <c r="AU149" s="244" t="s">
        <v>85</v>
      </c>
      <c r="AV149" s="14" t="s">
        <v>85</v>
      </c>
      <c r="AW149" s="14" t="s">
        <v>37</v>
      </c>
      <c r="AX149" s="14" t="s">
        <v>75</v>
      </c>
      <c r="AY149" s="244" t="s">
        <v>159</v>
      </c>
    </row>
    <row r="150" spans="1:51" s="15" customFormat="1" ht="12">
      <c r="A150" s="15"/>
      <c r="B150" s="245"/>
      <c r="C150" s="246"/>
      <c r="D150" s="225" t="s">
        <v>175</v>
      </c>
      <c r="E150" s="247" t="s">
        <v>19</v>
      </c>
      <c r="F150" s="248" t="s">
        <v>179</v>
      </c>
      <c r="G150" s="246"/>
      <c r="H150" s="249">
        <v>800.097</v>
      </c>
      <c r="I150" s="250"/>
      <c r="J150" s="246"/>
      <c r="K150" s="246"/>
      <c r="L150" s="251"/>
      <c r="M150" s="252"/>
      <c r="N150" s="253"/>
      <c r="O150" s="253"/>
      <c r="P150" s="253"/>
      <c r="Q150" s="253"/>
      <c r="R150" s="253"/>
      <c r="S150" s="253"/>
      <c r="T150" s="254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55" t="s">
        <v>175</v>
      </c>
      <c r="AU150" s="255" t="s">
        <v>85</v>
      </c>
      <c r="AV150" s="15" t="s">
        <v>167</v>
      </c>
      <c r="AW150" s="15" t="s">
        <v>37</v>
      </c>
      <c r="AX150" s="15" t="s">
        <v>83</v>
      </c>
      <c r="AY150" s="255" t="s">
        <v>159</v>
      </c>
    </row>
    <row r="151" spans="1:65" s="2" customFormat="1" ht="16.5" customHeight="1">
      <c r="A151" s="39"/>
      <c r="B151" s="40"/>
      <c r="C151" s="257" t="s">
        <v>254</v>
      </c>
      <c r="D151" s="257" t="s">
        <v>255</v>
      </c>
      <c r="E151" s="258" t="s">
        <v>256</v>
      </c>
      <c r="F151" s="259" t="s">
        <v>257</v>
      </c>
      <c r="G151" s="260" t="s">
        <v>258</v>
      </c>
      <c r="H151" s="261">
        <v>280.034</v>
      </c>
      <c r="I151" s="262"/>
      <c r="J151" s="263">
        <f>ROUND(I151*H151,2)</f>
        <v>0</v>
      </c>
      <c r="K151" s="259" t="s">
        <v>166</v>
      </c>
      <c r="L151" s="264"/>
      <c r="M151" s="265" t="s">
        <v>19</v>
      </c>
      <c r="N151" s="266" t="s">
        <v>46</v>
      </c>
      <c r="O151" s="85"/>
      <c r="P151" s="214">
        <f>O151*H151</f>
        <v>0</v>
      </c>
      <c r="Q151" s="214">
        <v>0.001</v>
      </c>
      <c r="R151" s="214">
        <f>Q151*H151</f>
        <v>0.280034</v>
      </c>
      <c r="S151" s="214">
        <v>0</v>
      </c>
      <c r="T151" s="215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16" t="s">
        <v>259</v>
      </c>
      <c r="AT151" s="216" t="s">
        <v>255</v>
      </c>
      <c r="AU151" s="216" t="s">
        <v>85</v>
      </c>
      <c r="AY151" s="18" t="s">
        <v>159</v>
      </c>
      <c r="BE151" s="217">
        <f>IF(N151="základní",J151,0)</f>
        <v>0</v>
      </c>
      <c r="BF151" s="217">
        <f>IF(N151="snížená",J151,0)</f>
        <v>0</v>
      </c>
      <c r="BG151" s="217">
        <f>IF(N151="zákl. přenesená",J151,0)</f>
        <v>0</v>
      </c>
      <c r="BH151" s="217">
        <f>IF(N151="sníž. přenesená",J151,0)</f>
        <v>0</v>
      </c>
      <c r="BI151" s="217">
        <f>IF(N151="nulová",J151,0)</f>
        <v>0</v>
      </c>
      <c r="BJ151" s="18" t="s">
        <v>83</v>
      </c>
      <c r="BK151" s="217">
        <f>ROUND(I151*H151,2)</f>
        <v>0</v>
      </c>
      <c r="BL151" s="18" t="s">
        <v>238</v>
      </c>
      <c r="BM151" s="216" t="s">
        <v>1290</v>
      </c>
    </row>
    <row r="152" spans="1:51" s="14" customFormat="1" ht="12">
      <c r="A152" s="14"/>
      <c r="B152" s="234"/>
      <c r="C152" s="235"/>
      <c r="D152" s="225" t="s">
        <v>175</v>
      </c>
      <c r="E152" s="235"/>
      <c r="F152" s="237" t="s">
        <v>1291</v>
      </c>
      <c r="G152" s="235"/>
      <c r="H152" s="238">
        <v>280.034</v>
      </c>
      <c r="I152" s="239"/>
      <c r="J152" s="235"/>
      <c r="K152" s="235"/>
      <c r="L152" s="240"/>
      <c r="M152" s="241"/>
      <c r="N152" s="242"/>
      <c r="O152" s="242"/>
      <c r="P152" s="242"/>
      <c r="Q152" s="242"/>
      <c r="R152" s="242"/>
      <c r="S152" s="242"/>
      <c r="T152" s="243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44" t="s">
        <v>175</v>
      </c>
      <c r="AU152" s="244" t="s">
        <v>85</v>
      </c>
      <c r="AV152" s="14" t="s">
        <v>85</v>
      </c>
      <c r="AW152" s="14" t="s">
        <v>4</v>
      </c>
      <c r="AX152" s="14" t="s">
        <v>83</v>
      </c>
      <c r="AY152" s="244" t="s">
        <v>159</v>
      </c>
    </row>
    <row r="153" spans="1:65" s="2" customFormat="1" ht="33" customHeight="1">
      <c r="A153" s="39"/>
      <c r="B153" s="40"/>
      <c r="C153" s="205" t="s">
        <v>262</v>
      </c>
      <c r="D153" s="205" t="s">
        <v>162</v>
      </c>
      <c r="E153" s="206" t="s">
        <v>271</v>
      </c>
      <c r="F153" s="207" t="s">
        <v>272</v>
      </c>
      <c r="G153" s="208" t="s">
        <v>165</v>
      </c>
      <c r="H153" s="209">
        <v>800.097</v>
      </c>
      <c r="I153" s="210"/>
      <c r="J153" s="211">
        <f>ROUND(I153*H153,2)</f>
        <v>0</v>
      </c>
      <c r="K153" s="207" t="s">
        <v>166</v>
      </c>
      <c r="L153" s="45"/>
      <c r="M153" s="212" t="s">
        <v>19</v>
      </c>
      <c r="N153" s="213" t="s">
        <v>46</v>
      </c>
      <c r="O153" s="85"/>
      <c r="P153" s="214">
        <f>O153*H153</f>
        <v>0</v>
      </c>
      <c r="Q153" s="214">
        <v>0</v>
      </c>
      <c r="R153" s="214">
        <f>Q153*H153</f>
        <v>0</v>
      </c>
      <c r="S153" s="214">
        <v>0</v>
      </c>
      <c r="T153" s="215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16" t="s">
        <v>238</v>
      </c>
      <c r="AT153" s="216" t="s">
        <v>162</v>
      </c>
      <c r="AU153" s="216" t="s">
        <v>85</v>
      </c>
      <c r="AY153" s="18" t="s">
        <v>159</v>
      </c>
      <c r="BE153" s="217">
        <f>IF(N153="základní",J153,0)</f>
        <v>0</v>
      </c>
      <c r="BF153" s="217">
        <f>IF(N153="snížená",J153,0)</f>
        <v>0</v>
      </c>
      <c r="BG153" s="217">
        <f>IF(N153="zákl. přenesená",J153,0)</f>
        <v>0</v>
      </c>
      <c r="BH153" s="217">
        <f>IF(N153="sníž. přenesená",J153,0)</f>
        <v>0</v>
      </c>
      <c r="BI153" s="217">
        <f>IF(N153="nulová",J153,0)</f>
        <v>0</v>
      </c>
      <c r="BJ153" s="18" t="s">
        <v>83</v>
      </c>
      <c r="BK153" s="217">
        <f>ROUND(I153*H153,2)</f>
        <v>0</v>
      </c>
      <c r="BL153" s="18" t="s">
        <v>238</v>
      </c>
      <c r="BM153" s="216" t="s">
        <v>1292</v>
      </c>
    </row>
    <row r="154" spans="1:47" s="2" customFormat="1" ht="12">
      <c r="A154" s="39"/>
      <c r="B154" s="40"/>
      <c r="C154" s="41"/>
      <c r="D154" s="218" t="s">
        <v>169</v>
      </c>
      <c r="E154" s="41"/>
      <c r="F154" s="219" t="s">
        <v>274</v>
      </c>
      <c r="G154" s="41"/>
      <c r="H154" s="41"/>
      <c r="I154" s="220"/>
      <c r="J154" s="41"/>
      <c r="K154" s="41"/>
      <c r="L154" s="45"/>
      <c r="M154" s="221"/>
      <c r="N154" s="222"/>
      <c r="O154" s="85"/>
      <c r="P154" s="85"/>
      <c r="Q154" s="85"/>
      <c r="R154" s="85"/>
      <c r="S154" s="85"/>
      <c r="T154" s="86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8" t="s">
        <v>169</v>
      </c>
      <c r="AU154" s="18" t="s">
        <v>85</v>
      </c>
    </row>
    <row r="155" spans="1:65" s="2" customFormat="1" ht="49.05" customHeight="1">
      <c r="A155" s="39"/>
      <c r="B155" s="40"/>
      <c r="C155" s="257" t="s">
        <v>8</v>
      </c>
      <c r="D155" s="257" t="s">
        <v>255</v>
      </c>
      <c r="E155" s="258" t="s">
        <v>276</v>
      </c>
      <c r="F155" s="259" t="s">
        <v>277</v>
      </c>
      <c r="G155" s="260" t="s">
        <v>165</v>
      </c>
      <c r="H155" s="261">
        <v>932.513</v>
      </c>
      <c r="I155" s="262"/>
      <c r="J155" s="263">
        <f>ROUND(I155*H155,2)</f>
        <v>0</v>
      </c>
      <c r="K155" s="259" t="s">
        <v>166</v>
      </c>
      <c r="L155" s="264"/>
      <c r="M155" s="265" t="s">
        <v>19</v>
      </c>
      <c r="N155" s="266" t="s">
        <v>46</v>
      </c>
      <c r="O155" s="85"/>
      <c r="P155" s="214">
        <f>O155*H155</f>
        <v>0</v>
      </c>
      <c r="Q155" s="214">
        <v>0.004</v>
      </c>
      <c r="R155" s="214">
        <f>Q155*H155</f>
        <v>3.730052</v>
      </c>
      <c r="S155" s="214">
        <v>0</v>
      </c>
      <c r="T155" s="215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16" t="s">
        <v>259</v>
      </c>
      <c r="AT155" s="216" t="s">
        <v>255</v>
      </c>
      <c r="AU155" s="216" t="s">
        <v>85</v>
      </c>
      <c r="AY155" s="18" t="s">
        <v>159</v>
      </c>
      <c r="BE155" s="217">
        <f>IF(N155="základní",J155,0)</f>
        <v>0</v>
      </c>
      <c r="BF155" s="217">
        <f>IF(N155="snížená",J155,0)</f>
        <v>0</v>
      </c>
      <c r="BG155" s="217">
        <f>IF(N155="zákl. přenesená",J155,0)</f>
        <v>0</v>
      </c>
      <c r="BH155" s="217">
        <f>IF(N155="sníž. přenesená",J155,0)</f>
        <v>0</v>
      </c>
      <c r="BI155" s="217">
        <f>IF(N155="nulová",J155,0)</f>
        <v>0</v>
      </c>
      <c r="BJ155" s="18" t="s">
        <v>83</v>
      </c>
      <c r="BK155" s="217">
        <f>ROUND(I155*H155,2)</f>
        <v>0</v>
      </c>
      <c r="BL155" s="18" t="s">
        <v>238</v>
      </c>
      <c r="BM155" s="216" t="s">
        <v>1293</v>
      </c>
    </row>
    <row r="156" spans="1:51" s="14" customFormat="1" ht="12">
      <c r="A156" s="14"/>
      <c r="B156" s="234"/>
      <c r="C156" s="235"/>
      <c r="D156" s="225" t="s">
        <v>175</v>
      </c>
      <c r="E156" s="235"/>
      <c r="F156" s="237" t="s">
        <v>1294</v>
      </c>
      <c r="G156" s="235"/>
      <c r="H156" s="238">
        <v>932.513</v>
      </c>
      <c r="I156" s="239"/>
      <c r="J156" s="235"/>
      <c r="K156" s="235"/>
      <c r="L156" s="240"/>
      <c r="M156" s="241"/>
      <c r="N156" s="242"/>
      <c r="O156" s="242"/>
      <c r="P156" s="242"/>
      <c r="Q156" s="242"/>
      <c r="R156" s="242"/>
      <c r="S156" s="242"/>
      <c r="T156" s="243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44" t="s">
        <v>175</v>
      </c>
      <c r="AU156" s="244" t="s">
        <v>85</v>
      </c>
      <c r="AV156" s="14" t="s">
        <v>85</v>
      </c>
      <c r="AW156" s="14" t="s">
        <v>4</v>
      </c>
      <c r="AX156" s="14" t="s">
        <v>83</v>
      </c>
      <c r="AY156" s="244" t="s">
        <v>159</v>
      </c>
    </row>
    <row r="157" spans="1:65" s="2" customFormat="1" ht="24.15" customHeight="1">
      <c r="A157" s="39"/>
      <c r="B157" s="40"/>
      <c r="C157" s="205" t="s">
        <v>238</v>
      </c>
      <c r="D157" s="205" t="s">
        <v>162</v>
      </c>
      <c r="E157" s="206" t="s">
        <v>263</v>
      </c>
      <c r="F157" s="207" t="s">
        <v>264</v>
      </c>
      <c r="G157" s="208" t="s">
        <v>165</v>
      </c>
      <c r="H157" s="209">
        <v>800.097</v>
      </c>
      <c r="I157" s="210"/>
      <c r="J157" s="211">
        <f>ROUND(I157*H157,2)</f>
        <v>0</v>
      </c>
      <c r="K157" s="207" t="s">
        <v>166</v>
      </c>
      <c r="L157" s="45"/>
      <c r="M157" s="212" t="s">
        <v>19</v>
      </c>
      <c r="N157" s="213" t="s">
        <v>46</v>
      </c>
      <c r="O157" s="85"/>
      <c r="P157" s="214">
        <f>O157*H157</f>
        <v>0</v>
      </c>
      <c r="Q157" s="214">
        <v>0.00088</v>
      </c>
      <c r="R157" s="214">
        <f>Q157*H157</f>
        <v>0.70408536</v>
      </c>
      <c r="S157" s="214">
        <v>0</v>
      </c>
      <c r="T157" s="215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16" t="s">
        <v>238</v>
      </c>
      <c r="AT157" s="216" t="s">
        <v>162</v>
      </c>
      <c r="AU157" s="216" t="s">
        <v>85</v>
      </c>
      <c r="AY157" s="18" t="s">
        <v>159</v>
      </c>
      <c r="BE157" s="217">
        <f>IF(N157="základní",J157,0)</f>
        <v>0</v>
      </c>
      <c r="BF157" s="217">
        <f>IF(N157="snížená",J157,0)</f>
        <v>0</v>
      </c>
      <c r="BG157" s="217">
        <f>IF(N157="zákl. přenesená",J157,0)</f>
        <v>0</v>
      </c>
      <c r="BH157" s="217">
        <f>IF(N157="sníž. přenesená",J157,0)</f>
        <v>0</v>
      </c>
      <c r="BI157" s="217">
        <f>IF(N157="nulová",J157,0)</f>
        <v>0</v>
      </c>
      <c r="BJ157" s="18" t="s">
        <v>83</v>
      </c>
      <c r="BK157" s="217">
        <f>ROUND(I157*H157,2)</f>
        <v>0</v>
      </c>
      <c r="BL157" s="18" t="s">
        <v>238</v>
      </c>
      <c r="BM157" s="216" t="s">
        <v>1295</v>
      </c>
    </row>
    <row r="158" spans="1:47" s="2" customFormat="1" ht="12">
      <c r="A158" s="39"/>
      <c r="B158" s="40"/>
      <c r="C158" s="41"/>
      <c r="D158" s="218" t="s">
        <v>169</v>
      </c>
      <c r="E158" s="41"/>
      <c r="F158" s="219" t="s">
        <v>266</v>
      </c>
      <c r="G158" s="41"/>
      <c r="H158" s="41"/>
      <c r="I158" s="220"/>
      <c r="J158" s="41"/>
      <c r="K158" s="41"/>
      <c r="L158" s="45"/>
      <c r="M158" s="221"/>
      <c r="N158" s="222"/>
      <c r="O158" s="85"/>
      <c r="P158" s="85"/>
      <c r="Q158" s="85"/>
      <c r="R158" s="85"/>
      <c r="S158" s="85"/>
      <c r="T158" s="86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T158" s="18" t="s">
        <v>169</v>
      </c>
      <c r="AU158" s="18" t="s">
        <v>85</v>
      </c>
    </row>
    <row r="159" spans="1:65" s="2" customFormat="1" ht="49.05" customHeight="1">
      <c r="A159" s="39"/>
      <c r="B159" s="40"/>
      <c r="C159" s="257" t="s">
        <v>275</v>
      </c>
      <c r="D159" s="257" t="s">
        <v>255</v>
      </c>
      <c r="E159" s="258" t="s">
        <v>1296</v>
      </c>
      <c r="F159" s="259" t="s">
        <v>1297</v>
      </c>
      <c r="G159" s="260" t="s">
        <v>165</v>
      </c>
      <c r="H159" s="261">
        <v>932.513</v>
      </c>
      <c r="I159" s="262"/>
      <c r="J159" s="263">
        <f>ROUND(I159*H159,2)</f>
        <v>0</v>
      </c>
      <c r="K159" s="259" t="s">
        <v>166</v>
      </c>
      <c r="L159" s="264"/>
      <c r="M159" s="265" t="s">
        <v>19</v>
      </c>
      <c r="N159" s="266" t="s">
        <v>46</v>
      </c>
      <c r="O159" s="85"/>
      <c r="P159" s="214">
        <f>O159*H159</f>
        <v>0</v>
      </c>
      <c r="Q159" s="214">
        <v>0.0053</v>
      </c>
      <c r="R159" s="214">
        <f>Q159*H159</f>
        <v>4.9423189</v>
      </c>
      <c r="S159" s="214">
        <v>0</v>
      </c>
      <c r="T159" s="215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16" t="s">
        <v>259</v>
      </c>
      <c r="AT159" s="216" t="s">
        <v>255</v>
      </c>
      <c r="AU159" s="216" t="s">
        <v>85</v>
      </c>
      <c r="AY159" s="18" t="s">
        <v>159</v>
      </c>
      <c r="BE159" s="217">
        <f>IF(N159="základní",J159,0)</f>
        <v>0</v>
      </c>
      <c r="BF159" s="217">
        <f>IF(N159="snížená",J159,0)</f>
        <v>0</v>
      </c>
      <c r="BG159" s="217">
        <f>IF(N159="zákl. přenesená",J159,0)</f>
        <v>0</v>
      </c>
      <c r="BH159" s="217">
        <f>IF(N159="sníž. přenesená",J159,0)</f>
        <v>0</v>
      </c>
      <c r="BI159" s="217">
        <f>IF(N159="nulová",J159,0)</f>
        <v>0</v>
      </c>
      <c r="BJ159" s="18" t="s">
        <v>83</v>
      </c>
      <c r="BK159" s="217">
        <f>ROUND(I159*H159,2)</f>
        <v>0</v>
      </c>
      <c r="BL159" s="18" t="s">
        <v>238</v>
      </c>
      <c r="BM159" s="216" t="s">
        <v>1298</v>
      </c>
    </row>
    <row r="160" spans="1:51" s="14" customFormat="1" ht="12">
      <c r="A160" s="14"/>
      <c r="B160" s="234"/>
      <c r="C160" s="235"/>
      <c r="D160" s="225" t="s">
        <v>175</v>
      </c>
      <c r="E160" s="235"/>
      <c r="F160" s="237" t="s">
        <v>1294</v>
      </c>
      <c r="G160" s="235"/>
      <c r="H160" s="238">
        <v>932.513</v>
      </c>
      <c r="I160" s="239"/>
      <c r="J160" s="235"/>
      <c r="K160" s="235"/>
      <c r="L160" s="240"/>
      <c r="M160" s="241"/>
      <c r="N160" s="242"/>
      <c r="O160" s="242"/>
      <c r="P160" s="242"/>
      <c r="Q160" s="242"/>
      <c r="R160" s="242"/>
      <c r="S160" s="242"/>
      <c r="T160" s="243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44" t="s">
        <v>175</v>
      </c>
      <c r="AU160" s="244" t="s">
        <v>85</v>
      </c>
      <c r="AV160" s="14" t="s">
        <v>85</v>
      </c>
      <c r="AW160" s="14" t="s">
        <v>4</v>
      </c>
      <c r="AX160" s="14" t="s">
        <v>83</v>
      </c>
      <c r="AY160" s="244" t="s">
        <v>159</v>
      </c>
    </row>
    <row r="161" spans="1:65" s="2" customFormat="1" ht="33" customHeight="1">
      <c r="A161" s="39"/>
      <c r="B161" s="40"/>
      <c r="C161" s="205" t="s">
        <v>279</v>
      </c>
      <c r="D161" s="205" t="s">
        <v>162</v>
      </c>
      <c r="E161" s="206" t="s">
        <v>286</v>
      </c>
      <c r="F161" s="207" t="s">
        <v>287</v>
      </c>
      <c r="G161" s="208" t="s">
        <v>237</v>
      </c>
      <c r="H161" s="209">
        <v>3930</v>
      </c>
      <c r="I161" s="210"/>
      <c r="J161" s="211">
        <f>ROUND(I161*H161,2)</f>
        <v>0</v>
      </c>
      <c r="K161" s="207" t="s">
        <v>166</v>
      </c>
      <c r="L161" s="45"/>
      <c r="M161" s="212" t="s">
        <v>19</v>
      </c>
      <c r="N161" s="213" t="s">
        <v>46</v>
      </c>
      <c r="O161" s="85"/>
      <c r="P161" s="214">
        <f>O161*H161</f>
        <v>0</v>
      </c>
      <c r="Q161" s="214">
        <v>0</v>
      </c>
      <c r="R161" s="214">
        <f>Q161*H161</f>
        <v>0</v>
      </c>
      <c r="S161" s="214">
        <v>0</v>
      </c>
      <c r="T161" s="215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16" t="s">
        <v>238</v>
      </c>
      <c r="AT161" s="216" t="s">
        <v>162</v>
      </c>
      <c r="AU161" s="216" t="s">
        <v>85</v>
      </c>
      <c r="AY161" s="18" t="s">
        <v>159</v>
      </c>
      <c r="BE161" s="217">
        <f>IF(N161="základní",J161,0)</f>
        <v>0</v>
      </c>
      <c r="BF161" s="217">
        <f>IF(N161="snížená",J161,0)</f>
        <v>0</v>
      </c>
      <c r="BG161" s="217">
        <f>IF(N161="zákl. přenesená",J161,0)</f>
        <v>0</v>
      </c>
      <c r="BH161" s="217">
        <f>IF(N161="sníž. přenesená",J161,0)</f>
        <v>0</v>
      </c>
      <c r="BI161" s="217">
        <f>IF(N161="nulová",J161,0)</f>
        <v>0</v>
      </c>
      <c r="BJ161" s="18" t="s">
        <v>83</v>
      </c>
      <c r="BK161" s="217">
        <f>ROUND(I161*H161,2)</f>
        <v>0</v>
      </c>
      <c r="BL161" s="18" t="s">
        <v>238</v>
      </c>
      <c r="BM161" s="216" t="s">
        <v>1299</v>
      </c>
    </row>
    <row r="162" spans="1:47" s="2" customFormat="1" ht="12">
      <c r="A162" s="39"/>
      <c r="B162" s="40"/>
      <c r="C162" s="41"/>
      <c r="D162" s="218" t="s">
        <v>169</v>
      </c>
      <c r="E162" s="41"/>
      <c r="F162" s="219" t="s">
        <v>289</v>
      </c>
      <c r="G162" s="41"/>
      <c r="H162" s="41"/>
      <c r="I162" s="220"/>
      <c r="J162" s="41"/>
      <c r="K162" s="41"/>
      <c r="L162" s="45"/>
      <c r="M162" s="221"/>
      <c r="N162" s="222"/>
      <c r="O162" s="85"/>
      <c r="P162" s="85"/>
      <c r="Q162" s="85"/>
      <c r="R162" s="85"/>
      <c r="S162" s="85"/>
      <c r="T162" s="86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8" t="s">
        <v>169</v>
      </c>
      <c r="AU162" s="18" t="s">
        <v>85</v>
      </c>
    </row>
    <row r="163" spans="1:51" s="13" customFormat="1" ht="12">
      <c r="A163" s="13"/>
      <c r="B163" s="223"/>
      <c r="C163" s="224"/>
      <c r="D163" s="225" t="s">
        <v>175</v>
      </c>
      <c r="E163" s="226" t="s">
        <v>19</v>
      </c>
      <c r="F163" s="227" t="s">
        <v>290</v>
      </c>
      <c r="G163" s="224"/>
      <c r="H163" s="226" t="s">
        <v>19</v>
      </c>
      <c r="I163" s="228"/>
      <c r="J163" s="224"/>
      <c r="K163" s="224"/>
      <c r="L163" s="229"/>
      <c r="M163" s="230"/>
      <c r="N163" s="231"/>
      <c r="O163" s="231"/>
      <c r="P163" s="231"/>
      <c r="Q163" s="231"/>
      <c r="R163" s="231"/>
      <c r="S163" s="231"/>
      <c r="T163" s="232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3" t="s">
        <v>175</v>
      </c>
      <c r="AU163" s="233" t="s">
        <v>85</v>
      </c>
      <c r="AV163" s="13" t="s">
        <v>83</v>
      </c>
      <c r="AW163" s="13" t="s">
        <v>37</v>
      </c>
      <c r="AX163" s="13" t="s">
        <v>75</v>
      </c>
      <c r="AY163" s="233" t="s">
        <v>159</v>
      </c>
    </row>
    <row r="164" spans="1:51" s="14" customFormat="1" ht="12">
      <c r="A164" s="14"/>
      <c r="B164" s="234"/>
      <c r="C164" s="235"/>
      <c r="D164" s="225" t="s">
        <v>175</v>
      </c>
      <c r="E164" s="236" t="s">
        <v>19</v>
      </c>
      <c r="F164" s="237" t="s">
        <v>75</v>
      </c>
      <c r="G164" s="235"/>
      <c r="H164" s="238">
        <v>0</v>
      </c>
      <c r="I164" s="239"/>
      <c r="J164" s="235"/>
      <c r="K164" s="235"/>
      <c r="L164" s="240"/>
      <c r="M164" s="241"/>
      <c r="N164" s="242"/>
      <c r="O164" s="242"/>
      <c r="P164" s="242"/>
      <c r="Q164" s="242"/>
      <c r="R164" s="242"/>
      <c r="S164" s="242"/>
      <c r="T164" s="243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44" t="s">
        <v>175</v>
      </c>
      <c r="AU164" s="244" t="s">
        <v>85</v>
      </c>
      <c r="AV164" s="14" t="s">
        <v>85</v>
      </c>
      <c r="AW164" s="14" t="s">
        <v>37</v>
      </c>
      <c r="AX164" s="14" t="s">
        <v>75</v>
      </c>
      <c r="AY164" s="244" t="s">
        <v>159</v>
      </c>
    </row>
    <row r="165" spans="1:51" s="13" customFormat="1" ht="12">
      <c r="A165" s="13"/>
      <c r="B165" s="223"/>
      <c r="C165" s="224"/>
      <c r="D165" s="225" t="s">
        <v>175</v>
      </c>
      <c r="E165" s="226" t="s">
        <v>19</v>
      </c>
      <c r="F165" s="227" t="s">
        <v>292</v>
      </c>
      <c r="G165" s="224"/>
      <c r="H165" s="226" t="s">
        <v>19</v>
      </c>
      <c r="I165" s="228"/>
      <c r="J165" s="224"/>
      <c r="K165" s="224"/>
      <c r="L165" s="229"/>
      <c r="M165" s="230"/>
      <c r="N165" s="231"/>
      <c r="O165" s="231"/>
      <c r="P165" s="231"/>
      <c r="Q165" s="231"/>
      <c r="R165" s="231"/>
      <c r="S165" s="231"/>
      <c r="T165" s="232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3" t="s">
        <v>175</v>
      </c>
      <c r="AU165" s="233" t="s">
        <v>85</v>
      </c>
      <c r="AV165" s="13" t="s">
        <v>83</v>
      </c>
      <c r="AW165" s="13" t="s">
        <v>37</v>
      </c>
      <c r="AX165" s="13" t="s">
        <v>75</v>
      </c>
      <c r="AY165" s="233" t="s">
        <v>159</v>
      </c>
    </row>
    <row r="166" spans="1:51" s="14" customFormat="1" ht="12">
      <c r="A166" s="14"/>
      <c r="B166" s="234"/>
      <c r="C166" s="235"/>
      <c r="D166" s="225" t="s">
        <v>175</v>
      </c>
      <c r="E166" s="236" t="s">
        <v>19</v>
      </c>
      <c r="F166" s="237" t="s">
        <v>1300</v>
      </c>
      <c r="G166" s="235"/>
      <c r="H166" s="238">
        <v>1299.522</v>
      </c>
      <c r="I166" s="239"/>
      <c r="J166" s="235"/>
      <c r="K166" s="235"/>
      <c r="L166" s="240"/>
      <c r="M166" s="241"/>
      <c r="N166" s="242"/>
      <c r="O166" s="242"/>
      <c r="P166" s="242"/>
      <c r="Q166" s="242"/>
      <c r="R166" s="242"/>
      <c r="S166" s="242"/>
      <c r="T166" s="243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44" t="s">
        <v>175</v>
      </c>
      <c r="AU166" s="244" t="s">
        <v>85</v>
      </c>
      <c r="AV166" s="14" t="s">
        <v>85</v>
      </c>
      <c r="AW166" s="14" t="s">
        <v>37</v>
      </c>
      <c r="AX166" s="14" t="s">
        <v>75</v>
      </c>
      <c r="AY166" s="244" t="s">
        <v>159</v>
      </c>
    </row>
    <row r="167" spans="1:51" s="13" customFormat="1" ht="12">
      <c r="A167" s="13"/>
      <c r="B167" s="223"/>
      <c r="C167" s="224"/>
      <c r="D167" s="225" t="s">
        <v>175</v>
      </c>
      <c r="E167" s="226" t="s">
        <v>19</v>
      </c>
      <c r="F167" s="227" t="s">
        <v>294</v>
      </c>
      <c r="G167" s="224"/>
      <c r="H167" s="226" t="s">
        <v>19</v>
      </c>
      <c r="I167" s="228"/>
      <c r="J167" s="224"/>
      <c r="K167" s="224"/>
      <c r="L167" s="229"/>
      <c r="M167" s="230"/>
      <c r="N167" s="231"/>
      <c r="O167" s="231"/>
      <c r="P167" s="231"/>
      <c r="Q167" s="231"/>
      <c r="R167" s="231"/>
      <c r="S167" s="231"/>
      <c r="T167" s="232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3" t="s">
        <v>175</v>
      </c>
      <c r="AU167" s="233" t="s">
        <v>85</v>
      </c>
      <c r="AV167" s="13" t="s">
        <v>83</v>
      </c>
      <c r="AW167" s="13" t="s">
        <v>37</v>
      </c>
      <c r="AX167" s="13" t="s">
        <v>75</v>
      </c>
      <c r="AY167" s="233" t="s">
        <v>159</v>
      </c>
    </row>
    <row r="168" spans="1:51" s="14" customFormat="1" ht="12">
      <c r="A168" s="14"/>
      <c r="B168" s="234"/>
      <c r="C168" s="235"/>
      <c r="D168" s="225" t="s">
        <v>175</v>
      </c>
      <c r="E168" s="236" t="s">
        <v>19</v>
      </c>
      <c r="F168" s="237" t="s">
        <v>1301</v>
      </c>
      <c r="G168" s="235"/>
      <c r="H168" s="238">
        <v>2625.797</v>
      </c>
      <c r="I168" s="239"/>
      <c r="J168" s="235"/>
      <c r="K168" s="235"/>
      <c r="L168" s="240"/>
      <c r="M168" s="241"/>
      <c r="N168" s="242"/>
      <c r="O168" s="242"/>
      <c r="P168" s="242"/>
      <c r="Q168" s="242"/>
      <c r="R168" s="242"/>
      <c r="S168" s="242"/>
      <c r="T168" s="243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44" t="s">
        <v>175</v>
      </c>
      <c r="AU168" s="244" t="s">
        <v>85</v>
      </c>
      <c r="AV168" s="14" t="s">
        <v>85</v>
      </c>
      <c r="AW168" s="14" t="s">
        <v>37</v>
      </c>
      <c r="AX168" s="14" t="s">
        <v>75</v>
      </c>
      <c r="AY168" s="244" t="s">
        <v>159</v>
      </c>
    </row>
    <row r="169" spans="1:51" s="13" customFormat="1" ht="12">
      <c r="A169" s="13"/>
      <c r="B169" s="223"/>
      <c r="C169" s="224"/>
      <c r="D169" s="225" t="s">
        <v>175</v>
      </c>
      <c r="E169" s="226" t="s">
        <v>19</v>
      </c>
      <c r="F169" s="227" t="s">
        <v>243</v>
      </c>
      <c r="G169" s="224"/>
      <c r="H169" s="226" t="s">
        <v>19</v>
      </c>
      <c r="I169" s="228"/>
      <c r="J169" s="224"/>
      <c r="K169" s="224"/>
      <c r="L169" s="229"/>
      <c r="M169" s="230"/>
      <c r="N169" s="231"/>
      <c r="O169" s="231"/>
      <c r="P169" s="231"/>
      <c r="Q169" s="231"/>
      <c r="R169" s="231"/>
      <c r="S169" s="231"/>
      <c r="T169" s="232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3" t="s">
        <v>175</v>
      </c>
      <c r="AU169" s="233" t="s">
        <v>85</v>
      </c>
      <c r="AV169" s="13" t="s">
        <v>83</v>
      </c>
      <c r="AW169" s="13" t="s">
        <v>37</v>
      </c>
      <c r="AX169" s="13" t="s">
        <v>75</v>
      </c>
      <c r="AY169" s="233" t="s">
        <v>159</v>
      </c>
    </row>
    <row r="170" spans="1:51" s="14" customFormat="1" ht="12">
      <c r="A170" s="14"/>
      <c r="B170" s="234"/>
      <c r="C170" s="235"/>
      <c r="D170" s="225" t="s">
        <v>175</v>
      </c>
      <c r="E170" s="236" t="s">
        <v>19</v>
      </c>
      <c r="F170" s="237" t="s">
        <v>1302</v>
      </c>
      <c r="G170" s="235"/>
      <c r="H170" s="238">
        <v>4.681</v>
      </c>
      <c r="I170" s="239"/>
      <c r="J170" s="235"/>
      <c r="K170" s="235"/>
      <c r="L170" s="240"/>
      <c r="M170" s="241"/>
      <c r="N170" s="242"/>
      <c r="O170" s="242"/>
      <c r="P170" s="242"/>
      <c r="Q170" s="242"/>
      <c r="R170" s="242"/>
      <c r="S170" s="242"/>
      <c r="T170" s="243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44" t="s">
        <v>175</v>
      </c>
      <c r="AU170" s="244" t="s">
        <v>85</v>
      </c>
      <c r="AV170" s="14" t="s">
        <v>85</v>
      </c>
      <c r="AW170" s="14" t="s">
        <v>37</v>
      </c>
      <c r="AX170" s="14" t="s">
        <v>75</v>
      </c>
      <c r="AY170" s="244" t="s">
        <v>159</v>
      </c>
    </row>
    <row r="171" spans="1:51" s="15" customFormat="1" ht="12">
      <c r="A171" s="15"/>
      <c r="B171" s="245"/>
      <c r="C171" s="246"/>
      <c r="D171" s="225" t="s">
        <v>175</v>
      </c>
      <c r="E171" s="247" t="s">
        <v>19</v>
      </c>
      <c r="F171" s="248" t="s">
        <v>179</v>
      </c>
      <c r="G171" s="246"/>
      <c r="H171" s="249">
        <v>3930</v>
      </c>
      <c r="I171" s="250"/>
      <c r="J171" s="246"/>
      <c r="K171" s="246"/>
      <c r="L171" s="251"/>
      <c r="M171" s="252"/>
      <c r="N171" s="253"/>
      <c r="O171" s="253"/>
      <c r="P171" s="253"/>
      <c r="Q171" s="253"/>
      <c r="R171" s="253"/>
      <c r="S171" s="253"/>
      <c r="T171" s="254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T171" s="255" t="s">
        <v>175</v>
      </c>
      <c r="AU171" s="255" t="s">
        <v>85</v>
      </c>
      <c r="AV171" s="15" t="s">
        <v>167</v>
      </c>
      <c r="AW171" s="15" t="s">
        <v>37</v>
      </c>
      <c r="AX171" s="15" t="s">
        <v>83</v>
      </c>
      <c r="AY171" s="255" t="s">
        <v>159</v>
      </c>
    </row>
    <row r="172" spans="1:65" s="2" customFormat="1" ht="21.75" customHeight="1">
      <c r="A172" s="39"/>
      <c r="B172" s="40"/>
      <c r="C172" s="257" t="s">
        <v>281</v>
      </c>
      <c r="D172" s="257" t="s">
        <v>255</v>
      </c>
      <c r="E172" s="258" t="s">
        <v>297</v>
      </c>
      <c r="F172" s="259" t="s">
        <v>298</v>
      </c>
      <c r="G172" s="260" t="s">
        <v>237</v>
      </c>
      <c r="H172" s="261">
        <v>3930</v>
      </c>
      <c r="I172" s="262"/>
      <c r="J172" s="263">
        <f>ROUND(I172*H172,2)</f>
        <v>0</v>
      </c>
      <c r="K172" s="259" t="s">
        <v>166</v>
      </c>
      <c r="L172" s="264"/>
      <c r="M172" s="265" t="s">
        <v>19</v>
      </c>
      <c r="N172" s="266" t="s">
        <v>46</v>
      </c>
      <c r="O172" s="85"/>
      <c r="P172" s="214">
        <f>O172*H172</f>
        <v>0</v>
      </c>
      <c r="Q172" s="214">
        <v>2E-05</v>
      </c>
      <c r="R172" s="214">
        <f>Q172*H172</f>
        <v>0.0786</v>
      </c>
      <c r="S172" s="214">
        <v>0</v>
      </c>
      <c r="T172" s="215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16" t="s">
        <v>259</v>
      </c>
      <c r="AT172" s="216" t="s">
        <v>255</v>
      </c>
      <c r="AU172" s="216" t="s">
        <v>85</v>
      </c>
      <c r="AY172" s="18" t="s">
        <v>159</v>
      </c>
      <c r="BE172" s="217">
        <f>IF(N172="základní",J172,0)</f>
        <v>0</v>
      </c>
      <c r="BF172" s="217">
        <f>IF(N172="snížená",J172,0)</f>
        <v>0</v>
      </c>
      <c r="BG172" s="217">
        <f>IF(N172="zákl. přenesená",J172,0)</f>
        <v>0</v>
      </c>
      <c r="BH172" s="217">
        <f>IF(N172="sníž. přenesená",J172,0)</f>
        <v>0</v>
      </c>
      <c r="BI172" s="217">
        <f>IF(N172="nulová",J172,0)</f>
        <v>0</v>
      </c>
      <c r="BJ172" s="18" t="s">
        <v>83</v>
      </c>
      <c r="BK172" s="217">
        <f>ROUND(I172*H172,2)</f>
        <v>0</v>
      </c>
      <c r="BL172" s="18" t="s">
        <v>238</v>
      </c>
      <c r="BM172" s="216" t="s">
        <v>1303</v>
      </c>
    </row>
    <row r="173" spans="1:65" s="2" customFormat="1" ht="33" customHeight="1">
      <c r="A173" s="39"/>
      <c r="B173" s="40"/>
      <c r="C173" s="257" t="s">
        <v>285</v>
      </c>
      <c r="D173" s="257" t="s">
        <v>255</v>
      </c>
      <c r="E173" s="258" t="s">
        <v>301</v>
      </c>
      <c r="F173" s="259" t="s">
        <v>302</v>
      </c>
      <c r="G173" s="260" t="s">
        <v>303</v>
      </c>
      <c r="H173" s="261">
        <v>39.3</v>
      </c>
      <c r="I173" s="262"/>
      <c r="J173" s="263">
        <f>ROUND(I173*H173,2)</f>
        <v>0</v>
      </c>
      <c r="K173" s="259" t="s">
        <v>166</v>
      </c>
      <c r="L173" s="264"/>
      <c r="M173" s="265" t="s">
        <v>19</v>
      </c>
      <c r="N173" s="266" t="s">
        <v>46</v>
      </c>
      <c r="O173" s="85"/>
      <c r="P173" s="214">
        <f>O173*H173</f>
        <v>0</v>
      </c>
      <c r="Q173" s="214">
        <v>0.0011</v>
      </c>
      <c r="R173" s="214">
        <f>Q173*H173</f>
        <v>0.04323</v>
      </c>
      <c r="S173" s="214">
        <v>0</v>
      </c>
      <c r="T173" s="215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16" t="s">
        <v>259</v>
      </c>
      <c r="AT173" s="216" t="s">
        <v>255</v>
      </c>
      <c r="AU173" s="216" t="s">
        <v>85</v>
      </c>
      <c r="AY173" s="18" t="s">
        <v>159</v>
      </c>
      <c r="BE173" s="217">
        <f>IF(N173="základní",J173,0)</f>
        <v>0</v>
      </c>
      <c r="BF173" s="217">
        <f>IF(N173="snížená",J173,0)</f>
        <v>0</v>
      </c>
      <c r="BG173" s="217">
        <f>IF(N173="zákl. přenesená",J173,0)</f>
        <v>0</v>
      </c>
      <c r="BH173" s="217">
        <f>IF(N173="sníž. přenesená",J173,0)</f>
        <v>0</v>
      </c>
      <c r="BI173" s="217">
        <f>IF(N173="nulová",J173,0)</f>
        <v>0</v>
      </c>
      <c r="BJ173" s="18" t="s">
        <v>83</v>
      </c>
      <c r="BK173" s="217">
        <f>ROUND(I173*H173,2)</f>
        <v>0</v>
      </c>
      <c r="BL173" s="18" t="s">
        <v>238</v>
      </c>
      <c r="BM173" s="216" t="s">
        <v>1304</v>
      </c>
    </row>
    <row r="174" spans="1:51" s="14" customFormat="1" ht="12">
      <c r="A174" s="14"/>
      <c r="B174" s="234"/>
      <c r="C174" s="235"/>
      <c r="D174" s="225" t="s">
        <v>175</v>
      </c>
      <c r="E174" s="235"/>
      <c r="F174" s="237" t="s">
        <v>1305</v>
      </c>
      <c r="G174" s="235"/>
      <c r="H174" s="238">
        <v>39.3</v>
      </c>
      <c r="I174" s="239"/>
      <c r="J174" s="235"/>
      <c r="K174" s="235"/>
      <c r="L174" s="240"/>
      <c r="M174" s="241"/>
      <c r="N174" s="242"/>
      <c r="O174" s="242"/>
      <c r="P174" s="242"/>
      <c r="Q174" s="242"/>
      <c r="R174" s="242"/>
      <c r="S174" s="242"/>
      <c r="T174" s="243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44" t="s">
        <v>175</v>
      </c>
      <c r="AU174" s="244" t="s">
        <v>85</v>
      </c>
      <c r="AV174" s="14" t="s">
        <v>85</v>
      </c>
      <c r="AW174" s="14" t="s">
        <v>4</v>
      </c>
      <c r="AX174" s="14" t="s">
        <v>83</v>
      </c>
      <c r="AY174" s="244" t="s">
        <v>159</v>
      </c>
    </row>
    <row r="175" spans="1:65" s="2" customFormat="1" ht="55.5" customHeight="1">
      <c r="A175" s="39"/>
      <c r="B175" s="40"/>
      <c r="C175" s="205" t="s">
        <v>7</v>
      </c>
      <c r="D175" s="205" t="s">
        <v>162</v>
      </c>
      <c r="E175" s="206" t="s">
        <v>307</v>
      </c>
      <c r="F175" s="207" t="s">
        <v>308</v>
      </c>
      <c r="G175" s="208" t="s">
        <v>237</v>
      </c>
      <c r="H175" s="209">
        <v>15</v>
      </c>
      <c r="I175" s="210"/>
      <c r="J175" s="211">
        <f>ROUND(I175*H175,2)</f>
        <v>0</v>
      </c>
      <c r="K175" s="207" t="s">
        <v>166</v>
      </c>
      <c r="L175" s="45"/>
      <c r="M175" s="212" t="s">
        <v>19</v>
      </c>
      <c r="N175" s="213" t="s">
        <v>46</v>
      </c>
      <c r="O175" s="85"/>
      <c r="P175" s="214">
        <f>O175*H175</f>
        <v>0</v>
      </c>
      <c r="Q175" s="214">
        <v>0.00108</v>
      </c>
      <c r="R175" s="214">
        <f>Q175*H175</f>
        <v>0.0162</v>
      </c>
      <c r="S175" s="214">
        <v>0</v>
      </c>
      <c r="T175" s="215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16" t="s">
        <v>238</v>
      </c>
      <c r="AT175" s="216" t="s">
        <v>162</v>
      </c>
      <c r="AU175" s="216" t="s">
        <v>85</v>
      </c>
      <c r="AY175" s="18" t="s">
        <v>159</v>
      </c>
      <c r="BE175" s="217">
        <f>IF(N175="základní",J175,0)</f>
        <v>0</v>
      </c>
      <c r="BF175" s="217">
        <f>IF(N175="snížená",J175,0)</f>
        <v>0</v>
      </c>
      <c r="BG175" s="217">
        <f>IF(N175="zákl. přenesená",J175,0)</f>
        <v>0</v>
      </c>
      <c r="BH175" s="217">
        <f>IF(N175="sníž. přenesená",J175,0)</f>
        <v>0</v>
      </c>
      <c r="BI175" s="217">
        <f>IF(N175="nulová",J175,0)</f>
        <v>0</v>
      </c>
      <c r="BJ175" s="18" t="s">
        <v>83</v>
      </c>
      <c r="BK175" s="217">
        <f>ROUND(I175*H175,2)</f>
        <v>0</v>
      </c>
      <c r="BL175" s="18" t="s">
        <v>238</v>
      </c>
      <c r="BM175" s="216" t="s">
        <v>1306</v>
      </c>
    </row>
    <row r="176" spans="1:47" s="2" customFormat="1" ht="12">
      <c r="A176" s="39"/>
      <c r="B176" s="40"/>
      <c r="C176" s="41"/>
      <c r="D176" s="218" t="s">
        <v>169</v>
      </c>
      <c r="E176" s="41"/>
      <c r="F176" s="219" t="s">
        <v>310</v>
      </c>
      <c r="G176" s="41"/>
      <c r="H176" s="41"/>
      <c r="I176" s="220"/>
      <c r="J176" s="41"/>
      <c r="K176" s="41"/>
      <c r="L176" s="45"/>
      <c r="M176" s="221"/>
      <c r="N176" s="222"/>
      <c r="O176" s="85"/>
      <c r="P176" s="85"/>
      <c r="Q176" s="85"/>
      <c r="R176" s="85"/>
      <c r="S176" s="85"/>
      <c r="T176" s="86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T176" s="18" t="s">
        <v>169</v>
      </c>
      <c r="AU176" s="18" t="s">
        <v>85</v>
      </c>
    </row>
    <row r="177" spans="1:51" s="13" customFormat="1" ht="12">
      <c r="A177" s="13"/>
      <c r="B177" s="223"/>
      <c r="C177" s="224"/>
      <c r="D177" s="225" t="s">
        <v>175</v>
      </c>
      <c r="E177" s="226" t="s">
        <v>19</v>
      </c>
      <c r="F177" s="227" t="s">
        <v>322</v>
      </c>
      <c r="G177" s="224"/>
      <c r="H177" s="226" t="s">
        <v>19</v>
      </c>
      <c r="I177" s="228"/>
      <c r="J177" s="224"/>
      <c r="K177" s="224"/>
      <c r="L177" s="229"/>
      <c r="M177" s="230"/>
      <c r="N177" s="231"/>
      <c r="O177" s="231"/>
      <c r="P177" s="231"/>
      <c r="Q177" s="231"/>
      <c r="R177" s="231"/>
      <c r="S177" s="231"/>
      <c r="T177" s="232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33" t="s">
        <v>175</v>
      </c>
      <c r="AU177" s="233" t="s">
        <v>85</v>
      </c>
      <c r="AV177" s="13" t="s">
        <v>83</v>
      </c>
      <c r="AW177" s="13" t="s">
        <v>37</v>
      </c>
      <c r="AX177" s="13" t="s">
        <v>75</v>
      </c>
      <c r="AY177" s="233" t="s">
        <v>159</v>
      </c>
    </row>
    <row r="178" spans="1:51" s="13" customFormat="1" ht="12">
      <c r="A178" s="13"/>
      <c r="B178" s="223"/>
      <c r="C178" s="224"/>
      <c r="D178" s="225" t="s">
        <v>175</v>
      </c>
      <c r="E178" s="226" t="s">
        <v>19</v>
      </c>
      <c r="F178" s="227" t="s">
        <v>323</v>
      </c>
      <c r="G178" s="224"/>
      <c r="H178" s="226" t="s">
        <v>19</v>
      </c>
      <c r="I178" s="228"/>
      <c r="J178" s="224"/>
      <c r="K178" s="224"/>
      <c r="L178" s="229"/>
      <c r="M178" s="230"/>
      <c r="N178" s="231"/>
      <c r="O178" s="231"/>
      <c r="P178" s="231"/>
      <c r="Q178" s="231"/>
      <c r="R178" s="231"/>
      <c r="S178" s="231"/>
      <c r="T178" s="232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3" t="s">
        <v>175</v>
      </c>
      <c r="AU178" s="233" t="s">
        <v>85</v>
      </c>
      <c r="AV178" s="13" t="s">
        <v>83</v>
      </c>
      <c r="AW178" s="13" t="s">
        <v>37</v>
      </c>
      <c r="AX178" s="13" t="s">
        <v>75</v>
      </c>
      <c r="AY178" s="233" t="s">
        <v>159</v>
      </c>
    </row>
    <row r="179" spans="1:51" s="14" customFormat="1" ht="12">
      <c r="A179" s="14"/>
      <c r="B179" s="234"/>
      <c r="C179" s="235"/>
      <c r="D179" s="225" t="s">
        <v>175</v>
      </c>
      <c r="E179" s="236" t="s">
        <v>19</v>
      </c>
      <c r="F179" s="237" t="s">
        <v>8</v>
      </c>
      <c r="G179" s="235"/>
      <c r="H179" s="238">
        <v>15</v>
      </c>
      <c r="I179" s="239"/>
      <c r="J179" s="235"/>
      <c r="K179" s="235"/>
      <c r="L179" s="240"/>
      <c r="M179" s="241"/>
      <c r="N179" s="242"/>
      <c r="O179" s="242"/>
      <c r="P179" s="242"/>
      <c r="Q179" s="242"/>
      <c r="R179" s="242"/>
      <c r="S179" s="242"/>
      <c r="T179" s="243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44" t="s">
        <v>175</v>
      </c>
      <c r="AU179" s="244" t="s">
        <v>85</v>
      </c>
      <c r="AV179" s="14" t="s">
        <v>85</v>
      </c>
      <c r="AW179" s="14" t="s">
        <v>37</v>
      </c>
      <c r="AX179" s="14" t="s">
        <v>83</v>
      </c>
      <c r="AY179" s="244" t="s">
        <v>159</v>
      </c>
    </row>
    <row r="180" spans="1:65" s="2" customFormat="1" ht="24.15" customHeight="1">
      <c r="A180" s="39"/>
      <c r="B180" s="40"/>
      <c r="C180" s="257" t="s">
        <v>300</v>
      </c>
      <c r="D180" s="257" t="s">
        <v>255</v>
      </c>
      <c r="E180" s="258" t="s">
        <v>325</v>
      </c>
      <c r="F180" s="259" t="s">
        <v>326</v>
      </c>
      <c r="G180" s="260" t="s">
        <v>237</v>
      </c>
      <c r="H180" s="261">
        <v>15</v>
      </c>
      <c r="I180" s="262"/>
      <c r="J180" s="263">
        <f>ROUND(I180*H180,2)</f>
        <v>0</v>
      </c>
      <c r="K180" s="259" t="s">
        <v>166</v>
      </c>
      <c r="L180" s="264"/>
      <c r="M180" s="265" t="s">
        <v>19</v>
      </c>
      <c r="N180" s="266" t="s">
        <v>46</v>
      </c>
      <c r="O180" s="85"/>
      <c r="P180" s="214">
        <f>O180*H180</f>
        <v>0</v>
      </c>
      <c r="Q180" s="214">
        <v>0.00202</v>
      </c>
      <c r="R180" s="214">
        <f>Q180*H180</f>
        <v>0.0303</v>
      </c>
      <c r="S180" s="214">
        <v>0</v>
      </c>
      <c r="T180" s="215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16" t="s">
        <v>259</v>
      </c>
      <c r="AT180" s="216" t="s">
        <v>255</v>
      </c>
      <c r="AU180" s="216" t="s">
        <v>85</v>
      </c>
      <c r="AY180" s="18" t="s">
        <v>159</v>
      </c>
      <c r="BE180" s="217">
        <f>IF(N180="základní",J180,0)</f>
        <v>0</v>
      </c>
      <c r="BF180" s="217">
        <f>IF(N180="snížená",J180,0)</f>
        <v>0</v>
      </c>
      <c r="BG180" s="217">
        <f>IF(N180="zákl. přenesená",J180,0)</f>
        <v>0</v>
      </c>
      <c r="BH180" s="217">
        <f>IF(N180="sníž. přenesená",J180,0)</f>
        <v>0</v>
      </c>
      <c r="BI180" s="217">
        <f>IF(N180="nulová",J180,0)</f>
        <v>0</v>
      </c>
      <c r="BJ180" s="18" t="s">
        <v>83</v>
      </c>
      <c r="BK180" s="217">
        <f>ROUND(I180*H180,2)</f>
        <v>0</v>
      </c>
      <c r="BL180" s="18" t="s">
        <v>238</v>
      </c>
      <c r="BM180" s="216" t="s">
        <v>1307</v>
      </c>
    </row>
    <row r="181" spans="1:65" s="2" customFormat="1" ht="55.5" customHeight="1">
      <c r="A181" s="39"/>
      <c r="B181" s="40"/>
      <c r="C181" s="205" t="s">
        <v>306</v>
      </c>
      <c r="D181" s="205" t="s">
        <v>162</v>
      </c>
      <c r="E181" s="206" t="s">
        <v>307</v>
      </c>
      <c r="F181" s="207" t="s">
        <v>308</v>
      </c>
      <c r="G181" s="208" t="s">
        <v>237</v>
      </c>
      <c r="H181" s="209">
        <v>15</v>
      </c>
      <c r="I181" s="210"/>
      <c r="J181" s="211">
        <f>ROUND(I181*H181,2)</f>
        <v>0</v>
      </c>
      <c r="K181" s="207" t="s">
        <v>166</v>
      </c>
      <c r="L181" s="45"/>
      <c r="M181" s="212" t="s">
        <v>19</v>
      </c>
      <c r="N181" s="213" t="s">
        <v>46</v>
      </c>
      <c r="O181" s="85"/>
      <c r="P181" s="214">
        <f>O181*H181</f>
        <v>0</v>
      </c>
      <c r="Q181" s="214">
        <v>0.00108</v>
      </c>
      <c r="R181" s="214">
        <f>Q181*H181</f>
        <v>0.0162</v>
      </c>
      <c r="S181" s="214">
        <v>0</v>
      </c>
      <c r="T181" s="215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16" t="s">
        <v>238</v>
      </c>
      <c r="AT181" s="216" t="s">
        <v>162</v>
      </c>
      <c r="AU181" s="216" t="s">
        <v>85</v>
      </c>
      <c r="AY181" s="18" t="s">
        <v>159</v>
      </c>
      <c r="BE181" s="217">
        <f>IF(N181="základní",J181,0)</f>
        <v>0</v>
      </c>
      <c r="BF181" s="217">
        <f>IF(N181="snížená",J181,0)</f>
        <v>0</v>
      </c>
      <c r="BG181" s="217">
        <f>IF(N181="zákl. přenesená",J181,0)</f>
        <v>0</v>
      </c>
      <c r="BH181" s="217">
        <f>IF(N181="sníž. přenesená",J181,0)</f>
        <v>0</v>
      </c>
      <c r="BI181" s="217">
        <f>IF(N181="nulová",J181,0)</f>
        <v>0</v>
      </c>
      <c r="BJ181" s="18" t="s">
        <v>83</v>
      </c>
      <c r="BK181" s="217">
        <f>ROUND(I181*H181,2)</f>
        <v>0</v>
      </c>
      <c r="BL181" s="18" t="s">
        <v>238</v>
      </c>
      <c r="BM181" s="216" t="s">
        <v>1308</v>
      </c>
    </row>
    <row r="182" spans="1:47" s="2" customFormat="1" ht="12">
      <c r="A182" s="39"/>
      <c r="B182" s="40"/>
      <c r="C182" s="41"/>
      <c r="D182" s="218" t="s">
        <v>169</v>
      </c>
      <c r="E182" s="41"/>
      <c r="F182" s="219" t="s">
        <v>310</v>
      </c>
      <c r="G182" s="41"/>
      <c r="H182" s="41"/>
      <c r="I182" s="220"/>
      <c r="J182" s="41"/>
      <c r="K182" s="41"/>
      <c r="L182" s="45"/>
      <c r="M182" s="221"/>
      <c r="N182" s="222"/>
      <c r="O182" s="85"/>
      <c r="P182" s="85"/>
      <c r="Q182" s="85"/>
      <c r="R182" s="85"/>
      <c r="S182" s="85"/>
      <c r="T182" s="86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T182" s="18" t="s">
        <v>169</v>
      </c>
      <c r="AU182" s="18" t="s">
        <v>85</v>
      </c>
    </row>
    <row r="183" spans="1:65" s="2" customFormat="1" ht="33" customHeight="1">
      <c r="A183" s="39"/>
      <c r="B183" s="40"/>
      <c r="C183" s="257" t="s">
        <v>315</v>
      </c>
      <c r="D183" s="257" t="s">
        <v>255</v>
      </c>
      <c r="E183" s="258" t="s">
        <v>331</v>
      </c>
      <c r="F183" s="259" t="s">
        <v>332</v>
      </c>
      <c r="G183" s="260" t="s">
        <v>237</v>
      </c>
      <c r="H183" s="261">
        <v>15</v>
      </c>
      <c r="I183" s="262"/>
      <c r="J183" s="263">
        <f>ROUND(I183*H183,2)</f>
        <v>0</v>
      </c>
      <c r="K183" s="259" t="s">
        <v>166</v>
      </c>
      <c r="L183" s="264"/>
      <c r="M183" s="265" t="s">
        <v>19</v>
      </c>
      <c r="N183" s="266" t="s">
        <v>46</v>
      </c>
      <c r="O183" s="85"/>
      <c r="P183" s="214">
        <f>O183*H183</f>
        <v>0</v>
      </c>
      <c r="Q183" s="214">
        <v>0.00233</v>
      </c>
      <c r="R183" s="214">
        <f>Q183*H183</f>
        <v>0.03495</v>
      </c>
      <c r="S183" s="214">
        <v>0</v>
      </c>
      <c r="T183" s="215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16" t="s">
        <v>259</v>
      </c>
      <c r="AT183" s="216" t="s">
        <v>255</v>
      </c>
      <c r="AU183" s="216" t="s">
        <v>85</v>
      </c>
      <c r="AY183" s="18" t="s">
        <v>159</v>
      </c>
      <c r="BE183" s="217">
        <f>IF(N183="základní",J183,0)</f>
        <v>0</v>
      </c>
      <c r="BF183" s="217">
        <f>IF(N183="snížená",J183,0)</f>
        <v>0</v>
      </c>
      <c r="BG183" s="217">
        <f>IF(N183="zákl. přenesená",J183,0)</f>
        <v>0</v>
      </c>
      <c r="BH183" s="217">
        <f>IF(N183="sníž. přenesená",J183,0)</f>
        <v>0</v>
      </c>
      <c r="BI183" s="217">
        <f>IF(N183="nulová",J183,0)</f>
        <v>0</v>
      </c>
      <c r="BJ183" s="18" t="s">
        <v>83</v>
      </c>
      <c r="BK183" s="217">
        <f>ROUND(I183*H183,2)</f>
        <v>0</v>
      </c>
      <c r="BL183" s="18" t="s">
        <v>238</v>
      </c>
      <c r="BM183" s="216" t="s">
        <v>1309</v>
      </c>
    </row>
    <row r="184" spans="1:65" s="2" customFormat="1" ht="33" customHeight="1">
      <c r="A184" s="39"/>
      <c r="B184" s="40"/>
      <c r="C184" s="205" t="s">
        <v>318</v>
      </c>
      <c r="D184" s="205" t="s">
        <v>162</v>
      </c>
      <c r="E184" s="206" t="s">
        <v>335</v>
      </c>
      <c r="F184" s="207" t="s">
        <v>336</v>
      </c>
      <c r="G184" s="208" t="s">
        <v>165</v>
      </c>
      <c r="H184" s="209">
        <v>47.826</v>
      </c>
      <c r="I184" s="210"/>
      <c r="J184" s="211">
        <f>ROUND(I184*H184,2)</f>
        <v>0</v>
      </c>
      <c r="K184" s="207" t="s">
        <v>166</v>
      </c>
      <c r="L184" s="45"/>
      <c r="M184" s="212" t="s">
        <v>19</v>
      </c>
      <c r="N184" s="213" t="s">
        <v>46</v>
      </c>
      <c r="O184" s="85"/>
      <c r="P184" s="214">
        <f>O184*H184</f>
        <v>0</v>
      </c>
      <c r="Q184" s="214">
        <v>0</v>
      </c>
      <c r="R184" s="214">
        <f>Q184*H184</f>
        <v>0</v>
      </c>
      <c r="S184" s="214">
        <v>0.011</v>
      </c>
      <c r="T184" s="215">
        <f>S184*H184</f>
        <v>0.5260859999999999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16" t="s">
        <v>238</v>
      </c>
      <c r="AT184" s="216" t="s">
        <v>162</v>
      </c>
      <c r="AU184" s="216" t="s">
        <v>85</v>
      </c>
      <c r="AY184" s="18" t="s">
        <v>159</v>
      </c>
      <c r="BE184" s="217">
        <f>IF(N184="základní",J184,0)</f>
        <v>0</v>
      </c>
      <c r="BF184" s="217">
        <f>IF(N184="snížená",J184,0)</f>
        <v>0</v>
      </c>
      <c r="BG184" s="217">
        <f>IF(N184="zákl. přenesená",J184,0)</f>
        <v>0</v>
      </c>
      <c r="BH184" s="217">
        <f>IF(N184="sníž. přenesená",J184,0)</f>
        <v>0</v>
      </c>
      <c r="BI184" s="217">
        <f>IF(N184="nulová",J184,0)</f>
        <v>0</v>
      </c>
      <c r="BJ184" s="18" t="s">
        <v>83</v>
      </c>
      <c r="BK184" s="217">
        <f>ROUND(I184*H184,2)</f>
        <v>0</v>
      </c>
      <c r="BL184" s="18" t="s">
        <v>238</v>
      </c>
      <c r="BM184" s="216" t="s">
        <v>1310</v>
      </c>
    </row>
    <row r="185" spans="1:47" s="2" customFormat="1" ht="12">
      <c r="A185" s="39"/>
      <c r="B185" s="40"/>
      <c r="C185" s="41"/>
      <c r="D185" s="218" t="s">
        <v>169</v>
      </c>
      <c r="E185" s="41"/>
      <c r="F185" s="219" t="s">
        <v>338</v>
      </c>
      <c r="G185" s="41"/>
      <c r="H185" s="41"/>
      <c r="I185" s="220"/>
      <c r="J185" s="41"/>
      <c r="K185" s="41"/>
      <c r="L185" s="45"/>
      <c r="M185" s="221"/>
      <c r="N185" s="222"/>
      <c r="O185" s="85"/>
      <c r="P185" s="85"/>
      <c r="Q185" s="85"/>
      <c r="R185" s="85"/>
      <c r="S185" s="85"/>
      <c r="T185" s="86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T185" s="18" t="s">
        <v>169</v>
      </c>
      <c r="AU185" s="18" t="s">
        <v>85</v>
      </c>
    </row>
    <row r="186" spans="1:51" s="13" customFormat="1" ht="12">
      <c r="A186" s="13"/>
      <c r="B186" s="223"/>
      <c r="C186" s="224"/>
      <c r="D186" s="225" t="s">
        <v>175</v>
      </c>
      <c r="E186" s="226" t="s">
        <v>19</v>
      </c>
      <c r="F186" s="227" t="s">
        <v>339</v>
      </c>
      <c r="G186" s="224"/>
      <c r="H186" s="226" t="s">
        <v>19</v>
      </c>
      <c r="I186" s="228"/>
      <c r="J186" s="224"/>
      <c r="K186" s="224"/>
      <c r="L186" s="229"/>
      <c r="M186" s="230"/>
      <c r="N186" s="231"/>
      <c r="O186" s="231"/>
      <c r="P186" s="231"/>
      <c r="Q186" s="231"/>
      <c r="R186" s="231"/>
      <c r="S186" s="231"/>
      <c r="T186" s="232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33" t="s">
        <v>175</v>
      </c>
      <c r="AU186" s="233" t="s">
        <v>85</v>
      </c>
      <c r="AV186" s="13" t="s">
        <v>83</v>
      </c>
      <c r="AW186" s="13" t="s">
        <v>37</v>
      </c>
      <c r="AX186" s="13" t="s">
        <v>75</v>
      </c>
      <c r="AY186" s="233" t="s">
        <v>159</v>
      </c>
    </row>
    <row r="187" spans="1:51" s="13" customFormat="1" ht="12">
      <c r="A187" s="13"/>
      <c r="B187" s="223"/>
      <c r="C187" s="224"/>
      <c r="D187" s="225" t="s">
        <v>175</v>
      </c>
      <c r="E187" s="226" t="s">
        <v>19</v>
      </c>
      <c r="F187" s="227" t="s">
        <v>340</v>
      </c>
      <c r="G187" s="224"/>
      <c r="H187" s="226" t="s">
        <v>19</v>
      </c>
      <c r="I187" s="228"/>
      <c r="J187" s="224"/>
      <c r="K187" s="224"/>
      <c r="L187" s="229"/>
      <c r="M187" s="230"/>
      <c r="N187" s="231"/>
      <c r="O187" s="231"/>
      <c r="P187" s="231"/>
      <c r="Q187" s="231"/>
      <c r="R187" s="231"/>
      <c r="S187" s="231"/>
      <c r="T187" s="232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3" t="s">
        <v>175</v>
      </c>
      <c r="AU187" s="233" t="s">
        <v>85</v>
      </c>
      <c r="AV187" s="13" t="s">
        <v>83</v>
      </c>
      <c r="AW187" s="13" t="s">
        <v>37</v>
      </c>
      <c r="AX187" s="13" t="s">
        <v>75</v>
      </c>
      <c r="AY187" s="233" t="s">
        <v>159</v>
      </c>
    </row>
    <row r="188" spans="1:51" s="13" customFormat="1" ht="12">
      <c r="A188" s="13"/>
      <c r="B188" s="223"/>
      <c r="C188" s="224"/>
      <c r="D188" s="225" t="s">
        <v>175</v>
      </c>
      <c r="E188" s="226" t="s">
        <v>19</v>
      </c>
      <c r="F188" s="227" t="s">
        <v>1311</v>
      </c>
      <c r="G188" s="224"/>
      <c r="H188" s="226" t="s">
        <v>19</v>
      </c>
      <c r="I188" s="228"/>
      <c r="J188" s="224"/>
      <c r="K188" s="224"/>
      <c r="L188" s="229"/>
      <c r="M188" s="230"/>
      <c r="N188" s="231"/>
      <c r="O188" s="231"/>
      <c r="P188" s="231"/>
      <c r="Q188" s="231"/>
      <c r="R188" s="231"/>
      <c r="S188" s="231"/>
      <c r="T188" s="232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3" t="s">
        <v>175</v>
      </c>
      <c r="AU188" s="233" t="s">
        <v>85</v>
      </c>
      <c r="AV188" s="13" t="s">
        <v>83</v>
      </c>
      <c r="AW188" s="13" t="s">
        <v>37</v>
      </c>
      <c r="AX188" s="13" t="s">
        <v>75</v>
      </c>
      <c r="AY188" s="233" t="s">
        <v>159</v>
      </c>
    </row>
    <row r="189" spans="1:51" s="14" customFormat="1" ht="12">
      <c r="A189" s="14"/>
      <c r="B189" s="234"/>
      <c r="C189" s="235"/>
      <c r="D189" s="225" t="s">
        <v>175</v>
      </c>
      <c r="E189" s="236" t="s">
        <v>19</v>
      </c>
      <c r="F189" s="237" t="s">
        <v>1312</v>
      </c>
      <c r="G189" s="235"/>
      <c r="H189" s="238">
        <v>47.826</v>
      </c>
      <c r="I189" s="239"/>
      <c r="J189" s="235"/>
      <c r="K189" s="235"/>
      <c r="L189" s="240"/>
      <c r="M189" s="241"/>
      <c r="N189" s="242"/>
      <c r="O189" s="242"/>
      <c r="P189" s="242"/>
      <c r="Q189" s="242"/>
      <c r="R189" s="242"/>
      <c r="S189" s="242"/>
      <c r="T189" s="243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44" t="s">
        <v>175</v>
      </c>
      <c r="AU189" s="244" t="s">
        <v>85</v>
      </c>
      <c r="AV189" s="14" t="s">
        <v>85</v>
      </c>
      <c r="AW189" s="14" t="s">
        <v>37</v>
      </c>
      <c r="AX189" s="14" t="s">
        <v>83</v>
      </c>
      <c r="AY189" s="244" t="s">
        <v>159</v>
      </c>
    </row>
    <row r="190" spans="1:65" s="2" customFormat="1" ht="37.8" customHeight="1">
      <c r="A190" s="39"/>
      <c r="B190" s="40"/>
      <c r="C190" s="205" t="s">
        <v>320</v>
      </c>
      <c r="D190" s="205" t="s">
        <v>162</v>
      </c>
      <c r="E190" s="206" t="s">
        <v>246</v>
      </c>
      <c r="F190" s="207" t="s">
        <v>247</v>
      </c>
      <c r="G190" s="208" t="s">
        <v>165</v>
      </c>
      <c r="H190" s="209">
        <v>66.956</v>
      </c>
      <c r="I190" s="210"/>
      <c r="J190" s="211">
        <f>ROUND(I190*H190,2)</f>
        <v>0</v>
      </c>
      <c r="K190" s="207" t="s">
        <v>166</v>
      </c>
      <c r="L190" s="45"/>
      <c r="M190" s="212" t="s">
        <v>19</v>
      </c>
      <c r="N190" s="213" t="s">
        <v>46</v>
      </c>
      <c r="O190" s="85"/>
      <c r="P190" s="214">
        <f>O190*H190</f>
        <v>0</v>
      </c>
      <c r="Q190" s="214">
        <v>0</v>
      </c>
      <c r="R190" s="214">
        <f>Q190*H190</f>
        <v>0</v>
      </c>
      <c r="S190" s="214">
        <v>0</v>
      </c>
      <c r="T190" s="215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16" t="s">
        <v>238</v>
      </c>
      <c r="AT190" s="216" t="s">
        <v>162</v>
      </c>
      <c r="AU190" s="216" t="s">
        <v>85</v>
      </c>
      <c r="AY190" s="18" t="s">
        <v>159</v>
      </c>
      <c r="BE190" s="217">
        <f>IF(N190="základní",J190,0)</f>
        <v>0</v>
      </c>
      <c r="BF190" s="217">
        <f>IF(N190="snížená",J190,0)</f>
        <v>0</v>
      </c>
      <c r="BG190" s="217">
        <f>IF(N190="zákl. přenesená",J190,0)</f>
        <v>0</v>
      </c>
      <c r="BH190" s="217">
        <f>IF(N190="sníž. přenesená",J190,0)</f>
        <v>0</v>
      </c>
      <c r="BI190" s="217">
        <f>IF(N190="nulová",J190,0)</f>
        <v>0</v>
      </c>
      <c r="BJ190" s="18" t="s">
        <v>83</v>
      </c>
      <c r="BK190" s="217">
        <f>ROUND(I190*H190,2)</f>
        <v>0</v>
      </c>
      <c r="BL190" s="18" t="s">
        <v>238</v>
      </c>
      <c r="BM190" s="216" t="s">
        <v>1313</v>
      </c>
    </row>
    <row r="191" spans="1:47" s="2" customFormat="1" ht="12">
      <c r="A191" s="39"/>
      <c r="B191" s="40"/>
      <c r="C191" s="41"/>
      <c r="D191" s="218" t="s">
        <v>169</v>
      </c>
      <c r="E191" s="41"/>
      <c r="F191" s="219" t="s">
        <v>249</v>
      </c>
      <c r="G191" s="41"/>
      <c r="H191" s="41"/>
      <c r="I191" s="220"/>
      <c r="J191" s="41"/>
      <c r="K191" s="41"/>
      <c r="L191" s="45"/>
      <c r="M191" s="221"/>
      <c r="N191" s="222"/>
      <c r="O191" s="85"/>
      <c r="P191" s="85"/>
      <c r="Q191" s="85"/>
      <c r="R191" s="85"/>
      <c r="S191" s="85"/>
      <c r="T191" s="86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T191" s="18" t="s">
        <v>169</v>
      </c>
      <c r="AU191" s="18" t="s">
        <v>85</v>
      </c>
    </row>
    <row r="192" spans="1:51" s="13" customFormat="1" ht="12">
      <c r="A192" s="13"/>
      <c r="B192" s="223"/>
      <c r="C192" s="224"/>
      <c r="D192" s="225" t="s">
        <v>175</v>
      </c>
      <c r="E192" s="226" t="s">
        <v>19</v>
      </c>
      <c r="F192" s="227" t="s">
        <v>339</v>
      </c>
      <c r="G192" s="224"/>
      <c r="H192" s="226" t="s">
        <v>19</v>
      </c>
      <c r="I192" s="228"/>
      <c r="J192" s="224"/>
      <c r="K192" s="224"/>
      <c r="L192" s="229"/>
      <c r="M192" s="230"/>
      <c r="N192" s="231"/>
      <c r="O192" s="231"/>
      <c r="P192" s="231"/>
      <c r="Q192" s="231"/>
      <c r="R192" s="231"/>
      <c r="S192" s="231"/>
      <c r="T192" s="232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3" t="s">
        <v>175</v>
      </c>
      <c r="AU192" s="233" t="s">
        <v>85</v>
      </c>
      <c r="AV192" s="13" t="s">
        <v>83</v>
      </c>
      <c r="AW192" s="13" t="s">
        <v>37</v>
      </c>
      <c r="AX192" s="13" t="s">
        <v>75</v>
      </c>
      <c r="AY192" s="233" t="s">
        <v>159</v>
      </c>
    </row>
    <row r="193" spans="1:51" s="13" customFormat="1" ht="12">
      <c r="A193" s="13"/>
      <c r="B193" s="223"/>
      <c r="C193" s="224"/>
      <c r="D193" s="225" t="s">
        <v>175</v>
      </c>
      <c r="E193" s="226" t="s">
        <v>19</v>
      </c>
      <c r="F193" s="227" t="s">
        <v>1311</v>
      </c>
      <c r="G193" s="224"/>
      <c r="H193" s="226" t="s">
        <v>19</v>
      </c>
      <c r="I193" s="228"/>
      <c r="J193" s="224"/>
      <c r="K193" s="224"/>
      <c r="L193" s="229"/>
      <c r="M193" s="230"/>
      <c r="N193" s="231"/>
      <c r="O193" s="231"/>
      <c r="P193" s="231"/>
      <c r="Q193" s="231"/>
      <c r="R193" s="231"/>
      <c r="S193" s="231"/>
      <c r="T193" s="232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3" t="s">
        <v>175</v>
      </c>
      <c r="AU193" s="233" t="s">
        <v>85</v>
      </c>
      <c r="AV193" s="13" t="s">
        <v>83</v>
      </c>
      <c r="AW193" s="13" t="s">
        <v>37</v>
      </c>
      <c r="AX193" s="13" t="s">
        <v>75</v>
      </c>
      <c r="AY193" s="233" t="s">
        <v>159</v>
      </c>
    </row>
    <row r="194" spans="1:51" s="14" customFormat="1" ht="12">
      <c r="A194" s="14"/>
      <c r="B194" s="234"/>
      <c r="C194" s="235"/>
      <c r="D194" s="225" t="s">
        <v>175</v>
      </c>
      <c r="E194" s="236" t="s">
        <v>19</v>
      </c>
      <c r="F194" s="237" t="s">
        <v>1314</v>
      </c>
      <c r="G194" s="235"/>
      <c r="H194" s="238">
        <v>66.956</v>
      </c>
      <c r="I194" s="239"/>
      <c r="J194" s="235"/>
      <c r="K194" s="235"/>
      <c r="L194" s="240"/>
      <c r="M194" s="241"/>
      <c r="N194" s="242"/>
      <c r="O194" s="242"/>
      <c r="P194" s="242"/>
      <c r="Q194" s="242"/>
      <c r="R194" s="242"/>
      <c r="S194" s="242"/>
      <c r="T194" s="243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44" t="s">
        <v>175</v>
      </c>
      <c r="AU194" s="244" t="s">
        <v>85</v>
      </c>
      <c r="AV194" s="14" t="s">
        <v>85</v>
      </c>
      <c r="AW194" s="14" t="s">
        <v>37</v>
      </c>
      <c r="AX194" s="14" t="s">
        <v>83</v>
      </c>
      <c r="AY194" s="244" t="s">
        <v>159</v>
      </c>
    </row>
    <row r="195" spans="1:65" s="2" customFormat="1" ht="16.5" customHeight="1">
      <c r="A195" s="39"/>
      <c r="B195" s="40"/>
      <c r="C195" s="257" t="s">
        <v>324</v>
      </c>
      <c r="D195" s="257" t="s">
        <v>255</v>
      </c>
      <c r="E195" s="258" t="s">
        <v>256</v>
      </c>
      <c r="F195" s="259" t="s">
        <v>257</v>
      </c>
      <c r="G195" s="260" t="s">
        <v>258</v>
      </c>
      <c r="H195" s="261">
        <v>21.426</v>
      </c>
      <c r="I195" s="262"/>
      <c r="J195" s="263">
        <f>ROUND(I195*H195,2)</f>
        <v>0</v>
      </c>
      <c r="K195" s="259" t="s">
        <v>166</v>
      </c>
      <c r="L195" s="264"/>
      <c r="M195" s="265" t="s">
        <v>19</v>
      </c>
      <c r="N195" s="266" t="s">
        <v>46</v>
      </c>
      <c r="O195" s="85"/>
      <c r="P195" s="214">
        <f>O195*H195</f>
        <v>0</v>
      </c>
      <c r="Q195" s="214">
        <v>0.001</v>
      </c>
      <c r="R195" s="214">
        <f>Q195*H195</f>
        <v>0.021425999999999997</v>
      </c>
      <c r="S195" s="214">
        <v>0</v>
      </c>
      <c r="T195" s="215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16" t="s">
        <v>259</v>
      </c>
      <c r="AT195" s="216" t="s">
        <v>255</v>
      </c>
      <c r="AU195" s="216" t="s">
        <v>85</v>
      </c>
      <c r="AY195" s="18" t="s">
        <v>159</v>
      </c>
      <c r="BE195" s="217">
        <f>IF(N195="základní",J195,0)</f>
        <v>0</v>
      </c>
      <c r="BF195" s="217">
        <f>IF(N195="snížená",J195,0)</f>
        <v>0</v>
      </c>
      <c r="BG195" s="217">
        <f>IF(N195="zákl. přenesená",J195,0)</f>
        <v>0</v>
      </c>
      <c r="BH195" s="217">
        <f>IF(N195="sníž. přenesená",J195,0)</f>
        <v>0</v>
      </c>
      <c r="BI195" s="217">
        <f>IF(N195="nulová",J195,0)</f>
        <v>0</v>
      </c>
      <c r="BJ195" s="18" t="s">
        <v>83</v>
      </c>
      <c r="BK195" s="217">
        <f>ROUND(I195*H195,2)</f>
        <v>0</v>
      </c>
      <c r="BL195" s="18" t="s">
        <v>238</v>
      </c>
      <c r="BM195" s="216" t="s">
        <v>1315</v>
      </c>
    </row>
    <row r="196" spans="1:51" s="14" customFormat="1" ht="12">
      <c r="A196" s="14"/>
      <c r="B196" s="234"/>
      <c r="C196" s="235"/>
      <c r="D196" s="225" t="s">
        <v>175</v>
      </c>
      <c r="E196" s="235"/>
      <c r="F196" s="237" t="s">
        <v>1316</v>
      </c>
      <c r="G196" s="235"/>
      <c r="H196" s="238">
        <v>21.426</v>
      </c>
      <c r="I196" s="239"/>
      <c r="J196" s="235"/>
      <c r="K196" s="235"/>
      <c r="L196" s="240"/>
      <c r="M196" s="241"/>
      <c r="N196" s="242"/>
      <c r="O196" s="242"/>
      <c r="P196" s="242"/>
      <c r="Q196" s="242"/>
      <c r="R196" s="242"/>
      <c r="S196" s="242"/>
      <c r="T196" s="243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44" t="s">
        <v>175</v>
      </c>
      <c r="AU196" s="244" t="s">
        <v>85</v>
      </c>
      <c r="AV196" s="14" t="s">
        <v>85</v>
      </c>
      <c r="AW196" s="14" t="s">
        <v>4</v>
      </c>
      <c r="AX196" s="14" t="s">
        <v>83</v>
      </c>
      <c r="AY196" s="244" t="s">
        <v>159</v>
      </c>
    </row>
    <row r="197" spans="1:65" s="2" customFormat="1" ht="24.15" customHeight="1">
      <c r="A197" s="39"/>
      <c r="B197" s="40"/>
      <c r="C197" s="205" t="s">
        <v>328</v>
      </c>
      <c r="D197" s="205" t="s">
        <v>162</v>
      </c>
      <c r="E197" s="206" t="s">
        <v>263</v>
      </c>
      <c r="F197" s="207" t="s">
        <v>264</v>
      </c>
      <c r="G197" s="208" t="s">
        <v>165</v>
      </c>
      <c r="H197" s="209">
        <v>66.956</v>
      </c>
      <c r="I197" s="210"/>
      <c r="J197" s="211">
        <f>ROUND(I197*H197,2)</f>
        <v>0</v>
      </c>
      <c r="K197" s="207" t="s">
        <v>166</v>
      </c>
      <c r="L197" s="45"/>
      <c r="M197" s="212" t="s">
        <v>19</v>
      </c>
      <c r="N197" s="213" t="s">
        <v>46</v>
      </c>
      <c r="O197" s="85"/>
      <c r="P197" s="214">
        <f>O197*H197</f>
        <v>0</v>
      </c>
      <c r="Q197" s="214">
        <v>0.00088</v>
      </c>
      <c r="R197" s="214">
        <f>Q197*H197</f>
        <v>0.058921280000000006</v>
      </c>
      <c r="S197" s="214">
        <v>0</v>
      </c>
      <c r="T197" s="215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16" t="s">
        <v>238</v>
      </c>
      <c r="AT197" s="216" t="s">
        <v>162</v>
      </c>
      <c r="AU197" s="216" t="s">
        <v>85</v>
      </c>
      <c r="AY197" s="18" t="s">
        <v>159</v>
      </c>
      <c r="BE197" s="217">
        <f>IF(N197="základní",J197,0)</f>
        <v>0</v>
      </c>
      <c r="BF197" s="217">
        <f>IF(N197="snížená",J197,0)</f>
        <v>0</v>
      </c>
      <c r="BG197" s="217">
        <f>IF(N197="zákl. přenesená",J197,0)</f>
        <v>0</v>
      </c>
      <c r="BH197" s="217">
        <f>IF(N197="sníž. přenesená",J197,0)</f>
        <v>0</v>
      </c>
      <c r="BI197" s="217">
        <f>IF(N197="nulová",J197,0)</f>
        <v>0</v>
      </c>
      <c r="BJ197" s="18" t="s">
        <v>83</v>
      </c>
      <c r="BK197" s="217">
        <f>ROUND(I197*H197,2)</f>
        <v>0</v>
      </c>
      <c r="BL197" s="18" t="s">
        <v>238</v>
      </c>
      <c r="BM197" s="216" t="s">
        <v>1317</v>
      </c>
    </row>
    <row r="198" spans="1:47" s="2" customFormat="1" ht="12">
      <c r="A198" s="39"/>
      <c r="B198" s="40"/>
      <c r="C198" s="41"/>
      <c r="D198" s="218" t="s">
        <v>169</v>
      </c>
      <c r="E198" s="41"/>
      <c r="F198" s="219" t="s">
        <v>266</v>
      </c>
      <c r="G198" s="41"/>
      <c r="H198" s="41"/>
      <c r="I198" s="220"/>
      <c r="J198" s="41"/>
      <c r="K198" s="41"/>
      <c r="L198" s="45"/>
      <c r="M198" s="221"/>
      <c r="N198" s="222"/>
      <c r="O198" s="85"/>
      <c r="P198" s="85"/>
      <c r="Q198" s="85"/>
      <c r="R198" s="85"/>
      <c r="S198" s="85"/>
      <c r="T198" s="86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T198" s="18" t="s">
        <v>169</v>
      </c>
      <c r="AU198" s="18" t="s">
        <v>85</v>
      </c>
    </row>
    <row r="199" spans="1:51" s="13" customFormat="1" ht="12">
      <c r="A199" s="13"/>
      <c r="B199" s="223"/>
      <c r="C199" s="224"/>
      <c r="D199" s="225" t="s">
        <v>175</v>
      </c>
      <c r="E199" s="226" t="s">
        <v>19</v>
      </c>
      <c r="F199" s="227" t="s">
        <v>339</v>
      </c>
      <c r="G199" s="224"/>
      <c r="H199" s="226" t="s">
        <v>19</v>
      </c>
      <c r="I199" s="228"/>
      <c r="J199" s="224"/>
      <c r="K199" s="224"/>
      <c r="L199" s="229"/>
      <c r="M199" s="230"/>
      <c r="N199" s="231"/>
      <c r="O199" s="231"/>
      <c r="P199" s="231"/>
      <c r="Q199" s="231"/>
      <c r="R199" s="231"/>
      <c r="S199" s="231"/>
      <c r="T199" s="232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3" t="s">
        <v>175</v>
      </c>
      <c r="AU199" s="233" t="s">
        <v>85</v>
      </c>
      <c r="AV199" s="13" t="s">
        <v>83</v>
      </c>
      <c r="AW199" s="13" t="s">
        <v>37</v>
      </c>
      <c r="AX199" s="13" t="s">
        <v>75</v>
      </c>
      <c r="AY199" s="233" t="s">
        <v>159</v>
      </c>
    </row>
    <row r="200" spans="1:51" s="13" customFormat="1" ht="12">
      <c r="A200" s="13"/>
      <c r="B200" s="223"/>
      <c r="C200" s="224"/>
      <c r="D200" s="225" t="s">
        <v>175</v>
      </c>
      <c r="E200" s="226" t="s">
        <v>19</v>
      </c>
      <c r="F200" s="227" t="s">
        <v>1311</v>
      </c>
      <c r="G200" s="224"/>
      <c r="H200" s="226" t="s">
        <v>19</v>
      </c>
      <c r="I200" s="228"/>
      <c r="J200" s="224"/>
      <c r="K200" s="224"/>
      <c r="L200" s="229"/>
      <c r="M200" s="230"/>
      <c r="N200" s="231"/>
      <c r="O200" s="231"/>
      <c r="P200" s="231"/>
      <c r="Q200" s="231"/>
      <c r="R200" s="231"/>
      <c r="S200" s="231"/>
      <c r="T200" s="232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3" t="s">
        <v>175</v>
      </c>
      <c r="AU200" s="233" t="s">
        <v>85</v>
      </c>
      <c r="AV200" s="13" t="s">
        <v>83</v>
      </c>
      <c r="AW200" s="13" t="s">
        <v>37</v>
      </c>
      <c r="AX200" s="13" t="s">
        <v>75</v>
      </c>
      <c r="AY200" s="233" t="s">
        <v>159</v>
      </c>
    </row>
    <row r="201" spans="1:51" s="14" customFormat="1" ht="12">
      <c r="A201" s="14"/>
      <c r="B201" s="234"/>
      <c r="C201" s="235"/>
      <c r="D201" s="225" t="s">
        <v>175</v>
      </c>
      <c r="E201" s="236" t="s">
        <v>19</v>
      </c>
      <c r="F201" s="237" t="s">
        <v>1314</v>
      </c>
      <c r="G201" s="235"/>
      <c r="H201" s="238">
        <v>66.956</v>
      </c>
      <c r="I201" s="239"/>
      <c r="J201" s="235"/>
      <c r="K201" s="235"/>
      <c r="L201" s="240"/>
      <c r="M201" s="241"/>
      <c r="N201" s="242"/>
      <c r="O201" s="242"/>
      <c r="P201" s="242"/>
      <c r="Q201" s="242"/>
      <c r="R201" s="242"/>
      <c r="S201" s="242"/>
      <c r="T201" s="243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44" t="s">
        <v>175</v>
      </c>
      <c r="AU201" s="244" t="s">
        <v>85</v>
      </c>
      <c r="AV201" s="14" t="s">
        <v>85</v>
      </c>
      <c r="AW201" s="14" t="s">
        <v>37</v>
      </c>
      <c r="AX201" s="14" t="s">
        <v>83</v>
      </c>
      <c r="AY201" s="244" t="s">
        <v>159</v>
      </c>
    </row>
    <row r="202" spans="1:65" s="2" customFormat="1" ht="49.05" customHeight="1">
      <c r="A202" s="39"/>
      <c r="B202" s="40"/>
      <c r="C202" s="257" t="s">
        <v>330</v>
      </c>
      <c r="D202" s="257" t="s">
        <v>255</v>
      </c>
      <c r="E202" s="258" t="s">
        <v>267</v>
      </c>
      <c r="F202" s="259" t="s">
        <v>268</v>
      </c>
      <c r="G202" s="260" t="s">
        <v>165</v>
      </c>
      <c r="H202" s="261">
        <v>78.037</v>
      </c>
      <c r="I202" s="262"/>
      <c r="J202" s="263">
        <f>ROUND(I202*H202,2)</f>
        <v>0</v>
      </c>
      <c r="K202" s="259" t="s">
        <v>166</v>
      </c>
      <c r="L202" s="264"/>
      <c r="M202" s="265" t="s">
        <v>19</v>
      </c>
      <c r="N202" s="266" t="s">
        <v>46</v>
      </c>
      <c r="O202" s="85"/>
      <c r="P202" s="214">
        <f>O202*H202</f>
        <v>0</v>
      </c>
      <c r="Q202" s="214">
        <v>0.0054</v>
      </c>
      <c r="R202" s="214">
        <f>Q202*H202</f>
        <v>0.42139980000000005</v>
      </c>
      <c r="S202" s="214">
        <v>0</v>
      </c>
      <c r="T202" s="215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16" t="s">
        <v>259</v>
      </c>
      <c r="AT202" s="216" t="s">
        <v>255</v>
      </c>
      <c r="AU202" s="216" t="s">
        <v>85</v>
      </c>
      <c r="AY202" s="18" t="s">
        <v>159</v>
      </c>
      <c r="BE202" s="217">
        <f>IF(N202="základní",J202,0)</f>
        <v>0</v>
      </c>
      <c r="BF202" s="217">
        <f>IF(N202="snížená",J202,0)</f>
        <v>0</v>
      </c>
      <c r="BG202" s="217">
        <f>IF(N202="zákl. přenesená",J202,0)</f>
        <v>0</v>
      </c>
      <c r="BH202" s="217">
        <f>IF(N202="sníž. přenesená",J202,0)</f>
        <v>0</v>
      </c>
      <c r="BI202" s="217">
        <f>IF(N202="nulová",J202,0)</f>
        <v>0</v>
      </c>
      <c r="BJ202" s="18" t="s">
        <v>83</v>
      </c>
      <c r="BK202" s="217">
        <f>ROUND(I202*H202,2)</f>
        <v>0</v>
      </c>
      <c r="BL202" s="18" t="s">
        <v>238</v>
      </c>
      <c r="BM202" s="216" t="s">
        <v>1318</v>
      </c>
    </row>
    <row r="203" spans="1:51" s="14" customFormat="1" ht="12">
      <c r="A203" s="14"/>
      <c r="B203" s="234"/>
      <c r="C203" s="235"/>
      <c r="D203" s="225" t="s">
        <v>175</v>
      </c>
      <c r="E203" s="235"/>
      <c r="F203" s="237" t="s">
        <v>1319</v>
      </c>
      <c r="G203" s="235"/>
      <c r="H203" s="238">
        <v>78.037</v>
      </c>
      <c r="I203" s="239"/>
      <c r="J203" s="235"/>
      <c r="K203" s="235"/>
      <c r="L203" s="240"/>
      <c r="M203" s="241"/>
      <c r="N203" s="242"/>
      <c r="O203" s="242"/>
      <c r="P203" s="242"/>
      <c r="Q203" s="242"/>
      <c r="R203" s="242"/>
      <c r="S203" s="242"/>
      <c r="T203" s="243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44" t="s">
        <v>175</v>
      </c>
      <c r="AU203" s="244" t="s">
        <v>85</v>
      </c>
      <c r="AV203" s="14" t="s">
        <v>85</v>
      </c>
      <c r="AW203" s="14" t="s">
        <v>4</v>
      </c>
      <c r="AX203" s="14" t="s">
        <v>83</v>
      </c>
      <c r="AY203" s="244" t="s">
        <v>159</v>
      </c>
    </row>
    <row r="204" spans="1:65" s="2" customFormat="1" ht="44.25" customHeight="1">
      <c r="A204" s="39"/>
      <c r="B204" s="40"/>
      <c r="C204" s="205" t="s">
        <v>334</v>
      </c>
      <c r="D204" s="205" t="s">
        <v>162</v>
      </c>
      <c r="E204" s="206" t="s">
        <v>354</v>
      </c>
      <c r="F204" s="207" t="s">
        <v>355</v>
      </c>
      <c r="G204" s="208" t="s">
        <v>165</v>
      </c>
      <c r="H204" s="209">
        <v>141.405</v>
      </c>
      <c r="I204" s="210"/>
      <c r="J204" s="211">
        <f>ROUND(I204*H204,2)</f>
        <v>0</v>
      </c>
      <c r="K204" s="207" t="s">
        <v>166</v>
      </c>
      <c r="L204" s="45"/>
      <c r="M204" s="212" t="s">
        <v>19</v>
      </c>
      <c r="N204" s="213" t="s">
        <v>46</v>
      </c>
      <c r="O204" s="85"/>
      <c r="P204" s="214">
        <f>O204*H204</f>
        <v>0</v>
      </c>
      <c r="Q204" s="214">
        <v>0</v>
      </c>
      <c r="R204" s="214">
        <f>Q204*H204</f>
        <v>0</v>
      </c>
      <c r="S204" s="214">
        <v>0</v>
      </c>
      <c r="T204" s="215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16" t="s">
        <v>238</v>
      </c>
      <c r="AT204" s="216" t="s">
        <v>162</v>
      </c>
      <c r="AU204" s="216" t="s">
        <v>85</v>
      </c>
      <c r="AY204" s="18" t="s">
        <v>159</v>
      </c>
      <c r="BE204" s="217">
        <f>IF(N204="základní",J204,0)</f>
        <v>0</v>
      </c>
      <c r="BF204" s="217">
        <f>IF(N204="snížená",J204,0)</f>
        <v>0</v>
      </c>
      <c r="BG204" s="217">
        <f>IF(N204="zákl. přenesená",J204,0)</f>
        <v>0</v>
      </c>
      <c r="BH204" s="217">
        <f>IF(N204="sníž. přenesená",J204,0)</f>
        <v>0</v>
      </c>
      <c r="BI204" s="217">
        <f>IF(N204="nulová",J204,0)</f>
        <v>0</v>
      </c>
      <c r="BJ204" s="18" t="s">
        <v>83</v>
      </c>
      <c r="BK204" s="217">
        <f>ROUND(I204*H204,2)</f>
        <v>0</v>
      </c>
      <c r="BL204" s="18" t="s">
        <v>238</v>
      </c>
      <c r="BM204" s="216" t="s">
        <v>1320</v>
      </c>
    </row>
    <row r="205" spans="1:47" s="2" customFormat="1" ht="12">
      <c r="A205" s="39"/>
      <c r="B205" s="40"/>
      <c r="C205" s="41"/>
      <c r="D205" s="218" t="s">
        <v>169</v>
      </c>
      <c r="E205" s="41"/>
      <c r="F205" s="219" t="s">
        <v>357</v>
      </c>
      <c r="G205" s="41"/>
      <c r="H205" s="41"/>
      <c r="I205" s="220"/>
      <c r="J205" s="41"/>
      <c r="K205" s="41"/>
      <c r="L205" s="45"/>
      <c r="M205" s="221"/>
      <c r="N205" s="222"/>
      <c r="O205" s="85"/>
      <c r="P205" s="85"/>
      <c r="Q205" s="85"/>
      <c r="R205" s="85"/>
      <c r="S205" s="85"/>
      <c r="T205" s="86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T205" s="18" t="s">
        <v>169</v>
      </c>
      <c r="AU205" s="18" t="s">
        <v>85</v>
      </c>
    </row>
    <row r="206" spans="1:51" s="13" customFormat="1" ht="12">
      <c r="A206" s="13"/>
      <c r="B206" s="223"/>
      <c r="C206" s="224"/>
      <c r="D206" s="225" t="s">
        <v>175</v>
      </c>
      <c r="E206" s="226" t="s">
        <v>19</v>
      </c>
      <c r="F206" s="227" t="s">
        <v>358</v>
      </c>
      <c r="G206" s="224"/>
      <c r="H206" s="226" t="s">
        <v>19</v>
      </c>
      <c r="I206" s="228"/>
      <c r="J206" s="224"/>
      <c r="K206" s="224"/>
      <c r="L206" s="229"/>
      <c r="M206" s="230"/>
      <c r="N206" s="231"/>
      <c r="O206" s="231"/>
      <c r="P206" s="231"/>
      <c r="Q206" s="231"/>
      <c r="R206" s="231"/>
      <c r="S206" s="231"/>
      <c r="T206" s="232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3" t="s">
        <v>175</v>
      </c>
      <c r="AU206" s="233" t="s">
        <v>85</v>
      </c>
      <c r="AV206" s="13" t="s">
        <v>83</v>
      </c>
      <c r="AW206" s="13" t="s">
        <v>37</v>
      </c>
      <c r="AX206" s="13" t="s">
        <v>75</v>
      </c>
      <c r="AY206" s="233" t="s">
        <v>159</v>
      </c>
    </row>
    <row r="207" spans="1:51" s="13" customFormat="1" ht="12">
      <c r="A207" s="13"/>
      <c r="B207" s="223"/>
      <c r="C207" s="224"/>
      <c r="D207" s="225" t="s">
        <v>175</v>
      </c>
      <c r="E207" s="226" t="s">
        <v>19</v>
      </c>
      <c r="F207" s="227" t="s">
        <v>359</v>
      </c>
      <c r="G207" s="224"/>
      <c r="H207" s="226" t="s">
        <v>19</v>
      </c>
      <c r="I207" s="228"/>
      <c r="J207" s="224"/>
      <c r="K207" s="224"/>
      <c r="L207" s="229"/>
      <c r="M207" s="230"/>
      <c r="N207" s="231"/>
      <c r="O207" s="231"/>
      <c r="P207" s="231"/>
      <c r="Q207" s="231"/>
      <c r="R207" s="231"/>
      <c r="S207" s="231"/>
      <c r="T207" s="232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33" t="s">
        <v>175</v>
      </c>
      <c r="AU207" s="233" t="s">
        <v>85</v>
      </c>
      <c r="AV207" s="13" t="s">
        <v>83</v>
      </c>
      <c r="AW207" s="13" t="s">
        <v>37</v>
      </c>
      <c r="AX207" s="13" t="s">
        <v>75</v>
      </c>
      <c r="AY207" s="233" t="s">
        <v>159</v>
      </c>
    </row>
    <row r="208" spans="1:51" s="13" customFormat="1" ht="12">
      <c r="A208" s="13"/>
      <c r="B208" s="223"/>
      <c r="C208" s="224"/>
      <c r="D208" s="225" t="s">
        <v>175</v>
      </c>
      <c r="E208" s="226" t="s">
        <v>19</v>
      </c>
      <c r="F208" s="227" t="s">
        <v>360</v>
      </c>
      <c r="G208" s="224"/>
      <c r="H208" s="226" t="s">
        <v>19</v>
      </c>
      <c r="I208" s="228"/>
      <c r="J208" s="224"/>
      <c r="K208" s="224"/>
      <c r="L208" s="229"/>
      <c r="M208" s="230"/>
      <c r="N208" s="231"/>
      <c r="O208" s="231"/>
      <c r="P208" s="231"/>
      <c r="Q208" s="231"/>
      <c r="R208" s="231"/>
      <c r="S208" s="231"/>
      <c r="T208" s="232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3" t="s">
        <v>175</v>
      </c>
      <c r="AU208" s="233" t="s">
        <v>85</v>
      </c>
      <c r="AV208" s="13" t="s">
        <v>83</v>
      </c>
      <c r="AW208" s="13" t="s">
        <v>37</v>
      </c>
      <c r="AX208" s="13" t="s">
        <v>75</v>
      </c>
      <c r="AY208" s="233" t="s">
        <v>159</v>
      </c>
    </row>
    <row r="209" spans="1:51" s="13" customFormat="1" ht="12">
      <c r="A209" s="13"/>
      <c r="B209" s="223"/>
      <c r="C209" s="224"/>
      <c r="D209" s="225" t="s">
        <v>175</v>
      </c>
      <c r="E209" s="226" t="s">
        <v>19</v>
      </c>
      <c r="F209" s="227" t="s">
        <v>1311</v>
      </c>
      <c r="G209" s="224"/>
      <c r="H209" s="226" t="s">
        <v>19</v>
      </c>
      <c r="I209" s="228"/>
      <c r="J209" s="224"/>
      <c r="K209" s="224"/>
      <c r="L209" s="229"/>
      <c r="M209" s="230"/>
      <c r="N209" s="231"/>
      <c r="O209" s="231"/>
      <c r="P209" s="231"/>
      <c r="Q209" s="231"/>
      <c r="R209" s="231"/>
      <c r="S209" s="231"/>
      <c r="T209" s="232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33" t="s">
        <v>175</v>
      </c>
      <c r="AU209" s="233" t="s">
        <v>85</v>
      </c>
      <c r="AV209" s="13" t="s">
        <v>83</v>
      </c>
      <c r="AW209" s="13" t="s">
        <v>37</v>
      </c>
      <c r="AX209" s="13" t="s">
        <v>75</v>
      </c>
      <c r="AY209" s="233" t="s">
        <v>159</v>
      </c>
    </row>
    <row r="210" spans="1:51" s="14" customFormat="1" ht="12">
      <c r="A210" s="14"/>
      <c r="B210" s="234"/>
      <c r="C210" s="235"/>
      <c r="D210" s="225" t="s">
        <v>175</v>
      </c>
      <c r="E210" s="236" t="s">
        <v>19</v>
      </c>
      <c r="F210" s="237" t="s">
        <v>1321</v>
      </c>
      <c r="G210" s="235"/>
      <c r="H210" s="238">
        <v>79.178</v>
      </c>
      <c r="I210" s="239"/>
      <c r="J210" s="235"/>
      <c r="K210" s="235"/>
      <c r="L210" s="240"/>
      <c r="M210" s="241"/>
      <c r="N210" s="242"/>
      <c r="O210" s="242"/>
      <c r="P210" s="242"/>
      <c r="Q210" s="242"/>
      <c r="R210" s="242"/>
      <c r="S210" s="242"/>
      <c r="T210" s="243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44" t="s">
        <v>175</v>
      </c>
      <c r="AU210" s="244" t="s">
        <v>85</v>
      </c>
      <c r="AV210" s="14" t="s">
        <v>85</v>
      </c>
      <c r="AW210" s="14" t="s">
        <v>37</v>
      </c>
      <c r="AX210" s="14" t="s">
        <v>75</v>
      </c>
      <c r="AY210" s="244" t="s">
        <v>159</v>
      </c>
    </row>
    <row r="211" spans="1:51" s="13" customFormat="1" ht="12">
      <c r="A211" s="13"/>
      <c r="B211" s="223"/>
      <c r="C211" s="224"/>
      <c r="D211" s="225" t="s">
        <v>175</v>
      </c>
      <c r="E211" s="226" t="s">
        <v>19</v>
      </c>
      <c r="F211" s="227" t="s">
        <v>362</v>
      </c>
      <c r="G211" s="224"/>
      <c r="H211" s="226" t="s">
        <v>19</v>
      </c>
      <c r="I211" s="228"/>
      <c r="J211" s="224"/>
      <c r="K211" s="224"/>
      <c r="L211" s="229"/>
      <c r="M211" s="230"/>
      <c r="N211" s="231"/>
      <c r="O211" s="231"/>
      <c r="P211" s="231"/>
      <c r="Q211" s="231"/>
      <c r="R211" s="231"/>
      <c r="S211" s="231"/>
      <c r="T211" s="232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3" t="s">
        <v>175</v>
      </c>
      <c r="AU211" s="233" t="s">
        <v>85</v>
      </c>
      <c r="AV211" s="13" t="s">
        <v>83</v>
      </c>
      <c r="AW211" s="13" t="s">
        <v>37</v>
      </c>
      <c r="AX211" s="13" t="s">
        <v>75</v>
      </c>
      <c r="AY211" s="233" t="s">
        <v>159</v>
      </c>
    </row>
    <row r="212" spans="1:51" s="13" customFormat="1" ht="12">
      <c r="A212" s="13"/>
      <c r="B212" s="223"/>
      <c r="C212" s="224"/>
      <c r="D212" s="225" t="s">
        <v>175</v>
      </c>
      <c r="E212" s="226" t="s">
        <v>19</v>
      </c>
      <c r="F212" s="227" t="s">
        <v>360</v>
      </c>
      <c r="G212" s="224"/>
      <c r="H212" s="226" t="s">
        <v>19</v>
      </c>
      <c r="I212" s="228"/>
      <c r="J212" s="224"/>
      <c r="K212" s="224"/>
      <c r="L212" s="229"/>
      <c r="M212" s="230"/>
      <c r="N212" s="231"/>
      <c r="O212" s="231"/>
      <c r="P212" s="231"/>
      <c r="Q212" s="231"/>
      <c r="R212" s="231"/>
      <c r="S212" s="231"/>
      <c r="T212" s="232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3" t="s">
        <v>175</v>
      </c>
      <c r="AU212" s="233" t="s">
        <v>85</v>
      </c>
      <c r="AV212" s="13" t="s">
        <v>83</v>
      </c>
      <c r="AW212" s="13" t="s">
        <v>37</v>
      </c>
      <c r="AX212" s="13" t="s">
        <v>75</v>
      </c>
      <c r="AY212" s="233" t="s">
        <v>159</v>
      </c>
    </row>
    <row r="213" spans="1:51" s="13" customFormat="1" ht="12">
      <c r="A213" s="13"/>
      <c r="B213" s="223"/>
      <c r="C213" s="224"/>
      <c r="D213" s="225" t="s">
        <v>175</v>
      </c>
      <c r="E213" s="226" t="s">
        <v>19</v>
      </c>
      <c r="F213" s="227" t="s">
        <v>1311</v>
      </c>
      <c r="G213" s="224"/>
      <c r="H213" s="226" t="s">
        <v>19</v>
      </c>
      <c r="I213" s="228"/>
      <c r="J213" s="224"/>
      <c r="K213" s="224"/>
      <c r="L213" s="229"/>
      <c r="M213" s="230"/>
      <c r="N213" s="231"/>
      <c r="O213" s="231"/>
      <c r="P213" s="231"/>
      <c r="Q213" s="231"/>
      <c r="R213" s="231"/>
      <c r="S213" s="231"/>
      <c r="T213" s="232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3" t="s">
        <v>175</v>
      </c>
      <c r="AU213" s="233" t="s">
        <v>85</v>
      </c>
      <c r="AV213" s="13" t="s">
        <v>83</v>
      </c>
      <c r="AW213" s="13" t="s">
        <v>37</v>
      </c>
      <c r="AX213" s="13" t="s">
        <v>75</v>
      </c>
      <c r="AY213" s="233" t="s">
        <v>159</v>
      </c>
    </row>
    <row r="214" spans="1:51" s="14" customFormat="1" ht="12">
      <c r="A214" s="14"/>
      <c r="B214" s="234"/>
      <c r="C214" s="235"/>
      <c r="D214" s="225" t="s">
        <v>175</v>
      </c>
      <c r="E214" s="236" t="s">
        <v>19</v>
      </c>
      <c r="F214" s="237" t="s">
        <v>1322</v>
      </c>
      <c r="G214" s="235"/>
      <c r="H214" s="238">
        <v>32.499</v>
      </c>
      <c r="I214" s="239"/>
      <c r="J214" s="235"/>
      <c r="K214" s="235"/>
      <c r="L214" s="240"/>
      <c r="M214" s="241"/>
      <c r="N214" s="242"/>
      <c r="O214" s="242"/>
      <c r="P214" s="242"/>
      <c r="Q214" s="242"/>
      <c r="R214" s="242"/>
      <c r="S214" s="242"/>
      <c r="T214" s="243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44" t="s">
        <v>175</v>
      </c>
      <c r="AU214" s="244" t="s">
        <v>85</v>
      </c>
      <c r="AV214" s="14" t="s">
        <v>85</v>
      </c>
      <c r="AW214" s="14" t="s">
        <v>37</v>
      </c>
      <c r="AX214" s="14" t="s">
        <v>75</v>
      </c>
      <c r="AY214" s="244" t="s">
        <v>159</v>
      </c>
    </row>
    <row r="215" spans="1:51" s="13" customFormat="1" ht="12">
      <c r="A215" s="13"/>
      <c r="B215" s="223"/>
      <c r="C215" s="224"/>
      <c r="D215" s="225" t="s">
        <v>175</v>
      </c>
      <c r="E215" s="226" t="s">
        <v>19</v>
      </c>
      <c r="F215" s="227" t="s">
        <v>364</v>
      </c>
      <c r="G215" s="224"/>
      <c r="H215" s="226" t="s">
        <v>19</v>
      </c>
      <c r="I215" s="228"/>
      <c r="J215" s="224"/>
      <c r="K215" s="224"/>
      <c r="L215" s="229"/>
      <c r="M215" s="230"/>
      <c r="N215" s="231"/>
      <c r="O215" s="231"/>
      <c r="P215" s="231"/>
      <c r="Q215" s="231"/>
      <c r="R215" s="231"/>
      <c r="S215" s="231"/>
      <c r="T215" s="232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33" t="s">
        <v>175</v>
      </c>
      <c r="AU215" s="233" t="s">
        <v>85</v>
      </c>
      <c r="AV215" s="13" t="s">
        <v>83</v>
      </c>
      <c r="AW215" s="13" t="s">
        <v>37</v>
      </c>
      <c r="AX215" s="13" t="s">
        <v>75</v>
      </c>
      <c r="AY215" s="233" t="s">
        <v>159</v>
      </c>
    </row>
    <row r="216" spans="1:51" s="13" customFormat="1" ht="12">
      <c r="A216" s="13"/>
      <c r="B216" s="223"/>
      <c r="C216" s="224"/>
      <c r="D216" s="225" t="s">
        <v>175</v>
      </c>
      <c r="E216" s="226" t="s">
        <v>19</v>
      </c>
      <c r="F216" s="227" t="s">
        <v>365</v>
      </c>
      <c r="G216" s="224"/>
      <c r="H216" s="226" t="s">
        <v>19</v>
      </c>
      <c r="I216" s="228"/>
      <c r="J216" s="224"/>
      <c r="K216" s="224"/>
      <c r="L216" s="229"/>
      <c r="M216" s="230"/>
      <c r="N216" s="231"/>
      <c r="O216" s="231"/>
      <c r="P216" s="231"/>
      <c r="Q216" s="231"/>
      <c r="R216" s="231"/>
      <c r="S216" s="231"/>
      <c r="T216" s="232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3" t="s">
        <v>175</v>
      </c>
      <c r="AU216" s="233" t="s">
        <v>85</v>
      </c>
      <c r="AV216" s="13" t="s">
        <v>83</v>
      </c>
      <c r="AW216" s="13" t="s">
        <v>37</v>
      </c>
      <c r="AX216" s="13" t="s">
        <v>75</v>
      </c>
      <c r="AY216" s="233" t="s">
        <v>159</v>
      </c>
    </row>
    <row r="217" spans="1:51" s="13" customFormat="1" ht="12">
      <c r="A217" s="13"/>
      <c r="B217" s="223"/>
      <c r="C217" s="224"/>
      <c r="D217" s="225" t="s">
        <v>175</v>
      </c>
      <c r="E217" s="226" t="s">
        <v>19</v>
      </c>
      <c r="F217" s="227" t="s">
        <v>1311</v>
      </c>
      <c r="G217" s="224"/>
      <c r="H217" s="226" t="s">
        <v>19</v>
      </c>
      <c r="I217" s="228"/>
      <c r="J217" s="224"/>
      <c r="K217" s="224"/>
      <c r="L217" s="229"/>
      <c r="M217" s="230"/>
      <c r="N217" s="231"/>
      <c r="O217" s="231"/>
      <c r="P217" s="231"/>
      <c r="Q217" s="231"/>
      <c r="R217" s="231"/>
      <c r="S217" s="231"/>
      <c r="T217" s="232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33" t="s">
        <v>175</v>
      </c>
      <c r="AU217" s="233" t="s">
        <v>85</v>
      </c>
      <c r="AV217" s="13" t="s">
        <v>83</v>
      </c>
      <c r="AW217" s="13" t="s">
        <v>37</v>
      </c>
      <c r="AX217" s="13" t="s">
        <v>75</v>
      </c>
      <c r="AY217" s="233" t="s">
        <v>159</v>
      </c>
    </row>
    <row r="218" spans="1:51" s="13" customFormat="1" ht="12">
      <c r="A218" s="13"/>
      <c r="B218" s="223"/>
      <c r="C218" s="224"/>
      <c r="D218" s="225" t="s">
        <v>175</v>
      </c>
      <c r="E218" s="226" t="s">
        <v>19</v>
      </c>
      <c r="F218" s="227" t="s">
        <v>1323</v>
      </c>
      <c r="G218" s="224"/>
      <c r="H218" s="226" t="s">
        <v>19</v>
      </c>
      <c r="I218" s="228"/>
      <c r="J218" s="224"/>
      <c r="K218" s="224"/>
      <c r="L218" s="229"/>
      <c r="M218" s="230"/>
      <c r="N218" s="231"/>
      <c r="O218" s="231"/>
      <c r="P218" s="231"/>
      <c r="Q218" s="231"/>
      <c r="R218" s="231"/>
      <c r="S218" s="231"/>
      <c r="T218" s="232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33" t="s">
        <v>175</v>
      </c>
      <c r="AU218" s="233" t="s">
        <v>85</v>
      </c>
      <c r="AV218" s="13" t="s">
        <v>83</v>
      </c>
      <c r="AW218" s="13" t="s">
        <v>37</v>
      </c>
      <c r="AX218" s="13" t="s">
        <v>75</v>
      </c>
      <c r="AY218" s="233" t="s">
        <v>159</v>
      </c>
    </row>
    <row r="219" spans="1:51" s="14" customFormat="1" ht="12">
      <c r="A219" s="14"/>
      <c r="B219" s="234"/>
      <c r="C219" s="235"/>
      <c r="D219" s="225" t="s">
        <v>175</v>
      </c>
      <c r="E219" s="236" t="s">
        <v>19</v>
      </c>
      <c r="F219" s="237" t="s">
        <v>1324</v>
      </c>
      <c r="G219" s="235"/>
      <c r="H219" s="238">
        <v>29.728</v>
      </c>
      <c r="I219" s="239"/>
      <c r="J219" s="235"/>
      <c r="K219" s="235"/>
      <c r="L219" s="240"/>
      <c r="M219" s="241"/>
      <c r="N219" s="242"/>
      <c r="O219" s="242"/>
      <c r="P219" s="242"/>
      <c r="Q219" s="242"/>
      <c r="R219" s="242"/>
      <c r="S219" s="242"/>
      <c r="T219" s="243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44" t="s">
        <v>175</v>
      </c>
      <c r="AU219" s="244" t="s">
        <v>85</v>
      </c>
      <c r="AV219" s="14" t="s">
        <v>85</v>
      </c>
      <c r="AW219" s="14" t="s">
        <v>37</v>
      </c>
      <c r="AX219" s="14" t="s">
        <v>75</v>
      </c>
      <c r="AY219" s="244" t="s">
        <v>159</v>
      </c>
    </row>
    <row r="220" spans="1:51" s="15" customFormat="1" ht="12">
      <c r="A220" s="15"/>
      <c r="B220" s="245"/>
      <c r="C220" s="246"/>
      <c r="D220" s="225" t="s">
        <v>175</v>
      </c>
      <c r="E220" s="247" t="s">
        <v>19</v>
      </c>
      <c r="F220" s="248" t="s">
        <v>179</v>
      </c>
      <c r="G220" s="246"/>
      <c r="H220" s="249">
        <v>141.405</v>
      </c>
      <c r="I220" s="250"/>
      <c r="J220" s="246"/>
      <c r="K220" s="246"/>
      <c r="L220" s="251"/>
      <c r="M220" s="252"/>
      <c r="N220" s="253"/>
      <c r="O220" s="253"/>
      <c r="P220" s="253"/>
      <c r="Q220" s="253"/>
      <c r="R220" s="253"/>
      <c r="S220" s="253"/>
      <c r="T220" s="254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T220" s="255" t="s">
        <v>175</v>
      </c>
      <c r="AU220" s="255" t="s">
        <v>85</v>
      </c>
      <c r="AV220" s="15" t="s">
        <v>167</v>
      </c>
      <c r="AW220" s="15" t="s">
        <v>37</v>
      </c>
      <c r="AX220" s="15" t="s">
        <v>83</v>
      </c>
      <c r="AY220" s="255" t="s">
        <v>159</v>
      </c>
    </row>
    <row r="221" spans="1:65" s="2" customFormat="1" ht="16.5" customHeight="1">
      <c r="A221" s="39"/>
      <c r="B221" s="40"/>
      <c r="C221" s="257" t="s">
        <v>343</v>
      </c>
      <c r="D221" s="257" t="s">
        <v>255</v>
      </c>
      <c r="E221" s="258" t="s">
        <v>256</v>
      </c>
      <c r="F221" s="259" t="s">
        <v>257</v>
      </c>
      <c r="G221" s="260" t="s">
        <v>258</v>
      </c>
      <c r="H221" s="261">
        <v>49.492</v>
      </c>
      <c r="I221" s="262"/>
      <c r="J221" s="263">
        <f>ROUND(I221*H221,2)</f>
        <v>0</v>
      </c>
      <c r="K221" s="259" t="s">
        <v>166</v>
      </c>
      <c r="L221" s="264"/>
      <c r="M221" s="265" t="s">
        <v>19</v>
      </c>
      <c r="N221" s="266" t="s">
        <v>46</v>
      </c>
      <c r="O221" s="85"/>
      <c r="P221" s="214">
        <f>O221*H221</f>
        <v>0</v>
      </c>
      <c r="Q221" s="214">
        <v>0.001</v>
      </c>
      <c r="R221" s="214">
        <f>Q221*H221</f>
        <v>0.049492</v>
      </c>
      <c r="S221" s="214">
        <v>0</v>
      </c>
      <c r="T221" s="215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16" t="s">
        <v>259</v>
      </c>
      <c r="AT221" s="216" t="s">
        <v>255</v>
      </c>
      <c r="AU221" s="216" t="s">
        <v>85</v>
      </c>
      <c r="AY221" s="18" t="s">
        <v>159</v>
      </c>
      <c r="BE221" s="217">
        <f>IF(N221="základní",J221,0)</f>
        <v>0</v>
      </c>
      <c r="BF221" s="217">
        <f>IF(N221="snížená",J221,0)</f>
        <v>0</v>
      </c>
      <c r="BG221" s="217">
        <f>IF(N221="zákl. přenesená",J221,0)</f>
        <v>0</v>
      </c>
      <c r="BH221" s="217">
        <f>IF(N221="sníž. přenesená",J221,0)</f>
        <v>0</v>
      </c>
      <c r="BI221" s="217">
        <f>IF(N221="nulová",J221,0)</f>
        <v>0</v>
      </c>
      <c r="BJ221" s="18" t="s">
        <v>83</v>
      </c>
      <c r="BK221" s="217">
        <f>ROUND(I221*H221,2)</f>
        <v>0</v>
      </c>
      <c r="BL221" s="18" t="s">
        <v>238</v>
      </c>
      <c r="BM221" s="216" t="s">
        <v>1325</v>
      </c>
    </row>
    <row r="222" spans="1:51" s="14" customFormat="1" ht="12">
      <c r="A222" s="14"/>
      <c r="B222" s="234"/>
      <c r="C222" s="235"/>
      <c r="D222" s="225" t="s">
        <v>175</v>
      </c>
      <c r="E222" s="235"/>
      <c r="F222" s="237" t="s">
        <v>1326</v>
      </c>
      <c r="G222" s="235"/>
      <c r="H222" s="238">
        <v>49.492</v>
      </c>
      <c r="I222" s="239"/>
      <c r="J222" s="235"/>
      <c r="K222" s="235"/>
      <c r="L222" s="240"/>
      <c r="M222" s="241"/>
      <c r="N222" s="242"/>
      <c r="O222" s="242"/>
      <c r="P222" s="242"/>
      <c r="Q222" s="242"/>
      <c r="R222" s="242"/>
      <c r="S222" s="242"/>
      <c r="T222" s="243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44" t="s">
        <v>175</v>
      </c>
      <c r="AU222" s="244" t="s">
        <v>85</v>
      </c>
      <c r="AV222" s="14" t="s">
        <v>85</v>
      </c>
      <c r="AW222" s="14" t="s">
        <v>4</v>
      </c>
      <c r="AX222" s="14" t="s">
        <v>83</v>
      </c>
      <c r="AY222" s="244" t="s">
        <v>159</v>
      </c>
    </row>
    <row r="223" spans="1:65" s="2" customFormat="1" ht="37.8" customHeight="1">
      <c r="A223" s="39"/>
      <c r="B223" s="40"/>
      <c r="C223" s="205" t="s">
        <v>259</v>
      </c>
      <c r="D223" s="205" t="s">
        <v>162</v>
      </c>
      <c r="E223" s="206" t="s">
        <v>372</v>
      </c>
      <c r="F223" s="207" t="s">
        <v>373</v>
      </c>
      <c r="G223" s="208" t="s">
        <v>165</v>
      </c>
      <c r="H223" s="209">
        <v>141.405</v>
      </c>
      <c r="I223" s="210"/>
      <c r="J223" s="211">
        <f>ROUND(I223*H223,2)</f>
        <v>0</v>
      </c>
      <c r="K223" s="207" t="s">
        <v>166</v>
      </c>
      <c r="L223" s="45"/>
      <c r="M223" s="212" t="s">
        <v>19</v>
      </c>
      <c r="N223" s="213" t="s">
        <v>46</v>
      </c>
      <c r="O223" s="85"/>
      <c r="P223" s="214">
        <f>O223*H223</f>
        <v>0</v>
      </c>
      <c r="Q223" s="214">
        <v>0.00094</v>
      </c>
      <c r="R223" s="214">
        <f>Q223*H223</f>
        <v>0.1329207</v>
      </c>
      <c r="S223" s="214">
        <v>0</v>
      </c>
      <c r="T223" s="215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16" t="s">
        <v>238</v>
      </c>
      <c r="AT223" s="216" t="s">
        <v>162</v>
      </c>
      <c r="AU223" s="216" t="s">
        <v>85</v>
      </c>
      <c r="AY223" s="18" t="s">
        <v>159</v>
      </c>
      <c r="BE223" s="217">
        <f>IF(N223="základní",J223,0)</f>
        <v>0</v>
      </c>
      <c r="BF223" s="217">
        <f>IF(N223="snížená",J223,0)</f>
        <v>0</v>
      </c>
      <c r="BG223" s="217">
        <f>IF(N223="zákl. přenesená",J223,0)</f>
        <v>0</v>
      </c>
      <c r="BH223" s="217">
        <f>IF(N223="sníž. přenesená",J223,0)</f>
        <v>0</v>
      </c>
      <c r="BI223" s="217">
        <f>IF(N223="nulová",J223,0)</f>
        <v>0</v>
      </c>
      <c r="BJ223" s="18" t="s">
        <v>83</v>
      </c>
      <c r="BK223" s="217">
        <f>ROUND(I223*H223,2)</f>
        <v>0</v>
      </c>
      <c r="BL223" s="18" t="s">
        <v>238</v>
      </c>
      <c r="BM223" s="216" t="s">
        <v>1327</v>
      </c>
    </row>
    <row r="224" spans="1:47" s="2" customFormat="1" ht="12">
      <c r="A224" s="39"/>
      <c r="B224" s="40"/>
      <c r="C224" s="41"/>
      <c r="D224" s="218" t="s">
        <v>169</v>
      </c>
      <c r="E224" s="41"/>
      <c r="F224" s="219" t="s">
        <v>375</v>
      </c>
      <c r="G224" s="41"/>
      <c r="H224" s="41"/>
      <c r="I224" s="220"/>
      <c r="J224" s="41"/>
      <c r="K224" s="41"/>
      <c r="L224" s="45"/>
      <c r="M224" s="221"/>
      <c r="N224" s="222"/>
      <c r="O224" s="85"/>
      <c r="P224" s="85"/>
      <c r="Q224" s="85"/>
      <c r="R224" s="85"/>
      <c r="S224" s="85"/>
      <c r="T224" s="86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T224" s="18" t="s">
        <v>169</v>
      </c>
      <c r="AU224" s="18" t="s">
        <v>85</v>
      </c>
    </row>
    <row r="225" spans="1:51" s="13" customFormat="1" ht="12">
      <c r="A225" s="13"/>
      <c r="B225" s="223"/>
      <c r="C225" s="224"/>
      <c r="D225" s="225" t="s">
        <v>175</v>
      </c>
      <c r="E225" s="226" t="s">
        <v>19</v>
      </c>
      <c r="F225" s="227" t="s">
        <v>358</v>
      </c>
      <c r="G225" s="224"/>
      <c r="H225" s="226" t="s">
        <v>19</v>
      </c>
      <c r="I225" s="228"/>
      <c r="J225" s="224"/>
      <c r="K225" s="224"/>
      <c r="L225" s="229"/>
      <c r="M225" s="230"/>
      <c r="N225" s="231"/>
      <c r="O225" s="231"/>
      <c r="P225" s="231"/>
      <c r="Q225" s="231"/>
      <c r="R225" s="231"/>
      <c r="S225" s="231"/>
      <c r="T225" s="232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33" t="s">
        <v>175</v>
      </c>
      <c r="AU225" s="233" t="s">
        <v>85</v>
      </c>
      <c r="AV225" s="13" t="s">
        <v>83</v>
      </c>
      <c r="AW225" s="13" t="s">
        <v>37</v>
      </c>
      <c r="AX225" s="13" t="s">
        <v>75</v>
      </c>
      <c r="AY225" s="233" t="s">
        <v>159</v>
      </c>
    </row>
    <row r="226" spans="1:51" s="13" customFormat="1" ht="12">
      <c r="A226" s="13"/>
      <c r="B226" s="223"/>
      <c r="C226" s="224"/>
      <c r="D226" s="225" t="s">
        <v>175</v>
      </c>
      <c r="E226" s="226" t="s">
        <v>19</v>
      </c>
      <c r="F226" s="227" t="s">
        <v>359</v>
      </c>
      <c r="G226" s="224"/>
      <c r="H226" s="226" t="s">
        <v>19</v>
      </c>
      <c r="I226" s="228"/>
      <c r="J226" s="224"/>
      <c r="K226" s="224"/>
      <c r="L226" s="229"/>
      <c r="M226" s="230"/>
      <c r="N226" s="231"/>
      <c r="O226" s="231"/>
      <c r="P226" s="231"/>
      <c r="Q226" s="231"/>
      <c r="R226" s="231"/>
      <c r="S226" s="231"/>
      <c r="T226" s="232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3" t="s">
        <v>175</v>
      </c>
      <c r="AU226" s="233" t="s">
        <v>85</v>
      </c>
      <c r="AV226" s="13" t="s">
        <v>83</v>
      </c>
      <c r="AW226" s="13" t="s">
        <v>37</v>
      </c>
      <c r="AX226" s="13" t="s">
        <v>75</v>
      </c>
      <c r="AY226" s="233" t="s">
        <v>159</v>
      </c>
    </row>
    <row r="227" spans="1:51" s="13" customFormat="1" ht="12">
      <c r="A227" s="13"/>
      <c r="B227" s="223"/>
      <c r="C227" s="224"/>
      <c r="D227" s="225" t="s">
        <v>175</v>
      </c>
      <c r="E227" s="226" t="s">
        <v>19</v>
      </c>
      <c r="F227" s="227" t="s">
        <v>360</v>
      </c>
      <c r="G227" s="224"/>
      <c r="H227" s="226" t="s">
        <v>19</v>
      </c>
      <c r="I227" s="228"/>
      <c r="J227" s="224"/>
      <c r="K227" s="224"/>
      <c r="L227" s="229"/>
      <c r="M227" s="230"/>
      <c r="N227" s="231"/>
      <c r="O227" s="231"/>
      <c r="P227" s="231"/>
      <c r="Q227" s="231"/>
      <c r="R227" s="231"/>
      <c r="S227" s="231"/>
      <c r="T227" s="232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33" t="s">
        <v>175</v>
      </c>
      <c r="AU227" s="233" t="s">
        <v>85</v>
      </c>
      <c r="AV227" s="13" t="s">
        <v>83</v>
      </c>
      <c r="AW227" s="13" t="s">
        <v>37</v>
      </c>
      <c r="AX227" s="13" t="s">
        <v>75</v>
      </c>
      <c r="AY227" s="233" t="s">
        <v>159</v>
      </c>
    </row>
    <row r="228" spans="1:51" s="13" customFormat="1" ht="12">
      <c r="A228" s="13"/>
      <c r="B228" s="223"/>
      <c r="C228" s="224"/>
      <c r="D228" s="225" t="s">
        <v>175</v>
      </c>
      <c r="E228" s="226" t="s">
        <v>19</v>
      </c>
      <c r="F228" s="227" t="s">
        <v>1311</v>
      </c>
      <c r="G228" s="224"/>
      <c r="H228" s="226" t="s">
        <v>19</v>
      </c>
      <c r="I228" s="228"/>
      <c r="J228" s="224"/>
      <c r="K228" s="224"/>
      <c r="L228" s="229"/>
      <c r="M228" s="230"/>
      <c r="N228" s="231"/>
      <c r="O228" s="231"/>
      <c r="P228" s="231"/>
      <c r="Q228" s="231"/>
      <c r="R228" s="231"/>
      <c r="S228" s="231"/>
      <c r="T228" s="232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33" t="s">
        <v>175</v>
      </c>
      <c r="AU228" s="233" t="s">
        <v>85</v>
      </c>
      <c r="AV228" s="13" t="s">
        <v>83</v>
      </c>
      <c r="AW228" s="13" t="s">
        <v>37</v>
      </c>
      <c r="AX228" s="13" t="s">
        <v>75</v>
      </c>
      <c r="AY228" s="233" t="s">
        <v>159</v>
      </c>
    </row>
    <row r="229" spans="1:51" s="14" customFormat="1" ht="12">
      <c r="A229" s="14"/>
      <c r="B229" s="234"/>
      <c r="C229" s="235"/>
      <c r="D229" s="225" t="s">
        <v>175</v>
      </c>
      <c r="E229" s="236" t="s">
        <v>19</v>
      </c>
      <c r="F229" s="237" t="s">
        <v>1321</v>
      </c>
      <c r="G229" s="235"/>
      <c r="H229" s="238">
        <v>79.178</v>
      </c>
      <c r="I229" s="239"/>
      <c r="J229" s="235"/>
      <c r="K229" s="235"/>
      <c r="L229" s="240"/>
      <c r="M229" s="241"/>
      <c r="N229" s="242"/>
      <c r="O229" s="242"/>
      <c r="P229" s="242"/>
      <c r="Q229" s="242"/>
      <c r="R229" s="242"/>
      <c r="S229" s="242"/>
      <c r="T229" s="243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44" t="s">
        <v>175</v>
      </c>
      <c r="AU229" s="244" t="s">
        <v>85</v>
      </c>
      <c r="AV229" s="14" t="s">
        <v>85</v>
      </c>
      <c r="AW229" s="14" t="s">
        <v>37</v>
      </c>
      <c r="AX229" s="14" t="s">
        <v>75</v>
      </c>
      <c r="AY229" s="244" t="s">
        <v>159</v>
      </c>
    </row>
    <row r="230" spans="1:51" s="13" customFormat="1" ht="12">
      <c r="A230" s="13"/>
      <c r="B230" s="223"/>
      <c r="C230" s="224"/>
      <c r="D230" s="225" t="s">
        <v>175</v>
      </c>
      <c r="E230" s="226" t="s">
        <v>19</v>
      </c>
      <c r="F230" s="227" t="s">
        <v>362</v>
      </c>
      <c r="G230" s="224"/>
      <c r="H230" s="226" t="s">
        <v>19</v>
      </c>
      <c r="I230" s="228"/>
      <c r="J230" s="224"/>
      <c r="K230" s="224"/>
      <c r="L230" s="229"/>
      <c r="M230" s="230"/>
      <c r="N230" s="231"/>
      <c r="O230" s="231"/>
      <c r="P230" s="231"/>
      <c r="Q230" s="231"/>
      <c r="R230" s="231"/>
      <c r="S230" s="231"/>
      <c r="T230" s="232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33" t="s">
        <v>175</v>
      </c>
      <c r="AU230" s="233" t="s">
        <v>85</v>
      </c>
      <c r="AV230" s="13" t="s">
        <v>83</v>
      </c>
      <c r="AW230" s="13" t="s">
        <v>37</v>
      </c>
      <c r="AX230" s="13" t="s">
        <v>75</v>
      </c>
      <c r="AY230" s="233" t="s">
        <v>159</v>
      </c>
    </row>
    <row r="231" spans="1:51" s="13" customFormat="1" ht="12">
      <c r="A231" s="13"/>
      <c r="B231" s="223"/>
      <c r="C231" s="224"/>
      <c r="D231" s="225" t="s">
        <v>175</v>
      </c>
      <c r="E231" s="226" t="s">
        <v>19</v>
      </c>
      <c r="F231" s="227" t="s">
        <v>360</v>
      </c>
      <c r="G231" s="224"/>
      <c r="H231" s="226" t="s">
        <v>19</v>
      </c>
      <c r="I231" s="228"/>
      <c r="J231" s="224"/>
      <c r="K231" s="224"/>
      <c r="L231" s="229"/>
      <c r="M231" s="230"/>
      <c r="N231" s="231"/>
      <c r="O231" s="231"/>
      <c r="P231" s="231"/>
      <c r="Q231" s="231"/>
      <c r="R231" s="231"/>
      <c r="S231" s="231"/>
      <c r="T231" s="232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33" t="s">
        <v>175</v>
      </c>
      <c r="AU231" s="233" t="s">
        <v>85</v>
      </c>
      <c r="AV231" s="13" t="s">
        <v>83</v>
      </c>
      <c r="AW231" s="13" t="s">
        <v>37</v>
      </c>
      <c r="AX231" s="13" t="s">
        <v>75</v>
      </c>
      <c r="AY231" s="233" t="s">
        <v>159</v>
      </c>
    </row>
    <row r="232" spans="1:51" s="13" customFormat="1" ht="12">
      <c r="A232" s="13"/>
      <c r="B232" s="223"/>
      <c r="C232" s="224"/>
      <c r="D232" s="225" t="s">
        <v>175</v>
      </c>
      <c r="E232" s="226" t="s">
        <v>19</v>
      </c>
      <c r="F232" s="227" t="s">
        <v>1311</v>
      </c>
      <c r="G232" s="224"/>
      <c r="H232" s="226" t="s">
        <v>19</v>
      </c>
      <c r="I232" s="228"/>
      <c r="J232" s="224"/>
      <c r="K232" s="224"/>
      <c r="L232" s="229"/>
      <c r="M232" s="230"/>
      <c r="N232" s="231"/>
      <c r="O232" s="231"/>
      <c r="P232" s="231"/>
      <c r="Q232" s="231"/>
      <c r="R232" s="231"/>
      <c r="S232" s="231"/>
      <c r="T232" s="232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33" t="s">
        <v>175</v>
      </c>
      <c r="AU232" s="233" t="s">
        <v>85</v>
      </c>
      <c r="AV232" s="13" t="s">
        <v>83</v>
      </c>
      <c r="AW232" s="13" t="s">
        <v>37</v>
      </c>
      <c r="AX232" s="13" t="s">
        <v>75</v>
      </c>
      <c r="AY232" s="233" t="s">
        <v>159</v>
      </c>
    </row>
    <row r="233" spans="1:51" s="14" customFormat="1" ht="12">
      <c r="A233" s="14"/>
      <c r="B233" s="234"/>
      <c r="C233" s="235"/>
      <c r="D233" s="225" t="s">
        <v>175</v>
      </c>
      <c r="E233" s="236" t="s">
        <v>19</v>
      </c>
      <c r="F233" s="237" t="s">
        <v>1322</v>
      </c>
      <c r="G233" s="235"/>
      <c r="H233" s="238">
        <v>32.499</v>
      </c>
      <c r="I233" s="239"/>
      <c r="J233" s="235"/>
      <c r="K233" s="235"/>
      <c r="L233" s="240"/>
      <c r="M233" s="241"/>
      <c r="N233" s="242"/>
      <c r="O233" s="242"/>
      <c r="P233" s="242"/>
      <c r="Q233" s="242"/>
      <c r="R233" s="242"/>
      <c r="S233" s="242"/>
      <c r="T233" s="243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44" t="s">
        <v>175</v>
      </c>
      <c r="AU233" s="244" t="s">
        <v>85</v>
      </c>
      <c r="AV233" s="14" t="s">
        <v>85</v>
      </c>
      <c r="AW233" s="14" t="s">
        <v>37</v>
      </c>
      <c r="AX233" s="14" t="s">
        <v>75</v>
      </c>
      <c r="AY233" s="244" t="s">
        <v>159</v>
      </c>
    </row>
    <row r="234" spans="1:51" s="13" customFormat="1" ht="12">
      <c r="A234" s="13"/>
      <c r="B234" s="223"/>
      <c r="C234" s="224"/>
      <c r="D234" s="225" t="s">
        <v>175</v>
      </c>
      <c r="E234" s="226" t="s">
        <v>19</v>
      </c>
      <c r="F234" s="227" t="s">
        <v>364</v>
      </c>
      <c r="G234" s="224"/>
      <c r="H234" s="226" t="s">
        <v>19</v>
      </c>
      <c r="I234" s="228"/>
      <c r="J234" s="224"/>
      <c r="K234" s="224"/>
      <c r="L234" s="229"/>
      <c r="M234" s="230"/>
      <c r="N234" s="231"/>
      <c r="O234" s="231"/>
      <c r="P234" s="231"/>
      <c r="Q234" s="231"/>
      <c r="R234" s="231"/>
      <c r="S234" s="231"/>
      <c r="T234" s="232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33" t="s">
        <v>175</v>
      </c>
      <c r="AU234" s="233" t="s">
        <v>85</v>
      </c>
      <c r="AV234" s="13" t="s">
        <v>83</v>
      </c>
      <c r="AW234" s="13" t="s">
        <v>37</v>
      </c>
      <c r="AX234" s="13" t="s">
        <v>75</v>
      </c>
      <c r="AY234" s="233" t="s">
        <v>159</v>
      </c>
    </row>
    <row r="235" spans="1:51" s="13" customFormat="1" ht="12">
      <c r="A235" s="13"/>
      <c r="B235" s="223"/>
      <c r="C235" s="224"/>
      <c r="D235" s="225" t="s">
        <v>175</v>
      </c>
      <c r="E235" s="226" t="s">
        <v>19</v>
      </c>
      <c r="F235" s="227" t="s">
        <v>365</v>
      </c>
      <c r="G235" s="224"/>
      <c r="H235" s="226" t="s">
        <v>19</v>
      </c>
      <c r="I235" s="228"/>
      <c r="J235" s="224"/>
      <c r="K235" s="224"/>
      <c r="L235" s="229"/>
      <c r="M235" s="230"/>
      <c r="N235" s="231"/>
      <c r="O235" s="231"/>
      <c r="P235" s="231"/>
      <c r="Q235" s="231"/>
      <c r="R235" s="231"/>
      <c r="S235" s="231"/>
      <c r="T235" s="232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33" t="s">
        <v>175</v>
      </c>
      <c r="AU235" s="233" t="s">
        <v>85</v>
      </c>
      <c r="AV235" s="13" t="s">
        <v>83</v>
      </c>
      <c r="AW235" s="13" t="s">
        <v>37</v>
      </c>
      <c r="AX235" s="13" t="s">
        <v>75</v>
      </c>
      <c r="AY235" s="233" t="s">
        <v>159</v>
      </c>
    </row>
    <row r="236" spans="1:51" s="13" customFormat="1" ht="12">
      <c r="A236" s="13"/>
      <c r="B236" s="223"/>
      <c r="C236" s="224"/>
      <c r="D236" s="225" t="s">
        <v>175</v>
      </c>
      <c r="E236" s="226" t="s">
        <v>19</v>
      </c>
      <c r="F236" s="227" t="s">
        <v>1311</v>
      </c>
      <c r="G236" s="224"/>
      <c r="H236" s="226" t="s">
        <v>19</v>
      </c>
      <c r="I236" s="228"/>
      <c r="J236" s="224"/>
      <c r="K236" s="224"/>
      <c r="L236" s="229"/>
      <c r="M236" s="230"/>
      <c r="N236" s="231"/>
      <c r="O236" s="231"/>
      <c r="P236" s="231"/>
      <c r="Q236" s="231"/>
      <c r="R236" s="231"/>
      <c r="S236" s="231"/>
      <c r="T236" s="232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33" t="s">
        <v>175</v>
      </c>
      <c r="AU236" s="233" t="s">
        <v>85</v>
      </c>
      <c r="AV236" s="13" t="s">
        <v>83</v>
      </c>
      <c r="AW236" s="13" t="s">
        <v>37</v>
      </c>
      <c r="AX236" s="13" t="s">
        <v>75</v>
      </c>
      <c r="AY236" s="233" t="s">
        <v>159</v>
      </c>
    </row>
    <row r="237" spans="1:51" s="13" customFormat="1" ht="12">
      <c r="A237" s="13"/>
      <c r="B237" s="223"/>
      <c r="C237" s="224"/>
      <c r="D237" s="225" t="s">
        <v>175</v>
      </c>
      <c r="E237" s="226" t="s">
        <v>19</v>
      </c>
      <c r="F237" s="227" t="s">
        <v>1323</v>
      </c>
      <c r="G237" s="224"/>
      <c r="H237" s="226" t="s">
        <v>19</v>
      </c>
      <c r="I237" s="228"/>
      <c r="J237" s="224"/>
      <c r="K237" s="224"/>
      <c r="L237" s="229"/>
      <c r="M237" s="230"/>
      <c r="N237" s="231"/>
      <c r="O237" s="231"/>
      <c r="P237" s="231"/>
      <c r="Q237" s="231"/>
      <c r="R237" s="231"/>
      <c r="S237" s="231"/>
      <c r="T237" s="232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33" t="s">
        <v>175</v>
      </c>
      <c r="AU237" s="233" t="s">
        <v>85</v>
      </c>
      <c r="AV237" s="13" t="s">
        <v>83</v>
      </c>
      <c r="AW237" s="13" t="s">
        <v>37</v>
      </c>
      <c r="AX237" s="13" t="s">
        <v>75</v>
      </c>
      <c r="AY237" s="233" t="s">
        <v>159</v>
      </c>
    </row>
    <row r="238" spans="1:51" s="14" customFormat="1" ht="12">
      <c r="A238" s="14"/>
      <c r="B238" s="234"/>
      <c r="C238" s="235"/>
      <c r="D238" s="225" t="s">
        <v>175</v>
      </c>
      <c r="E238" s="236" t="s">
        <v>19</v>
      </c>
      <c r="F238" s="237" t="s">
        <v>1324</v>
      </c>
      <c r="G238" s="235"/>
      <c r="H238" s="238">
        <v>29.728</v>
      </c>
      <c r="I238" s="239"/>
      <c r="J238" s="235"/>
      <c r="K238" s="235"/>
      <c r="L238" s="240"/>
      <c r="M238" s="241"/>
      <c r="N238" s="242"/>
      <c r="O238" s="242"/>
      <c r="P238" s="242"/>
      <c r="Q238" s="242"/>
      <c r="R238" s="242"/>
      <c r="S238" s="242"/>
      <c r="T238" s="243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44" t="s">
        <v>175</v>
      </c>
      <c r="AU238" s="244" t="s">
        <v>85</v>
      </c>
      <c r="AV238" s="14" t="s">
        <v>85</v>
      </c>
      <c r="AW238" s="14" t="s">
        <v>37</v>
      </c>
      <c r="AX238" s="14" t="s">
        <v>75</v>
      </c>
      <c r="AY238" s="244" t="s">
        <v>159</v>
      </c>
    </row>
    <row r="239" spans="1:51" s="15" customFormat="1" ht="12">
      <c r="A239" s="15"/>
      <c r="B239" s="245"/>
      <c r="C239" s="246"/>
      <c r="D239" s="225" t="s">
        <v>175</v>
      </c>
      <c r="E239" s="247" t="s">
        <v>19</v>
      </c>
      <c r="F239" s="248" t="s">
        <v>179</v>
      </c>
      <c r="G239" s="246"/>
      <c r="H239" s="249">
        <v>141.405</v>
      </c>
      <c r="I239" s="250"/>
      <c r="J239" s="246"/>
      <c r="K239" s="246"/>
      <c r="L239" s="251"/>
      <c r="M239" s="252"/>
      <c r="N239" s="253"/>
      <c r="O239" s="253"/>
      <c r="P239" s="253"/>
      <c r="Q239" s="253"/>
      <c r="R239" s="253"/>
      <c r="S239" s="253"/>
      <c r="T239" s="254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T239" s="255" t="s">
        <v>175</v>
      </c>
      <c r="AU239" s="255" t="s">
        <v>85</v>
      </c>
      <c r="AV239" s="15" t="s">
        <v>167</v>
      </c>
      <c r="AW239" s="15" t="s">
        <v>37</v>
      </c>
      <c r="AX239" s="15" t="s">
        <v>83</v>
      </c>
      <c r="AY239" s="255" t="s">
        <v>159</v>
      </c>
    </row>
    <row r="240" spans="1:65" s="2" customFormat="1" ht="49.05" customHeight="1">
      <c r="A240" s="39"/>
      <c r="B240" s="40"/>
      <c r="C240" s="257" t="s">
        <v>348</v>
      </c>
      <c r="D240" s="257" t="s">
        <v>255</v>
      </c>
      <c r="E240" s="258" t="s">
        <v>267</v>
      </c>
      <c r="F240" s="259" t="s">
        <v>268</v>
      </c>
      <c r="G240" s="260" t="s">
        <v>165</v>
      </c>
      <c r="H240" s="261">
        <v>169.686</v>
      </c>
      <c r="I240" s="262"/>
      <c r="J240" s="263">
        <f>ROUND(I240*H240,2)</f>
        <v>0</v>
      </c>
      <c r="K240" s="259" t="s">
        <v>166</v>
      </c>
      <c r="L240" s="264"/>
      <c r="M240" s="265" t="s">
        <v>19</v>
      </c>
      <c r="N240" s="266" t="s">
        <v>46</v>
      </c>
      <c r="O240" s="85"/>
      <c r="P240" s="214">
        <f>O240*H240</f>
        <v>0</v>
      </c>
      <c r="Q240" s="214">
        <v>0.0054</v>
      </c>
      <c r="R240" s="214">
        <f>Q240*H240</f>
        <v>0.9163044000000001</v>
      </c>
      <c r="S240" s="214">
        <v>0</v>
      </c>
      <c r="T240" s="215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16" t="s">
        <v>259</v>
      </c>
      <c r="AT240" s="216" t="s">
        <v>255</v>
      </c>
      <c r="AU240" s="216" t="s">
        <v>85</v>
      </c>
      <c r="AY240" s="18" t="s">
        <v>159</v>
      </c>
      <c r="BE240" s="217">
        <f>IF(N240="základní",J240,0)</f>
        <v>0</v>
      </c>
      <c r="BF240" s="217">
        <f>IF(N240="snížená",J240,0)</f>
        <v>0</v>
      </c>
      <c r="BG240" s="217">
        <f>IF(N240="zákl. přenesená",J240,0)</f>
        <v>0</v>
      </c>
      <c r="BH240" s="217">
        <f>IF(N240="sníž. přenesená",J240,0)</f>
        <v>0</v>
      </c>
      <c r="BI240" s="217">
        <f>IF(N240="nulová",J240,0)</f>
        <v>0</v>
      </c>
      <c r="BJ240" s="18" t="s">
        <v>83</v>
      </c>
      <c r="BK240" s="217">
        <f>ROUND(I240*H240,2)</f>
        <v>0</v>
      </c>
      <c r="BL240" s="18" t="s">
        <v>238</v>
      </c>
      <c r="BM240" s="216" t="s">
        <v>1328</v>
      </c>
    </row>
    <row r="241" spans="1:51" s="14" customFormat="1" ht="12">
      <c r="A241" s="14"/>
      <c r="B241" s="234"/>
      <c r="C241" s="235"/>
      <c r="D241" s="225" t="s">
        <v>175</v>
      </c>
      <c r="E241" s="235"/>
      <c r="F241" s="237" t="s">
        <v>1329</v>
      </c>
      <c r="G241" s="235"/>
      <c r="H241" s="238">
        <v>169.686</v>
      </c>
      <c r="I241" s="239"/>
      <c r="J241" s="235"/>
      <c r="K241" s="235"/>
      <c r="L241" s="240"/>
      <c r="M241" s="241"/>
      <c r="N241" s="242"/>
      <c r="O241" s="242"/>
      <c r="P241" s="242"/>
      <c r="Q241" s="242"/>
      <c r="R241" s="242"/>
      <c r="S241" s="242"/>
      <c r="T241" s="243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44" t="s">
        <v>175</v>
      </c>
      <c r="AU241" s="244" t="s">
        <v>85</v>
      </c>
      <c r="AV241" s="14" t="s">
        <v>85</v>
      </c>
      <c r="AW241" s="14" t="s">
        <v>4</v>
      </c>
      <c r="AX241" s="14" t="s">
        <v>83</v>
      </c>
      <c r="AY241" s="244" t="s">
        <v>159</v>
      </c>
    </row>
    <row r="242" spans="1:65" s="2" customFormat="1" ht="49.05" customHeight="1">
      <c r="A242" s="39"/>
      <c r="B242" s="40"/>
      <c r="C242" s="205" t="s">
        <v>350</v>
      </c>
      <c r="D242" s="205" t="s">
        <v>162</v>
      </c>
      <c r="E242" s="206" t="s">
        <v>380</v>
      </c>
      <c r="F242" s="207" t="s">
        <v>381</v>
      </c>
      <c r="G242" s="208" t="s">
        <v>165</v>
      </c>
      <c r="H242" s="209">
        <v>155.378</v>
      </c>
      <c r="I242" s="210"/>
      <c r="J242" s="211">
        <f>ROUND(I242*H242,2)</f>
        <v>0</v>
      </c>
      <c r="K242" s="207" t="s">
        <v>166</v>
      </c>
      <c r="L242" s="45"/>
      <c r="M242" s="212" t="s">
        <v>19</v>
      </c>
      <c r="N242" s="213" t="s">
        <v>46</v>
      </c>
      <c r="O242" s="85"/>
      <c r="P242" s="214">
        <f>O242*H242</f>
        <v>0</v>
      </c>
      <c r="Q242" s="214">
        <v>0</v>
      </c>
      <c r="R242" s="214">
        <f>Q242*H242</f>
        <v>0</v>
      </c>
      <c r="S242" s="214">
        <v>0</v>
      </c>
      <c r="T242" s="215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16" t="s">
        <v>238</v>
      </c>
      <c r="AT242" s="216" t="s">
        <v>162</v>
      </c>
      <c r="AU242" s="216" t="s">
        <v>85</v>
      </c>
      <c r="AY242" s="18" t="s">
        <v>159</v>
      </c>
      <c r="BE242" s="217">
        <f>IF(N242="základní",J242,0)</f>
        <v>0</v>
      </c>
      <c r="BF242" s="217">
        <f>IF(N242="snížená",J242,0)</f>
        <v>0</v>
      </c>
      <c r="BG242" s="217">
        <f>IF(N242="zákl. přenesená",J242,0)</f>
        <v>0</v>
      </c>
      <c r="BH242" s="217">
        <f>IF(N242="sníž. přenesená",J242,0)</f>
        <v>0</v>
      </c>
      <c r="BI242" s="217">
        <f>IF(N242="nulová",J242,0)</f>
        <v>0</v>
      </c>
      <c r="BJ242" s="18" t="s">
        <v>83</v>
      </c>
      <c r="BK242" s="217">
        <f>ROUND(I242*H242,2)</f>
        <v>0</v>
      </c>
      <c r="BL242" s="18" t="s">
        <v>238</v>
      </c>
      <c r="BM242" s="216" t="s">
        <v>1330</v>
      </c>
    </row>
    <row r="243" spans="1:47" s="2" customFormat="1" ht="12">
      <c r="A243" s="39"/>
      <c r="B243" s="40"/>
      <c r="C243" s="41"/>
      <c r="D243" s="218" t="s">
        <v>169</v>
      </c>
      <c r="E243" s="41"/>
      <c r="F243" s="219" t="s">
        <v>383</v>
      </c>
      <c r="G243" s="41"/>
      <c r="H243" s="41"/>
      <c r="I243" s="220"/>
      <c r="J243" s="41"/>
      <c r="K243" s="41"/>
      <c r="L243" s="45"/>
      <c r="M243" s="221"/>
      <c r="N243" s="222"/>
      <c r="O243" s="85"/>
      <c r="P243" s="85"/>
      <c r="Q243" s="85"/>
      <c r="R243" s="85"/>
      <c r="S243" s="85"/>
      <c r="T243" s="86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T243" s="18" t="s">
        <v>169</v>
      </c>
      <c r="AU243" s="18" t="s">
        <v>85</v>
      </c>
    </row>
    <row r="244" spans="1:51" s="13" customFormat="1" ht="12">
      <c r="A244" s="13"/>
      <c r="B244" s="223"/>
      <c r="C244" s="224"/>
      <c r="D244" s="225" t="s">
        <v>175</v>
      </c>
      <c r="E244" s="226" t="s">
        <v>19</v>
      </c>
      <c r="F244" s="227" t="s">
        <v>358</v>
      </c>
      <c r="G244" s="224"/>
      <c r="H244" s="226" t="s">
        <v>19</v>
      </c>
      <c r="I244" s="228"/>
      <c r="J244" s="224"/>
      <c r="K244" s="224"/>
      <c r="L244" s="229"/>
      <c r="M244" s="230"/>
      <c r="N244" s="231"/>
      <c r="O244" s="231"/>
      <c r="P244" s="231"/>
      <c r="Q244" s="231"/>
      <c r="R244" s="231"/>
      <c r="S244" s="231"/>
      <c r="T244" s="232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33" t="s">
        <v>175</v>
      </c>
      <c r="AU244" s="233" t="s">
        <v>85</v>
      </c>
      <c r="AV244" s="13" t="s">
        <v>83</v>
      </c>
      <c r="AW244" s="13" t="s">
        <v>37</v>
      </c>
      <c r="AX244" s="13" t="s">
        <v>75</v>
      </c>
      <c r="AY244" s="233" t="s">
        <v>159</v>
      </c>
    </row>
    <row r="245" spans="1:51" s="13" customFormat="1" ht="12">
      <c r="A245" s="13"/>
      <c r="B245" s="223"/>
      <c r="C245" s="224"/>
      <c r="D245" s="225" t="s">
        <v>175</v>
      </c>
      <c r="E245" s="226" t="s">
        <v>19</v>
      </c>
      <c r="F245" s="227" t="s">
        <v>359</v>
      </c>
      <c r="G245" s="224"/>
      <c r="H245" s="226" t="s">
        <v>19</v>
      </c>
      <c r="I245" s="228"/>
      <c r="J245" s="224"/>
      <c r="K245" s="224"/>
      <c r="L245" s="229"/>
      <c r="M245" s="230"/>
      <c r="N245" s="231"/>
      <c r="O245" s="231"/>
      <c r="P245" s="231"/>
      <c r="Q245" s="231"/>
      <c r="R245" s="231"/>
      <c r="S245" s="231"/>
      <c r="T245" s="232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33" t="s">
        <v>175</v>
      </c>
      <c r="AU245" s="233" t="s">
        <v>85</v>
      </c>
      <c r="AV245" s="13" t="s">
        <v>83</v>
      </c>
      <c r="AW245" s="13" t="s">
        <v>37</v>
      </c>
      <c r="AX245" s="13" t="s">
        <v>75</v>
      </c>
      <c r="AY245" s="233" t="s">
        <v>159</v>
      </c>
    </row>
    <row r="246" spans="1:51" s="13" customFormat="1" ht="12">
      <c r="A246" s="13"/>
      <c r="B246" s="223"/>
      <c r="C246" s="224"/>
      <c r="D246" s="225" t="s">
        <v>175</v>
      </c>
      <c r="E246" s="226" t="s">
        <v>19</v>
      </c>
      <c r="F246" s="227" t="s">
        <v>384</v>
      </c>
      <c r="G246" s="224"/>
      <c r="H246" s="226" t="s">
        <v>19</v>
      </c>
      <c r="I246" s="228"/>
      <c r="J246" s="224"/>
      <c r="K246" s="224"/>
      <c r="L246" s="229"/>
      <c r="M246" s="230"/>
      <c r="N246" s="231"/>
      <c r="O246" s="231"/>
      <c r="P246" s="231"/>
      <c r="Q246" s="231"/>
      <c r="R246" s="231"/>
      <c r="S246" s="231"/>
      <c r="T246" s="232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33" t="s">
        <v>175</v>
      </c>
      <c r="AU246" s="233" t="s">
        <v>85</v>
      </c>
      <c r="AV246" s="13" t="s">
        <v>83</v>
      </c>
      <c r="AW246" s="13" t="s">
        <v>37</v>
      </c>
      <c r="AX246" s="13" t="s">
        <v>75</v>
      </c>
      <c r="AY246" s="233" t="s">
        <v>159</v>
      </c>
    </row>
    <row r="247" spans="1:51" s="13" customFormat="1" ht="12">
      <c r="A247" s="13"/>
      <c r="B247" s="223"/>
      <c r="C247" s="224"/>
      <c r="D247" s="225" t="s">
        <v>175</v>
      </c>
      <c r="E247" s="226" t="s">
        <v>19</v>
      </c>
      <c r="F247" s="227" t="s">
        <v>1311</v>
      </c>
      <c r="G247" s="224"/>
      <c r="H247" s="226" t="s">
        <v>19</v>
      </c>
      <c r="I247" s="228"/>
      <c r="J247" s="224"/>
      <c r="K247" s="224"/>
      <c r="L247" s="229"/>
      <c r="M247" s="230"/>
      <c r="N247" s="231"/>
      <c r="O247" s="231"/>
      <c r="P247" s="231"/>
      <c r="Q247" s="231"/>
      <c r="R247" s="231"/>
      <c r="S247" s="231"/>
      <c r="T247" s="232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33" t="s">
        <v>175</v>
      </c>
      <c r="AU247" s="233" t="s">
        <v>85</v>
      </c>
      <c r="AV247" s="13" t="s">
        <v>83</v>
      </c>
      <c r="AW247" s="13" t="s">
        <v>37</v>
      </c>
      <c r="AX247" s="13" t="s">
        <v>75</v>
      </c>
      <c r="AY247" s="233" t="s">
        <v>159</v>
      </c>
    </row>
    <row r="248" spans="1:51" s="14" customFormat="1" ht="12">
      <c r="A248" s="14"/>
      <c r="B248" s="234"/>
      <c r="C248" s="235"/>
      <c r="D248" s="225" t="s">
        <v>175</v>
      </c>
      <c r="E248" s="236" t="s">
        <v>19</v>
      </c>
      <c r="F248" s="237" t="s">
        <v>1331</v>
      </c>
      <c r="G248" s="235"/>
      <c r="H248" s="238">
        <v>93.151</v>
      </c>
      <c r="I248" s="239"/>
      <c r="J248" s="235"/>
      <c r="K248" s="235"/>
      <c r="L248" s="240"/>
      <c r="M248" s="241"/>
      <c r="N248" s="242"/>
      <c r="O248" s="242"/>
      <c r="P248" s="242"/>
      <c r="Q248" s="242"/>
      <c r="R248" s="242"/>
      <c r="S248" s="242"/>
      <c r="T248" s="243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44" t="s">
        <v>175</v>
      </c>
      <c r="AU248" s="244" t="s">
        <v>85</v>
      </c>
      <c r="AV248" s="14" t="s">
        <v>85</v>
      </c>
      <c r="AW248" s="14" t="s">
        <v>37</v>
      </c>
      <c r="AX248" s="14" t="s">
        <v>75</v>
      </c>
      <c r="AY248" s="244" t="s">
        <v>159</v>
      </c>
    </row>
    <row r="249" spans="1:51" s="13" customFormat="1" ht="12">
      <c r="A249" s="13"/>
      <c r="B249" s="223"/>
      <c r="C249" s="224"/>
      <c r="D249" s="225" t="s">
        <v>175</v>
      </c>
      <c r="E249" s="226" t="s">
        <v>19</v>
      </c>
      <c r="F249" s="227" t="s">
        <v>362</v>
      </c>
      <c r="G249" s="224"/>
      <c r="H249" s="226" t="s">
        <v>19</v>
      </c>
      <c r="I249" s="228"/>
      <c r="J249" s="224"/>
      <c r="K249" s="224"/>
      <c r="L249" s="229"/>
      <c r="M249" s="230"/>
      <c r="N249" s="231"/>
      <c r="O249" s="231"/>
      <c r="P249" s="231"/>
      <c r="Q249" s="231"/>
      <c r="R249" s="231"/>
      <c r="S249" s="231"/>
      <c r="T249" s="232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33" t="s">
        <v>175</v>
      </c>
      <c r="AU249" s="233" t="s">
        <v>85</v>
      </c>
      <c r="AV249" s="13" t="s">
        <v>83</v>
      </c>
      <c r="AW249" s="13" t="s">
        <v>37</v>
      </c>
      <c r="AX249" s="13" t="s">
        <v>75</v>
      </c>
      <c r="AY249" s="233" t="s">
        <v>159</v>
      </c>
    </row>
    <row r="250" spans="1:51" s="13" customFormat="1" ht="12">
      <c r="A250" s="13"/>
      <c r="B250" s="223"/>
      <c r="C250" s="224"/>
      <c r="D250" s="225" t="s">
        <v>175</v>
      </c>
      <c r="E250" s="226" t="s">
        <v>19</v>
      </c>
      <c r="F250" s="227" t="s">
        <v>386</v>
      </c>
      <c r="G250" s="224"/>
      <c r="H250" s="226" t="s">
        <v>19</v>
      </c>
      <c r="I250" s="228"/>
      <c r="J250" s="224"/>
      <c r="K250" s="224"/>
      <c r="L250" s="229"/>
      <c r="M250" s="230"/>
      <c r="N250" s="231"/>
      <c r="O250" s="231"/>
      <c r="P250" s="231"/>
      <c r="Q250" s="231"/>
      <c r="R250" s="231"/>
      <c r="S250" s="231"/>
      <c r="T250" s="232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33" t="s">
        <v>175</v>
      </c>
      <c r="AU250" s="233" t="s">
        <v>85</v>
      </c>
      <c r="AV250" s="13" t="s">
        <v>83</v>
      </c>
      <c r="AW250" s="13" t="s">
        <v>37</v>
      </c>
      <c r="AX250" s="13" t="s">
        <v>75</v>
      </c>
      <c r="AY250" s="233" t="s">
        <v>159</v>
      </c>
    </row>
    <row r="251" spans="1:51" s="13" customFormat="1" ht="12">
      <c r="A251" s="13"/>
      <c r="B251" s="223"/>
      <c r="C251" s="224"/>
      <c r="D251" s="225" t="s">
        <v>175</v>
      </c>
      <c r="E251" s="226" t="s">
        <v>19</v>
      </c>
      <c r="F251" s="227" t="s">
        <v>1311</v>
      </c>
      <c r="G251" s="224"/>
      <c r="H251" s="226" t="s">
        <v>19</v>
      </c>
      <c r="I251" s="228"/>
      <c r="J251" s="224"/>
      <c r="K251" s="224"/>
      <c r="L251" s="229"/>
      <c r="M251" s="230"/>
      <c r="N251" s="231"/>
      <c r="O251" s="231"/>
      <c r="P251" s="231"/>
      <c r="Q251" s="231"/>
      <c r="R251" s="231"/>
      <c r="S251" s="231"/>
      <c r="T251" s="232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33" t="s">
        <v>175</v>
      </c>
      <c r="AU251" s="233" t="s">
        <v>85</v>
      </c>
      <c r="AV251" s="13" t="s">
        <v>83</v>
      </c>
      <c r="AW251" s="13" t="s">
        <v>37</v>
      </c>
      <c r="AX251" s="13" t="s">
        <v>75</v>
      </c>
      <c r="AY251" s="233" t="s">
        <v>159</v>
      </c>
    </row>
    <row r="252" spans="1:51" s="14" customFormat="1" ht="12">
      <c r="A252" s="14"/>
      <c r="B252" s="234"/>
      <c r="C252" s="235"/>
      <c r="D252" s="225" t="s">
        <v>175</v>
      </c>
      <c r="E252" s="236" t="s">
        <v>19</v>
      </c>
      <c r="F252" s="237" t="s">
        <v>1322</v>
      </c>
      <c r="G252" s="235"/>
      <c r="H252" s="238">
        <v>32.499</v>
      </c>
      <c r="I252" s="239"/>
      <c r="J252" s="235"/>
      <c r="K252" s="235"/>
      <c r="L252" s="240"/>
      <c r="M252" s="241"/>
      <c r="N252" s="242"/>
      <c r="O252" s="242"/>
      <c r="P252" s="242"/>
      <c r="Q252" s="242"/>
      <c r="R252" s="242"/>
      <c r="S252" s="242"/>
      <c r="T252" s="243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44" t="s">
        <v>175</v>
      </c>
      <c r="AU252" s="244" t="s">
        <v>85</v>
      </c>
      <c r="AV252" s="14" t="s">
        <v>85</v>
      </c>
      <c r="AW252" s="14" t="s">
        <v>37</v>
      </c>
      <c r="AX252" s="14" t="s">
        <v>75</v>
      </c>
      <c r="AY252" s="244" t="s">
        <v>159</v>
      </c>
    </row>
    <row r="253" spans="1:51" s="13" customFormat="1" ht="12">
      <c r="A253" s="13"/>
      <c r="B253" s="223"/>
      <c r="C253" s="224"/>
      <c r="D253" s="225" t="s">
        <v>175</v>
      </c>
      <c r="E253" s="226" t="s">
        <v>19</v>
      </c>
      <c r="F253" s="227" t="s">
        <v>364</v>
      </c>
      <c r="G253" s="224"/>
      <c r="H253" s="226" t="s">
        <v>19</v>
      </c>
      <c r="I253" s="228"/>
      <c r="J253" s="224"/>
      <c r="K253" s="224"/>
      <c r="L253" s="229"/>
      <c r="M253" s="230"/>
      <c r="N253" s="231"/>
      <c r="O253" s="231"/>
      <c r="P253" s="231"/>
      <c r="Q253" s="231"/>
      <c r="R253" s="231"/>
      <c r="S253" s="231"/>
      <c r="T253" s="232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33" t="s">
        <v>175</v>
      </c>
      <c r="AU253" s="233" t="s">
        <v>85</v>
      </c>
      <c r="AV253" s="13" t="s">
        <v>83</v>
      </c>
      <c r="AW253" s="13" t="s">
        <v>37</v>
      </c>
      <c r="AX253" s="13" t="s">
        <v>75</v>
      </c>
      <c r="AY253" s="233" t="s">
        <v>159</v>
      </c>
    </row>
    <row r="254" spans="1:51" s="13" customFormat="1" ht="12">
      <c r="A254" s="13"/>
      <c r="B254" s="223"/>
      <c r="C254" s="224"/>
      <c r="D254" s="225" t="s">
        <v>175</v>
      </c>
      <c r="E254" s="226" t="s">
        <v>19</v>
      </c>
      <c r="F254" s="227" t="s">
        <v>365</v>
      </c>
      <c r="G254" s="224"/>
      <c r="H254" s="226" t="s">
        <v>19</v>
      </c>
      <c r="I254" s="228"/>
      <c r="J254" s="224"/>
      <c r="K254" s="224"/>
      <c r="L254" s="229"/>
      <c r="M254" s="230"/>
      <c r="N254" s="231"/>
      <c r="O254" s="231"/>
      <c r="P254" s="231"/>
      <c r="Q254" s="231"/>
      <c r="R254" s="231"/>
      <c r="S254" s="231"/>
      <c r="T254" s="232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33" t="s">
        <v>175</v>
      </c>
      <c r="AU254" s="233" t="s">
        <v>85</v>
      </c>
      <c r="AV254" s="13" t="s">
        <v>83</v>
      </c>
      <c r="AW254" s="13" t="s">
        <v>37</v>
      </c>
      <c r="AX254" s="13" t="s">
        <v>75</v>
      </c>
      <c r="AY254" s="233" t="s">
        <v>159</v>
      </c>
    </row>
    <row r="255" spans="1:51" s="13" customFormat="1" ht="12">
      <c r="A255" s="13"/>
      <c r="B255" s="223"/>
      <c r="C255" s="224"/>
      <c r="D255" s="225" t="s">
        <v>175</v>
      </c>
      <c r="E255" s="226" t="s">
        <v>19</v>
      </c>
      <c r="F255" s="227" t="s">
        <v>1311</v>
      </c>
      <c r="G255" s="224"/>
      <c r="H255" s="226" t="s">
        <v>19</v>
      </c>
      <c r="I255" s="228"/>
      <c r="J255" s="224"/>
      <c r="K255" s="224"/>
      <c r="L255" s="229"/>
      <c r="M255" s="230"/>
      <c r="N255" s="231"/>
      <c r="O255" s="231"/>
      <c r="P255" s="231"/>
      <c r="Q255" s="231"/>
      <c r="R255" s="231"/>
      <c r="S255" s="231"/>
      <c r="T255" s="232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33" t="s">
        <v>175</v>
      </c>
      <c r="AU255" s="233" t="s">
        <v>85</v>
      </c>
      <c r="AV255" s="13" t="s">
        <v>83</v>
      </c>
      <c r="AW255" s="13" t="s">
        <v>37</v>
      </c>
      <c r="AX255" s="13" t="s">
        <v>75</v>
      </c>
      <c r="AY255" s="233" t="s">
        <v>159</v>
      </c>
    </row>
    <row r="256" spans="1:51" s="13" customFormat="1" ht="12">
      <c r="A256" s="13"/>
      <c r="B256" s="223"/>
      <c r="C256" s="224"/>
      <c r="D256" s="225" t="s">
        <v>175</v>
      </c>
      <c r="E256" s="226" t="s">
        <v>19</v>
      </c>
      <c r="F256" s="227" t="s">
        <v>1323</v>
      </c>
      <c r="G256" s="224"/>
      <c r="H256" s="226" t="s">
        <v>19</v>
      </c>
      <c r="I256" s="228"/>
      <c r="J256" s="224"/>
      <c r="K256" s="224"/>
      <c r="L256" s="229"/>
      <c r="M256" s="230"/>
      <c r="N256" s="231"/>
      <c r="O256" s="231"/>
      <c r="P256" s="231"/>
      <c r="Q256" s="231"/>
      <c r="R256" s="231"/>
      <c r="S256" s="231"/>
      <c r="T256" s="232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33" t="s">
        <v>175</v>
      </c>
      <c r="AU256" s="233" t="s">
        <v>85</v>
      </c>
      <c r="AV256" s="13" t="s">
        <v>83</v>
      </c>
      <c r="AW256" s="13" t="s">
        <v>37</v>
      </c>
      <c r="AX256" s="13" t="s">
        <v>75</v>
      </c>
      <c r="AY256" s="233" t="s">
        <v>159</v>
      </c>
    </row>
    <row r="257" spans="1:51" s="14" customFormat="1" ht="12">
      <c r="A257" s="14"/>
      <c r="B257" s="234"/>
      <c r="C257" s="235"/>
      <c r="D257" s="225" t="s">
        <v>175</v>
      </c>
      <c r="E257" s="236" t="s">
        <v>19</v>
      </c>
      <c r="F257" s="237" t="s">
        <v>1324</v>
      </c>
      <c r="G257" s="235"/>
      <c r="H257" s="238">
        <v>29.728</v>
      </c>
      <c r="I257" s="239"/>
      <c r="J257" s="235"/>
      <c r="K257" s="235"/>
      <c r="L257" s="240"/>
      <c r="M257" s="241"/>
      <c r="N257" s="242"/>
      <c r="O257" s="242"/>
      <c r="P257" s="242"/>
      <c r="Q257" s="242"/>
      <c r="R257" s="242"/>
      <c r="S257" s="242"/>
      <c r="T257" s="243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44" t="s">
        <v>175</v>
      </c>
      <c r="AU257" s="244" t="s">
        <v>85</v>
      </c>
      <c r="AV257" s="14" t="s">
        <v>85</v>
      </c>
      <c r="AW257" s="14" t="s">
        <v>37</v>
      </c>
      <c r="AX257" s="14" t="s">
        <v>75</v>
      </c>
      <c r="AY257" s="244" t="s">
        <v>159</v>
      </c>
    </row>
    <row r="258" spans="1:51" s="15" customFormat="1" ht="12">
      <c r="A258" s="15"/>
      <c r="B258" s="245"/>
      <c r="C258" s="246"/>
      <c r="D258" s="225" t="s">
        <v>175</v>
      </c>
      <c r="E258" s="247" t="s">
        <v>19</v>
      </c>
      <c r="F258" s="248" t="s">
        <v>179</v>
      </c>
      <c r="G258" s="246"/>
      <c r="H258" s="249">
        <v>155.37800000000001</v>
      </c>
      <c r="I258" s="250"/>
      <c r="J258" s="246"/>
      <c r="K258" s="246"/>
      <c r="L258" s="251"/>
      <c r="M258" s="252"/>
      <c r="N258" s="253"/>
      <c r="O258" s="253"/>
      <c r="P258" s="253"/>
      <c r="Q258" s="253"/>
      <c r="R258" s="253"/>
      <c r="S258" s="253"/>
      <c r="T258" s="254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T258" s="255" t="s">
        <v>175</v>
      </c>
      <c r="AU258" s="255" t="s">
        <v>85</v>
      </c>
      <c r="AV258" s="15" t="s">
        <v>167</v>
      </c>
      <c r="AW258" s="15" t="s">
        <v>37</v>
      </c>
      <c r="AX258" s="15" t="s">
        <v>83</v>
      </c>
      <c r="AY258" s="255" t="s">
        <v>159</v>
      </c>
    </row>
    <row r="259" spans="1:65" s="2" customFormat="1" ht="49.05" customHeight="1">
      <c r="A259" s="39"/>
      <c r="B259" s="40"/>
      <c r="C259" s="257" t="s">
        <v>353</v>
      </c>
      <c r="D259" s="257" t="s">
        <v>255</v>
      </c>
      <c r="E259" s="258" t="s">
        <v>276</v>
      </c>
      <c r="F259" s="259" t="s">
        <v>277</v>
      </c>
      <c r="G259" s="260" t="s">
        <v>165</v>
      </c>
      <c r="H259" s="261">
        <v>186.454</v>
      </c>
      <c r="I259" s="262"/>
      <c r="J259" s="263">
        <f>ROUND(I259*H259,2)</f>
        <v>0</v>
      </c>
      <c r="K259" s="259" t="s">
        <v>166</v>
      </c>
      <c r="L259" s="264"/>
      <c r="M259" s="265" t="s">
        <v>19</v>
      </c>
      <c r="N259" s="266" t="s">
        <v>46</v>
      </c>
      <c r="O259" s="85"/>
      <c r="P259" s="214">
        <f>O259*H259</f>
        <v>0</v>
      </c>
      <c r="Q259" s="214">
        <v>0.004</v>
      </c>
      <c r="R259" s="214">
        <f>Q259*H259</f>
        <v>0.745816</v>
      </c>
      <c r="S259" s="214">
        <v>0</v>
      </c>
      <c r="T259" s="215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16" t="s">
        <v>259</v>
      </c>
      <c r="AT259" s="216" t="s">
        <v>255</v>
      </c>
      <c r="AU259" s="216" t="s">
        <v>85</v>
      </c>
      <c r="AY259" s="18" t="s">
        <v>159</v>
      </c>
      <c r="BE259" s="217">
        <f>IF(N259="základní",J259,0)</f>
        <v>0</v>
      </c>
      <c r="BF259" s="217">
        <f>IF(N259="snížená",J259,0)</f>
        <v>0</v>
      </c>
      <c r="BG259" s="217">
        <f>IF(N259="zákl. přenesená",J259,0)</f>
        <v>0</v>
      </c>
      <c r="BH259" s="217">
        <f>IF(N259="sníž. přenesená",J259,0)</f>
        <v>0</v>
      </c>
      <c r="BI259" s="217">
        <f>IF(N259="nulová",J259,0)</f>
        <v>0</v>
      </c>
      <c r="BJ259" s="18" t="s">
        <v>83</v>
      </c>
      <c r="BK259" s="217">
        <f>ROUND(I259*H259,2)</f>
        <v>0</v>
      </c>
      <c r="BL259" s="18" t="s">
        <v>238</v>
      </c>
      <c r="BM259" s="216" t="s">
        <v>1332</v>
      </c>
    </row>
    <row r="260" spans="1:51" s="14" customFormat="1" ht="12">
      <c r="A260" s="14"/>
      <c r="B260" s="234"/>
      <c r="C260" s="235"/>
      <c r="D260" s="225" t="s">
        <v>175</v>
      </c>
      <c r="E260" s="235"/>
      <c r="F260" s="237" t="s">
        <v>1333</v>
      </c>
      <c r="G260" s="235"/>
      <c r="H260" s="238">
        <v>186.454</v>
      </c>
      <c r="I260" s="239"/>
      <c r="J260" s="235"/>
      <c r="K260" s="235"/>
      <c r="L260" s="240"/>
      <c r="M260" s="241"/>
      <c r="N260" s="242"/>
      <c r="O260" s="242"/>
      <c r="P260" s="242"/>
      <c r="Q260" s="242"/>
      <c r="R260" s="242"/>
      <c r="S260" s="242"/>
      <c r="T260" s="243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44" t="s">
        <v>175</v>
      </c>
      <c r="AU260" s="244" t="s">
        <v>85</v>
      </c>
      <c r="AV260" s="14" t="s">
        <v>85</v>
      </c>
      <c r="AW260" s="14" t="s">
        <v>4</v>
      </c>
      <c r="AX260" s="14" t="s">
        <v>83</v>
      </c>
      <c r="AY260" s="244" t="s">
        <v>159</v>
      </c>
    </row>
    <row r="261" spans="1:65" s="2" customFormat="1" ht="37.8" customHeight="1">
      <c r="A261" s="39"/>
      <c r="B261" s="40"/>
      <c r="C261" s="205" t="s">
        <v>368</v>
      </c>
      <c r="D261" s="205" t="s">
        <v>162</v>
      </c>
      <c r="E261" s="206" t="s">
        <v>372</v>
      </c>
      <c r="F261" s="207" t="s">
        <v>373</v>
      </c>
      <c r="G261" s="208" t="s">
        <v>165</v>
      </c>
      <c r="H261" s="209">
        <v>155.378</v>
      </c>
      <c r="I261" s="210"/>
      <c r="J261" s="211">
        <f>ROUND(I261*H261,2)</f>
        <v>0</v>
      </c>
      <c r="K261" s="207" t="s">
        <v>166</v>
      </c>
      <c r="L261" s="45"/>
      <c r="M261" s="212" t="s">
        <v>19</v>
      </c>
      <c r="N261" s="213" t="s">
        <v>46</v>
      </c>
      <c r="O261" s="85"/>
      <c r="P261" s="214">
        <f>O261*H261</f>
        <v>0</v>
      </c>
      <c r="Q261" s="214">
        <v>0.00094</v>
      </c>
      <c r="R261" s="214">
        <f>Q261*H261</f>
        <v>0.14605532</v>
      </c>
      <c r="S261" s="214">
        <v>0</v>
      </c>
      <c r="T261" s="215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16" t="s">
        <v>238</v>
      </c>
      <c r="AT261" s="216" t="s">
        <v>162</v>
      </c>
      <c r="AU261" s="216" t="s">
        <v>85</v>
      </c>
      <c r="AY261" s="18" t="s">
        <v>159</v>
      </c>
      <c r="BE261" s="217">
        <f>IF(N261="základní",J261,0)</f>
        <v>0</v>
      </c>
      <c r="BF261" s="217">
        <f>IF(N261="snížená",J261,0)</f>
        <v>0</v>
      </c>
      <c r="BG261" s="217">
        <f>IF(N261="zákl. přenesená",J261,0)</f>
        <v>0</v>
      </c>
      <c r="BH261" s="217">
        <f>IF(N261="sníž. přenesená",J261,0)</f>
        <v>0</v>
      </c>
      <c r="BI261" s="217">
        <f>IF(N261="nulová",J261,0)</f>
        <v>0</v>
      </c>
      <c r="BJ261" s="18" t="s">
        <v>83</v>
      </c>
      <c r="BK261" s="217">
        <f>ROUND(I261*H261,2)</f>
        <v>0</v>
      </c>
      <c r="BL261" s="18" t="s">
        <v>238</v>
      </c>
      <c r="BM261" s="216" t="s">
        <v>1334</v>
      </c>
    </row>
    <row r="262" spans="1:47" s="2" customFormat="1" ht="12">
      <c r="A262" s="39"/>
      <c r="B262" s="40"/>
      <c r="C262" s="41"/>
      <c r="D262" s="218" t="s">
        <v>169</v>
      </c>
      <c r="E262" s="41"/>
      <c r="F262" s="219" t="s">
        <v>375</v>
      </c>
      <c r="G262" s="41"/>
      <c r="H262" s="41"/>
      <c r="I262" s="220"/>
      <c r="J262" s="41"/>
      <c r="K262" s="41"/>
      <c r="L262" s="45"/>
      <c r="M262" s="221"/>
      <c r="N262" s="222"/>
      <c r="O262" s="85"/>
      <c r="P262" s="85"/>
      <c r="Q262" s="85"/>
      <c r="R262" s="85"/>
      <c r="S262" s="85"/>
      <c r="T262" s="86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T262" s="18" t="s">
        <v>169</v>
      </c>
      <c r="AU262" s="18" t="s">
        <v>85</v>
      </c>
    </row>
    <row r="263" spans="1:51" s="13" customFormat="1" ht="12">
      <c r="A263" s="13"/>
      <c r="B263" s="223"/>
      <c r="C263" s="224"/>
      <c r="D263" s="225" t="s">
        <v>175</v>
      </c>
      <c r="E263" s="226" t="s">
        <v>19</v>
      </c>
      <c r="F263" s="227" t="s">
        <v>358</v>
      </c>
      <c r="G263" s="224"/>
      <c r="H263" s="226" t="s">
        <v>19</v>
      </c>
      <c r="I263" s="228"/>
      <c r="J263" s="224"/>
      <c r="K263" s="224"/>
      <c r="L263" s="229"/>
      <c r="M263" s="230"/>
      <c r="N263" s="231"/>
      <c r="O263" s="231"/>
      <c r="P263" s="231"/>
      <c r="Q263" s="231"/>
      <c r="R263" s="231"/>
      <c r="S263" s="231"/>
      <c r="T263" s="232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33" t="s">
        <v>175</v>
      </c>
      <c r="AU263" s="233" t="s">
        <v>85</v>
      </c>
      <c r="AV263" s="13" t="s">
        <v>83</v>
      </c>
      <c r="AW263" s="13" t="s">
        <v>37</v>
      </c>
      <c r="AX263" s="13" t="s">
        <v>75</v>
      </c>
      <c r="AY263" s="233" t="s">
        <v>159</v>
      </c>
    </row>
    <row r="264" spans="1:51" s="13" customFormat="1" ht="12">
      <c r="A264" s="13"/>
      <c r="B264" s="223"/>
      <c r="C264" s="224"/>
      <c r="D264" s="225" t="s">
        <v>175</v>
      </c>
      <c r="E264" s="226" t="s">
        <v>19</v>
      </c>
      <c r="F264" s="227" t="s">
        <v>359</v>
      </c>
      <c r="G264" s="224"/>
      <c r="H264" s="226" t="s">
        <v>19</v>
      </c>
      <c r="I264" s="228"/>
      <c r="J264" s="224"/>
      <c r="K264" s="224"/>
      <c r="L264" s="229"/>
      <c r="M264" s="230"/>
      <c r="N264" s="231"/>
      <c r="O264" s="231"/>
      <c r="P264" s="231"/>
      <c r="Q264" s="231"/>
      <c r="R264" s="231"/>
      <c r="S264" s="231"/>
      <c r="T264" s="232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33" t="s">
        <v>175</v>
      </c>
      <c r="AU264" s="233" t="s">
        <v>85</v>
      </c>
      <c r="AV264" s="13" t="s">
        <v>83</v>
      </c>
      <c r="AW264" s="13" t="s">
        <v>37</v>
      </c>
      <c r="AX264" s="13" t="s">
        <v>75</v>
      </c>
      <c r="AY264" s="233" t="s">
        <v>159</v>
      </c>
    </row>
    <row r="265" spans="1:51" s="13" customFormat="1" ht="12">
      <c r="A265" s="13"/>
      <c r="B265" s="223"/>
      <c r="C265" s="224"/>
      <c r="D265" s="225" t="s">
        <v>175</v>
      </c>
      <c r="E265" s="226" t="s">
        <v>19</v>
      </c>
      <c r="F265" s="227" t="s">
        <v>384</v>
      </c>
      <c r="G265" s="224"/>
      <c r="H265" s="226" t="s">
        <v>19</v>
      </c>
      <c r="I265" s="228"/>
      <c r="J265" s="224"/>
      <c r="K265" s="224"/>
      <c r="L265" s="229"/>
      <c r="M265" s="230"/>
      <c r="N265" s="231"/>
      <c r="O265" s="231"/>
      <c r="P265" s="231"/>
      <c r="Q265" s="231"/>
      <c r="R265" s="231"/>
      <c r="S265" s="231"/>
      <c r="T265" s="232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33" t="s">
        <v>175</v>
      </c>
      <c r="AU265" s="233" t="s">
        <v>85</v>
      </c>
      <c r="AV265" s="13" t="s">
        <v>83</v>
      </c>
      <c r="AW265" s="13" t="s">
        <v>37</v>
      </c>
      <c r="AX265" s="13" t="s">
        <v>75</v>
      </c>
      <c r="AY265" s="233" t="s">
        <v>159</v>
      </c>
    </row>
    <row r="266" spans="1:51" s="13" customFormat="1" ht="12">
      <c r="A266" s="13"/>
      <c r="B266" s="223"/>
      <c r="C266" s="224"/>
      <c r="D266" s="225" t="s">
        <v>175</v>
      </c>
      <c r="E266" s="226" t="s">
        <v>19</v>
      </c>
      <c r="F266" s="227" t="s">
        <v>1311</v>
      </c>
      <c r="G266" s="224"/>
      <c r="H266" s="226" t="s">
        <v>19</v>
      </c>
      <c r="I266" s="228"/>
      <c r="J266" s="224"/>
      <c r="K266" s="224"/>
      <c r="L266" s="229"/>
      <c r="M266" s="230"/>
      <c r="N266" s="231"/>
      <c r="O266" s="231"/>
      <c r="P266" s="231"/>
      <c r="Q266" s="231"/>
      <c r="R266" s="231"/>
      <c r="S266" s="231"/>
      <c r="T266" s="232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33" t="s">
        <v>175</v>
      </c>
      <c r="AU266" s="233" t="s">
        <v>85</v>
      </c>
      <c r="AV266" s="13" t="s">
        <v>83</v>
      </c>
      <c r="AW266" s="13" t="s">
        <v>37</v>
      </c>
      <c r="AX266" s="13" t="s">
        <v>75</v>
      </c>
      <c r="AY266" s="233" t="s">
        <v>159</v>
      </c>
    </row>
    <row r="267" spans="1:51" s="14" customFormat="1" ht="12">
      <c r="A267" s="14"/>
      <c r="B267" s="234"/>
      <c r="C267" s="235"/>
      <c r="D267" s="225" t="s">
        <v>175</v>
      </c>
      <c r="E267" s="236" t="s">
        <v>19</v>
      </c>
      <c r="F267" s="237" t="s">
        <v>1331</v>
      </c>
      <c r="G267" s="235"/>
      <c r="H267" s="238">
        <v>93.151</v>
      </c>
      <c r="I267" s="239"/>
      <c r="J267" s="235"/>
      <c r="K267" s="235"/>
      <c r="L267" s="240"/>
      <c r="M267" s="241"/>
      <c r="N267" s="242"/>
      <c r="O267" s="242"/>
      <c r="P267" s="242"/>
      <c r="Q267" s="242"/>
      <c r="R267" s="242"/>
      <c r="S267" s="242"/>
      <c r="T267" s="243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44" t="s">
        <v>175</v>
      </c>
      <c r="AU267" s="244" t="s">
        <v>85</v>
      </c>
      <c r="AV267" s="14" t="s">
        <v>85</v>
      </c>
      <c r="AW267" s="14" t="s">
        <v>37</v>
      </c>
      <c r="AX267" s="14" t="s">
        <v>75</v>
      </c>
      <c r="AY267" s="244" t="s">
        <v>159</v>
      </c>
    </row>
    <row r="268" spans="1:51" s="13" customFormat="1" ht="12">
      <c r="A268" s="13"/>
      <c r="B268" s="223"/>
      <c r="C268" s="224"/>
      <c r="D268" s="225" t="s">
        <v>175</v>
      </c>
      <c r="E268" s="226" t="s">
        <v>19</v>
      </c>
      <c r="F268" s="227" t="s">
        <v>362</v>
      </c>
      <c r="G268" s="224"/>
      <c r="H268" s="226" t="s">
        <v>19</v>
      </c>
      <c r="I268" s="228"/>
      <c r="J268" s="224"/>
      <c r="K268" s="224"/>
      <c r="L268" s="229"/>
      <c r="M268" s="230"/>
      <c r="N268" s="231"/>
      <c r="O268" s="231"/>
      <c r="P268" s="231"/>
      <c r="Q268" s="231"/>
      <c r="R268" s="231"/>
      <c r="S268" s="231"/>
      <c r="T268" s="232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33" t="s">
        <v>175</v>
      </c>
      <c r="AU268" s="233" t="s">
        <v>85</v>
      </c>
      <c r="AV268" s="13" t="s">
        <v>83</v>
      </c>
      <c r="AW268" s="13" t="s">
        <v>37</v>
      </c>
      <c r="AX268" s="13" t="s">
        <v>75</v>
      </c>
      <c r="AY268" s="233" t="s">
        <v>159</v>
      </c>
    </row>
    <row r="269" spans="1:51" s="13" customFormat="1" ht="12">
      <c r="A269" s="13"/>
      <c r="B269" s="223"/>
      <c r="C269" s="224"/>
      <c r="D269" s="225" t="s">
        <v>175</v>
      </c>
      <c r="E269" s="226" t="s">
        <v>19</v>
      </c>
      <c r="F269" s="227" t="s">
        <v>386</v>
      </c>
      <c r="G269" s="224"/>
      <c r="H269" s="226" t="s">
        <v>19</v>
      </c>
      <c r="I269" s="228"/>
      <c r="J269" s="224"/>
      <c r="K269" s="224"/>
      <c r="L269" s="229"/>
      <c r="M269" s="230"/>
      <c r="N269" s="231"/>
      <c r="O269" s="231"/>
      <c r="P269" s="231"/>
      <c r="Q269" s="231"/>
      <c r="R269" s="231"/>
      <c r="S269" s="231"/>
      <c r="T269" s="232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33" t="s">
        <v>175</v>
      </c>
      <c r="AU269" s="233" t="s">
        <v>85</v>
      </c>
      <c r="AV269" s="13" t="s">
        <v>83</v>
      </c>
      <c r="AW269" s="13" t="s">
        <v>37</v>
      </c>
      <c r="AX269" s="13" t="s">
        <v>75</v>
      </c>
      <c r="AY269" s="233" t="s">
        <v>159</v>
      </c>
    </row>
    <row r="270" spans="1:51" s="13" customFormat="1" ht="12">
      <c r="A270" s="13"/>
      <c r="B270" s="223"/>
      <c r="C270" s="224"/>
      <c r="D270" s="225" t="s">
        <v>175</v>
      </c>
      <c r="E270" s="226" t="s">
        <v>19</v>
      </c>
      <c r="F270" s="227" t="s">
        <v>1311</v>
      </c>
      <c r="G270" s="224"/>
      <c r="H270" s="226" t="s">
        <v>19</v>
      </c>
      <c r="I270" s="228"/>
      <c r="J270" s="224"/>
      <c r="K270" s="224"/>
      <c r="L270" s="229"/>
      <c r="M270" s="230"/>
      <c r="N270" s="231"/>
      <c r="O270" s="231"/>
      <c r="P270" s="231"/>
      <c r="Q270" s="231"/>
      <c r="R270" s="231"/>
      <c r="S270" s="231"/>
      <c r="T270" s="232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33" t="s">
        <v>175</v>
      </c>
      <c r="AU270" s="233" t="s">
        <v>85</v>
      </c>
      <c r="AV270" s="13" t="s">
        <v>83</v>
      </c>
      <c r="AW270" s="13" t="s">
        <v>37</v>
      </c>
      <c r="AX270" s="13" t="s">
        <v>75</v>
      </c>
      <c r="AY270" s="233" t="s">
        <v>159</v>
      </c>
    </row>
    <row r="271" spans="1:51" s="14" customFormat="1" ht="12">
      <c r="A271" s="14"/>
      <c r="B271" s="234"/>
      <c r="C271" s="235"/>
      <c r="D271" s="225" t="s">
        <v>175</v>
      </c>
      <c r="E271" s="236" t="s">
        <v>19</v>
      </c>
      <c r="F271" s="237" t="s">
        <v>1322</v>
      </c>
      <c r="G271" s="235"/>
      <c r="H271" s="238">
        <v>32.499</v>
      </c>
      <c r="I271" s="239"/>
      <c r="J271" s="235"/>
      <c r="K271" s="235"/>
      <c r="L271" s="240"/>
      <c r="M271" s="241"/>
      <c r="N271" s="242"/>
      <c r="O271" s="242"/>
      <c r="P271" s="242"/>
      <c r="Q271" s="242"/>
      <c r="R271" s="242"/>
      <c r="S271" s="242"/>
      <c r="T271" s="243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44" t="s">
        <v>175</v>
      </c>
      <c r="AU271" s="244" t="s">
        <v>85</v>
      </c>
      <c r="AV271" s="14" t="s">
        <v>85</v>
      </c>
      <c r="AW271" s="14" t="s">
        <v>37</v>
      </c>
      <c r="AX271" s="14" t="s">
        <v>75</v>
      </c>
      <c r="AY271" s="244" t="s">
        <v>159</v>
      </c>
    </row>
    <row r="272" spans="1:51" s="13" customFormat="1" ht="12">
      <c r="A272" s="13"/>
      <c r="B272" s="223"/>
      <c r="C272" s="224"/>
      <c r="D272" s="225" t="s">
        <v>175</v>
      </c>
      <c r="E272" s="226" t="s">
        <v>19</v>
      </c>
      <c r="F272" s="227" t="s">
        <v>364</v>
      </c>
      <c r="G272" s="224"/>
      <c r="H272" s="226" t="s">
        <v>19</v>
      </c>
      <c r="I272" s="228"/>
      <c r="J272" s="224"/>
      <c r="K272" s="224"/>
      <c r="L272" s="229"/>
      <c r="M272" s="230"/>
      <c r="N272" s="231"/>
      <c r="O272" s="231"/>
      <c r="P272" s="231"/>
      <c r="Q272" s="231"/>
      <c r="R272" s="231"/>
      <c r="S272" s="231"/>
      <c r="T272" s="232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33" t="s">
        <v>175</v>
      </c>
      <c r="AU272" s="233" t="s">
        <v>85</v>
      </c>
      <c r="AV272" s="13" t="s">
        <v>83</v>
      </c>
      <c r="AW272" s="13" t="s">
        <v>37</v>
      </c>
      <c r="AX272" s="13" t="s">
        <v>75</v>
      </c>
      <c r="AY272" s="233" t="s">
        <v>159</v>
      </c>
    </row>
    <row r="273" spans="1:51" s="13" customFormat="1" ht="12">
      <c r="A273" s="13"/>
      <c r="B273" s="223"/>
      <c r="C273" s="224"/>
      <c r="D273" s="225" t="s">
        <v>175</v>
      </c>
      <c r="E273" s="226" t="s">
        <v>19</v>
      </c>
      <c r="F273" s="227" t="s">
        <v>365</v>
      </c>
      <c r="G273" s="224"/>
      <c r="H273" s="226" t="s">
        <v>19</v>
      </c>
      <c r="I273" s="228"/>
      <c r="J273" s="224"/>
      <c r="K273" s="224"/>
      <c r="L273" s="229"/>
      <c r="M273" s="230"/>
      <c r="N273" s="231"/>
      <c r="O273" s="231"/>
      <c r="P273" s="231"/>
      <c r="Q273" s="231"/>
      <c r="R273" s="231"/>
      <c r="S273" s="231"/>
      <c r="T273" s="232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33" t="s">
        <v>175</v>
      </c>
      <c r="AU273" s="233" t="s">
        <v>85</v>
      </c>
      <c r="AV273" s="13" t="s">
        <v>83</v>
      </c>
      <c r="AW273" s="13" t="s">
        <v>37</v>
      </c>
      <c r="AX273" s="13" t="s">
        <v>75</v>
      </c>
      <c r="AY273" s="233" t="s">
        <v>159</v>
      </c>
    </row>
    <row r="274" spans="1:51" s="13" customFormat="1" ht="12">
      <c r="A274" s="13"/>
      <c r="B274" s="223"/>
      <c r="C274" s="224"/>
      <c r="D274" s="225" t="s">
        <v>175</v>
      </c>
      <c r="E274" s="226" t="s">
        <v>19</v>
      </c>
      <c r="F274" s="227" t="s">
        <v>1311</v>
      </c>
      <c r="G274" s="224"/>
      <c r="H274" s="226" t="s">
        <v>19</v>
      </c>
      <c r="I274" s="228"/>
      <c r="J274" s="224"/>
      <c r="K274" s="224"/>
      <c r="L274" s="229"/>
      <c r="M274" s="230"/>
      <c r="N274" s="231"/>
      <c r="O274" s="231"/>
      <c r="P274" s="231"/>
      <c r="Q274" s="231"/>
      <c r="R274" s="231"/>
      <c r="S274" s="231"/>
      <c r="T274" s="232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33" t="s">
        <v>175</v>
      </c>
      <c r="AU274" s="233" t="s">
        <v>85</v>
      </c>
      <c r="AV274" s="13" t="s">
        <v>83</v>
      </c>
      <c r="AW274" s="13" t="s">
        <v>37</v>
      </c>
      <c r="AX274" s="13" t="s">
        <v>75</v>
      </c>
      <c r="AY274" s="233" t="s">
        <v>159</v>
      </c>
    </row>
    <row r="275" spans="1:51" s="13" customFormat="1" ht="12">
      <c r="A275" s="13"/>
      <c r="B275" s="223"/>
      <c r="C275" s="224"/>
      <c r="D275" s="225" t="s">
        <v>175</v>
      </c>
      <c r="E275" s="226" t="s">
        <v>19</v>
      </c>
      <c r="F275" s="227" t="s">
        <v>1323</v>
      </c>
      <c r="G275" s="224"/>
      <c r="H275" s="226" t="s">
        <v>19</v>
      </c>
      <c r="I275" s="228"/>
      <c r="J275" s="224"/>
      <c r="K275" s="224"/>
      <c r="L275" s="229"/>
      <c r="M275" s="230"/>
      <c r="N275" s="231"/>
      <c r="O275" s="231"/>
      <c r="P275" s="231"/>
      <c r="Q275" s="231"/>
      <c r="R275" s="231"/>
      <c r="S275" s="231"/>
      <c r="T275" s="232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33" t="s">
        <v>175</v>
      </c>
      <c r="AU275" s="233" t="s">
        <v>85</v>
      </c>
      <c r="AV275" s="13" t="s">
        <v>83</v>
      </c>
      <c r="AW275" s="13" t="s">
        <v>37</v>
      </c>
      <c r="AX275" s="13" t="s">
        <v>75</v>
      </c>
      <c r="AY275" s="233" t="s">
        <v>159</v>
      </c>
    </row>
    <row r="276" spans="1:51" s="14" customFormat="1" ht="12">
      <c r="A276" s="14"/>
      <c r="B276" s="234"/>
      <c r="C276" s="235"/>
      <c r="D276" s="225" t="s">
        <v>175</v>
      </c>
      <c r="E276" s="236" t="s">
        <v>19</v>
      </c>
      <c r="F276" s="237" t="s">
        <v>1324</v>
      </c>
      <c r="G276" s="235"/>
      <c r="H276" s="238">
        <v>29.728</v>
      </c>
      <c r="I276" s="239"/>
      <c r="J276" s="235"/>
      <c r="K276" s="235"/>
      <c r="L276" s="240"/>
      <c r="M276" s="241"/>
      <c r="N276" s="242"/>
      <c r="O276" s="242"/>
      <c r="P276" s="242"/>
      <c r="Q276" s="242"/>
      <c r="R276" s="242"/>
      <c r="S276" s="242"/>
      <c r="T276" s="243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44" t="s">
        <v>175</v>
      </c>
      <c r="AU276" s="244" t="s">
        <v>85</v>
      </c>
      <c r="AV276" s="14" t="s">
        <v>85</v>
      </c>
      <c r="AW276" s="14" t="s">
        <v>37</v>
      </c>
      <c r="AX276" s="14" t="s">
        <v>75</v>
      </c>
      <c r="AY276" s="244" t="s">
        <v>159</v>
      </c>
    </row>
    <row r="277" spans="1:51" s="15" customFormat="1" ht="12">
      <c r="A277" s="15"/>
      <c r="B277" s="245"/>
      <c r="C277" s="246"/>
      <c r="D277" s="225" t="s">
        <v>175</v>
      </c>
      <c r="E277" s="247" t="s">
        <v>19</v>
      </c>
      <c r="F277" s="248" t="s">
        <v>179</v>
      </c>
      <c r="G277" s="246"/>
      <c r="H277" s="249">
        <v>155.37800000000001</v>
      </c>
      <c r="I277" s="250"/>
      <c r="J277" s="246"/>
      <c r="K277" s="246"/>
      <c r="L277" s="251"/>
      <c r="M277" s="252"/>
      <c r="N277" s="253"/>
      <c r="O277" s="253"/>
      <c r="P277" s="253"/>
      <c r="Q277" s="253"/>
      <c r="R277" s="253"/>
      <c r="S277" s="253"/>
      <c r="T277" s="254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T277" s="255" t="s">
        <v>175</v>
      </c>
      <c r="AU277" s="255" t="s">
        <v>85</v>
      </c>
      <c r="AV277" s="15" t="s">
        <v>167</v>
      </c>
      <c r="AW277" s="15" t="s">
        <v>37</v>
      </c>
      <c r="AX277" s="15" t="s">
        <v>83</v>
      </c>
      <c r="AY277" s="255" t="s">
        <v>159</v>
      </c>
    </row>
    <row r="278" spans="1:65" s="2" customFormat="1" ht="55.5" customHeight="1">
      <c r="A278" s="39"/>
      <c r="B278" s="40"/>
      <c r="C278" s="257" t="s">
        <v>371</v>
      </c>
      <c r="D278" s="257" t="s">
        <v>255</v>
      </c>
      <c r="E278" s="258" t="s">
        <v>282</v>
      </c>
      <c r="F278" s="259" t="s">
        <v>283</v>
      </c>
      <c r="G278" s="260" t="s">
        <v>165</v>
      </c>
      <c r="H278" s="261">
        <v>186.454</v>
      </c>
      <c r="I278" s="262"/>
      <c r="J278" s="263">
        <f>ROUND(I278*H278,2)</f>
        <v>0</v>
      </c>
      <c r="K278" s="259" t="s">
        <v>166</v>
      </c>
      <c r="L278" s="264"/>
      <c r="M278" s="265" t="s">
        <v>19</v>
      </c>
      <c r="N278" s="266" t="s">
        <v>46</v>
      </c>
      <c r="O278" s="85"/>
      <c r="P278" s="214">
        <f>O278*H278</f>
        <v>0</v>
      </c>
      <c r="Q278" s="214">
        <v>0.00554</v>
      </c>
      <c r="R278" s="214">
        <f>Q278*H278</f>
        <v>1.03295516</v>
      </c>
      <c r="S278" s="214">
        <v>0</v>
      </c>
      <c r="T278" s="215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16" t="s">
        <v>259</v>
      </c>
      <c r="AT278" s="216" t="s">
        <v>255</v>
      </c>
      <c r="AU278" s="216" t="s">
        <v>85</v>
      </c>
      <c r="AY278" s="18" t="s">
        <v>159</v>
      </c>
      <c r="BE278" s="217">
        <f>IF(N278="základní",J278,0)</f>
        <v>0</v>
      </c>
      <c r="BF278" s="217">
        <f>IF(N278="snížená",J278,0)</f>
        <v>0</v>
      </c>
      <c r="BG278" s="217">
        <f>IF(N278="zákl. přenesená",J278,0)</f>
        <v>0</v>
      </c>
      <c r="BH278" s="217">
        <f>IF(N278="sníž. přenesená",J278,0)</f>
        <v>0</v>
      </c>
      <c r="BI278" s="217">
        <f>IF(N278="nulová",J278,0)</f>
        <v>0</v>
      </c>
      <c r="BJ278" s="18" t="s">
        <v>83</v>
      </c>
      <c r="BK278" s="217">
        <f>ROUND(I278*H278,2)</f>
        <v>0</v>
      </c>
      <c r="BL278" s="18" t="s">
        <v>238</v>
      </c>
      <c r="BM278" s="216" t="s">
        <v>1335</v>
      </c>
    </row>
    <row r="279" spans="1:51" s="14" customFormat="1" ht="12">
      <c r="A279" s="14"/>
      <c r="B279" s="234"/>
      <c r="C279" s="235"/>
      <c r="D279" s="225" t="s">
        <v>175</v>
      </c>
      <c r="E279" s="235"/>
      <c r="F279" s="237" t="s">
        <v>1333</v>
      </c>
      <c r="G279" s="235"/>
      <c r="H279" s="238">
        <v>186.454</v>
      </c>
      <c r="I279" s="239"/>
      <c r="J279" s="235"/>
      <c r="K279" s="235"/>
      <c r="L279" s="240"/>
      <c r="M279" s="241"/>
      <c r="N279" s="242"/>
      <c r="O279" s="242"/>
      <c r="P279" s="242"/>
      <c r="Q279" s="242"/>
      <c r="R279" s="242"/>
      <c r="S279" s="242"/>
      <c r="T279" s="243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44" t="s">
        <v>175</v>
      </c>
      <c r="AU279" s="244" t="s">
        <v>85</v>
      </c>
      <c r="AV279" s="14" t="s">
        <v>85</v>
      </c>
      <c r="AW279" s="14" t="s">
        <v>4</v>
      </c>
      <c r="AX279" s="14" t="s">
        <v>83</v>
      </c>
      <c r="AY279" s="244" t="s">
        <v>159</v>
      </c>
    </row>
    <row r="280" spans="1:65" s="2" customFormat="1" ht="49.05" customHeight="1">
      <c r="A280" s="39"/>
      <c r="B280" s="40"/>
      <c r="C280" s="205" t="s">
        <v>376</v>
      </c>
      <c r="D280" s="205" t="s">
        <v>162</v>
      </c>
      <c r="E280" s="206" t="s">
        <v>395</v>
      </c>
      <c r="F280" s="207" t="s">
        <v>396</v>
      </c>
      <c r="G280" s="208" t="s">
        <v>191</v>
      </c>
      <c r="H280" s="209">
        <v>13.762</v>
      </c>
      <c r="I280" s="210"/>
      <c r="J280" s="211">
        <f>ROUND(I280*H280,2)</f>
        <v>0</v>
      </c>
      <c r="K280" s="207" t="s">
        <v>166</v>
      </c>
      <c r="L280" s="45"/>
      <c r="M280" s="212" t="s">
        <v>19</v>
      </c>
      <c r="N280" s="213" t="s">
        <v>46</v>
      </c>
      <c r="O280" s="85"/>
      <c r="P280" s="214">
        <f>O280*H280</f>
        <v>0</v>
      </c>
      <c r="Q280" s="214">
        <v>0</v>
      </c>
      <c r="R280" s="214">
        <f>Q280*H280</f>
        <v>0</v>
      </c>
      <c r="S280" s="214">
        <v>0</v>
      </c>
      <c r="T280" s="215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16" t="s">
        <v>238</v>
      </c>
      <c r="AT280" s="216" t="s">
        <v>162</v>
      </c>
      <c r="AU280" s="216" t="s">
        <v>85</v>
      </c>
      <c r="AY280" s="18" t="s">
        <v>159</v>
      </c>
      <c r="BE280" s="217">
        <f>IF(N280="základní",J280,0)</f>
        <v>0</v>
      </c>
      <c r="BF280" s="217">
        <f>IF(N280="snížená",J280,0)</f>
        <v>0</v>
      </c>
      <c r="BG280" s="217">
        <f>IF(N280="zákl. přenesená",J280,0)</f>
        <v>0</v>
      </c>
      <c r="BH280" s="217">
        <f>IF(N280="sníž. přenesená",J280,0)</f>
        <v>0</v>
      </c>
      <c r="BI280" s="217">
        <f>IF(N280="nulová",J280,0)</f>
        <v>0</v>
      </c>
      <c r="BJ280" s="18" t="s">
        <v>83</v>
      </c>
      <c r="BK280" s="217">
        <f>ROUND(I280*H280,2)</f>
        <v>0</v>
      </c>
      <c r="BL280" s="18" t="s">
        <v>238</v>
      </c>
      <c r="BM280" s="216" t="s">
        <v>1336</v>
      </c>
    </row>
    <row r="281" spans="1:47" s="2" customFormat="1" ht="12">
      <c r="A281" s="39"/>
      <c r="B281" s="40"/>
      <c r="C281" s="41"/>
      <c r="D281" s="218" t="s">
        <v>169</v>
      </c>
      <c r="E281" s="41"/>
      <c r="F281" s="219" t="s">
        <v>398</v>
      </c>
      <c r="G281" s="41"/>
      <c r="H281" s="41"/>
      <c r="I281" s="220"/>
      <c r="J281" s="41"/>
      <c r="K281" s="41"/>
      <c r="L281" s="45"/>
      <c r="M281" s="221"/>
      <c r="N281" s="222"/>
      <c r="O281" s="85"/>
      <c r="P281" s="85"/>
      <c r="Q281" s="85"/>
      <c r="R281" s="85"/>
      <c r="S281" s="85"/>
      <c r="T281" s="86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T281" s="18" t="s">
        <v>169</v>
      </c>
      <c r="AU281" s="18" t="s">
        <v>85</v>
      </c>
    </row>
    <row r="282" spans="1:63" s="12" customFormat="1" ht="22.8" customHeight="1">
      <c r="A282" s="12"/>
      <c r="B282" s="189"/>
      <c r="C282" s="190"/>
      <c r="D282" s="191" t="s">
        <v>74</v>
      </c>
      <c r="E282" s="203" t="s">
        <v>399</v>
      </c>
      <c r="F282" s="203" t="s">
        <v>400</v>
      </c>
      <c r="G282" s="190"/>
      <c r="H282" s="190"/>
      <c r="I282" s="193"/>
      <c r="J282" s="204">
        <f>BK282</f>
        <v>0</v>
      </c>
      <c r="K282" s="190"/>
      <c r="L282" s="195"/>
      <c r="M282" s="196"/>
      <c r="N282" s="197"/>
      <c r="O282" s="197"/>
      <c r="P282" s="198">
        <f>SUM(P283:P398)</f>
        <v>0</v>
      </c>
      <c r="Q282" s="197"/>
      <c r="R282" s="198">
        <f>SUM(R283:R398)</f>
        <v>4.73982834</v>
      </c>
      <c r="S282" s="197"/>
      <c r="T282" s="199">
        <f>SUM(T283:T398)</f>
        <v>0.12869550000000002</v>
      </c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R282" s="200" t="s">
        <v>85</v>
      </c>
      <c r="AT282" s="201" t="s">
        <v>74</v>
      </c>
      <c r="AU282" s="201" t="s">
        <v>83</v>
      </c>
      <c r="AY282" s="200" t="s">
        <v>159</v>
      </c>
      <c r="BK282" s="202">
        <f>SUM(BK283:BK398)</f>
        <v>0</v>
      </c>
    </row>
    <row r="283" spans="1:65" s="2" customFormat="1" ht="44.25" customHeight="1">
      <c r="A283" s="39"/>
      <c r="B283" s="40"/>
      <c r="C283" s="205" t="s">
        <v>379</v>
      </c>
      <c r="D283" s="205" t="s">
        <v>162</v>
      </c>
      <c r="E283" s="206" t="s">
        <v>402</v>
      </c>
      <c r="F283" s="207" t="s">
        <v>403</v>
      </c>
      <c r="G283" s="208" t="s">
        <v>165</v>
      </c>
      <c r="H283" s="209">
        <v>704.295</v>
      </c>
      <c r="I283" s="210"/>
      <c r="J283" s="211">
        <f>ROUND(I283*H283,2)</f>
        <v>0</v>
      </c>
      <c r="K283" s="207" t="s">
        <v>166</v>
      </c>
      <c r="L283" s="45"/>
      <c r="M283" s="212" t="s">
        <v>19</v>
      </c>
      <c r="N283" s="213" t="s">
        <v>46</v>
      </c>
      <c r="O283" s="85"/>
      <c r="P283" s="214">
        <f>O283*H283</f>
        <v>0</v>
      </c>
      <c r="Q283" s="214">
        <v>0.00012</v>
      </c>
      <c r="R283" s="214">
        <f>Q283*H283</f>
        <v>0.08451539999999999</v>
      </c>
      <c r="S283" s="214">
        <v>0</v>
      </c>
      <c r="T283" s="215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16" t="s">
        <v>238</v>
      </c>
      <c r="AT283" s="216" t="s">
        <v>162</v>
      </c>
      <c r="AU283" s="216" t="s">
        <v>85</v>
      </c>
      <c r="AY283" s="18" t="s">
        <v>159</v>
      </c>
      <c r="BE283" s="217">
        <f>IF(N283="základní",J283,0)</f>
        <v>0</v>
      </c>
      <c r="BF283" s="217">
        <f>IF(N283="snížená",J283,0)</f>
        <v>0</v>
      </c>
      <c r="BG283" s="217">
        <f>IF(N283="zákl. přenesená",J283,0)</f>
        <v>0</v>
      </c>
      <c r="BH283" s="217">
        <f>IF(N283="sníž. přenesená",J283,0)</f>
        <v>0</v>
      </c>
      <c r="BI283" s="217">
        <f>IF(N283="nulová",J283,0)</f>
        <v>0</v>
      </c>
      <c r="BJ283" s="18" t="s">
        <v>83</v>
      </c>
      <c r="BK283" s="217">
        <f>ROUND(I283*H283,2)</f>
        <v>0</v>
      </c>
      <c r="BL283" s="18" t="s">
        <v>238</v>
      </c>
      <c r="BM283" s="216" t="s">
        <v>1337</v>
      </c>
    </row>
    <row r="284" spans="1:47" s="2" customFormat="1" ht="12">
      <c r="A284" s="39"/>
      <c r="B284" s="40"/>
      <c r="C284" s="41"/>
      <c r="D284" s="218" t="s">
        <v>169</v>
      </c>
      <c r="E284" s="41"/>
      <c r="F284" s="219" t="s">
        <v>405</v>
      </c>
      <c r="G284" s="41"/>
      <c r="H284" s="41"/>
      <c r="I284" s="220"/>
      <c r="J284" s="41"/>
      <c r="K284" s="41"/>
      <c r="L284" s="45"/>
      <c r="M284" s="221"/>
      <c r="N284" s="222"/>
      <c r="O284" s="85"/>
      <c r="P284" s="85"/>
      <c r="Q284" s="85"/>
      <c r="R284" s="85"/>
      <c r="S284" s="85"/>
      <c r="T284" s="86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T284" s="18" t="s">
        <v>169</v>
      </c>
      <c r="AU284" s="18" t="s">
        <v>85</v>
      </c>
    </row>
    <row r="285" spans="1:51" s="13" customFormat="1" ht="12">
      <c r="A285" s="13"/>
      <c r="B285" s="223"/>
      <c r="C285" s="224"/>
      <c r="D285" s="225" t="s">
        <v>175</v>
      </c>
      <c r="E285" s="226" t="s">
        <v>19</v>
      </c>
      <c r="F285" s="227" t="s">
        <v>250</v>
      </c>
      <c r="G285" s="224"/>
      <c r="H285" s="226" t="s">
        <v>19</v>
      </c>
      <c r="I285" s="228"/>
      <c r="J285" s="224"/>
      <c r="K285" s="224"/>
      <c r="L285" s="229"/>
      <c r="M285" s="230"/>
      <c r="N285" s="231"/>
      <c r="O285" s="231"/>
      <c r="P285" s="231"/>
      <c r="Q285" s="231"/>
      <c r="R285" s="231"/>
      <c r="S285" s="231"/>
      <c r="T285" s="232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33" t="s">
        <v>175</v>
      </c>
      <c r="AU285" s="233" t="s">
        <v>85</v>
      </c>
      <c r="AV285" s="13" t="s">
        <v>83</v>
      </c>
      <c r="AW285" s="13" t="s">
        <v>37</v>
      </c>
      <c r="AX285" s="13" t="s">
        <v>75</v>
      </c>
      <c r="AY285" s="233" t="s">
        <v>159</v>
      </c>
    </row>
    <row r="286" spans="1:51" s="13" customFormat="1" ht="12">
      <c r="A286" s="13"/>
      <c r="B286" s="223"/>
      <c r="C286" s="224"/>
      <c r="D286" s="225" t="s">
        <v>175</v>
      </c>
      <c r="E286" s="226" t="s">
        <v>19</v>
      </c>
      <c r="F286" s="227" t="s">
        <v>251</v>
      </c>
      <c r="G286" s="224"/>
      <c r="H286" s="226" t="s">
        <v>19</v>
      </c>
      <c r="I286" s="228"/>
      <c r="J286" s="224"/>
      <c r="K286" s="224"/>
      <c r="L286" s="229"/>
      <c r="M286" s="230"/>
      <c r="N286" s="231"/>
      <c r="O286" s="231"/>
      <c r="P286" s="231"/>
      <c r="Q286" s="231"/>
      <c r="R286" s="231"/>
      <c r="S286" s="231"/>
      <c r="T286" s="232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33" t="s">
        <v>175</v>
      </c>
      <c r="AU286" s="233" t="s">
        <v>85</v>
      </c>
      <c r="AV286" s="13" t="s">
        <v>83</v>
      </c>
      <c r="AW286" s="13" t="s">
        <v>37</v>
      </c>
      <c r="AX286" s="13" t="s">
        <v>75</v>
      </c>
      <c r="AY286" s="233" t="s">
        <v>159</v>
      </c>
    </row>
    <row r="287" spans="1:51" s="14" customFormat="1" ht="12">
      <c r="A287" s="14"/>
      <c r="B287" s="234"/>
      <c r="C287" s="235"/>
      <c r="D287" s="225" t="s">
        <v>175</v>
      </c>
      <c r="E287" s="236" t="s">
        <v>19</v>
      </c>
      <c r="F287" s="237" t="s">
        <v>1288</v>
      </c>
      <c r="G287" s="235"/>
      <c r="H287" s="238">
        <v>837.15</v>
      </c>
      <c r="I287" s="239"/>
      <c r="J287" s="235"/>
      <c r="K287" s="235"/>
      <c r="L287" s="240"/>
      <c r="M287" s="241"/>
      <c r="N287" s="242"/>
      <c r="O287" s="242"/>
      <c r="P287" s="242"/>
      <c r="Q287" s="242"/>
      <c r="R287" s="242"/>
      <c r="S287" s="242"/>
      <c r="T287" s="243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44" t="s">
        <v>175</v>
      </c>
      <c r="AU287" s="244" t="s">
        <v>85</v>
      </c>
      <c r="AV287" s="14" t="s">
        <v>85</v>
      </c>
      <c r="AW287" s="14" t="s">
        <v>37</v>
      </c>
      <c r="AX287" s="14" t="s">
        <v>75</v>
      </c>
      <c r="AY287" s="244" t="s">
        <v>159</v>
      </c>
    </row>
    <row r="288" spans="1:51" s="14" customFormat="1" ht="12">
      <c r="A288" s="14"/>
      <c r="B288" s="234"/>
      <c r="C288" s="235"/>
      <c r="D288" s="225" t="s">
        <v>175</v>
      </c>
      <c r="E288" s="236" t="s">
        <v>19</v>
      </c>
      <c r="F288" s="237" t="s">
        <v>1338</v>
      </c>
      <c r="G288" s="235"/>
      <c r="H288" s="238">
        <v>-73.628</v>
      </c>
      <c r="I288" s="239"/>
      <c r="J288" s="235"/>
      <c r="K288" s="235"/>
      <c r="L288" s="240"/>
      <c r="M288" s="241"/>
      <c r="N288" s="242"/>
      <c r="O288" s="242"/>
      <c r="P288" s="242"/>
      <c r="Q288" s="242"/>
      <c r="R288" s="242"/>
      <c r="S288" s="242"/>
      <c r="T288" s="243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44" t="s">
        <v>175</v>
      </c>
      <c r="AU288" s="244" t="s">
        <v>85</v>
      </c>
      <c r="AV288" s="14" t="s">
        <v>85</v>
      </c>
      <c r="AW288" s="14" t="s">
        <v>37</v>
      </c>
      <c r="AX288" s="14" t="s">
        <v>75</v>
      </c>
      <c r="AY288" s="244" t="s">
        <v>159</v>
      </c>
    </row>
    <row r="289" spans="1:51" s="14" customFormat="1" ht="12">
      <c r="A289" s="14"/>
      <c r="B289" s="234"/>
      <c r="C289" s="235"/>
      <c r="D289" s="225" t="s">
        <v>175</v>
      </c>
      <c r="E289" s="236" t="s">
        <v>19</v>
      </c>
      <c r="F289" s="237" t="s">
        <v>1339</v>
      </c>
      <c r="G289" s="235"/>
      <c r="H289" s="238">
        <v>-22.802</v>
      </c>
      <c r="I289" s="239"/>
      <c r="J289" s="235"/>
      <c r="K289" s="235"/>
      <c r="L289" s="240"/>
      <c r="M289" s="241"/>
      <c r="N289" s="242"/>
      <c r="O289" s="242"/>
      <c r="P289" s="242"/>
      <c r="Q289" s="242"/>
      <c r="R289" s="242"/>
      <c r="S289" s="242"/>
      <c r="T289" s="243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44" t="s">
        <v>175</v>
      </c>
      <c r="AU289" s="244" t="s">
        <v>85</v>
      </c>
      <c r="AV289" s="14" t="s">
        <v>85</v>
      </c>
      <c r="AW289" s="14" t="s">
        <v>37</v>
      </c>
      <c r="AX289" s="14" t="s">
        <v>75</v>
      </c>
      <c r="AY289" s="244" t="s">
        <v>159</v>
      </c>
    </row>
    <row r="290" spans="1:51" s="13" customFormat="1" ht="12">
      <c r="A290" s="13"/>
      <c r="B290" s="223"/>
      <c r="C290" s="224"/>
      <c r="D290" s="225" t="s">
        <v>175</v>
      </c>
      <c r="E290" s="226" t="s">
        <v>19</v>
      </c>
      <c r="F290" s="227" t="s">
        <v>406</v>
      </c>
      <c r="G290" s="224"/>
      <c r="H290" s="226" t="s">
        <v>19</v>
      </c>
      <c r="I290" s="228"/>
      <c r="J290" s="224"/>
      <c r="K290" s="224"/>
      <c r="L290" s="229"/>
      <c r="M290" s="230"/>
      <c r="N290" s="231"/>
      <c r="O290" s="231"/>
      <c r="P290" s="231"/>
      <c r="Q290" s="231"/>
      <c r="R290" s="231"/>
      <c r="S290" s="231"/>
      <c r="T290" s="232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33" t="s">
        <v>175</v>
      </c>
      <c r="AU290" s="233" t="s">
        <v>85</v>
      </c>
      <c r="AV290" s="13" t="s">
        <v>83</v>
      </c>
      <c r="AW290" s="13" t="s">
        <v>37</v>
      </c>
      <c r="AX290" s="13" t="s">
        <v>75</v>
      </c>
      <c r="AY290" s="233" t="s">
        <v>159</v>
      </c>
    </row>
    <row r="291" spans="1:51" s="14" customFormat="1" ht="12">
      <c r="A291" s="14"/>
      <c r="B291" s="234"/>
      <c r="C291" s="235"/>
      <c r="D291" s="225" t="s">
        <v>175</v>
      </c>
      <c r="E291" s="236" t="s">
        <v>19</v>
      </c>
      <c r="F291" s="237" t="s">
        <v>1340</v>
      </c>
      <c r="G291" s="235"/>
      <c r="H291" s="238">
        <v>-36.425</v>
      </c>
      <c r="I291" s="239"/>
      <c r="J291" s="235"/>
      <c r="K291" s="235"/>
      <c r="L291" s="240"/>
      <c r="M291" s="241"/>
      <c r="N291" s="242"/>
      <c r="O291" s="242"/>
      <c r="P291" s="242"/>
      <c r="Q291" s="242"/>
      <c r="R291" s="242"/>
      <c r="S291" s="242"/>
      <c r="T291" s="243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44" t="s">
        <v>175</v>
      </c>
      <c r="AU291" s="244" t="s">
        <v>85</v>
      </c>
      <c r="AV291" s="14" t="s">
        <v>85</v>
      </c>
      <c r="AW291" s="14" t="s">
        <v>37</v>
      </c>
      <c r="AX291" s="14" t="s">
        <v>75</v>
      </c>
      <c r="AY291" s="244" t="s">
        <v>159</v>
      </c>
    </row>
    <row r="292" spans="1:51" s="15" customFormat="1" ht="12">
      <c r="A292" s="15"/>
      <c r="B292" s="245"/>
      <c r="C292" s="246"/>
      <c r="D292" s="225" t="s">
        <v>175</v>
      </c>
      <c r="E292" s="247" t="s">
        <v>19</v>
      </c>
      <c r="F292" s="248" t="s">
        <v>179</v>
      </c>
      <c r="G292" s="246"/>
      <c r="H292" s="249">
        <v>704.295</v>
      </c>
      <c r="I292" s="250"/>
      <c r="J292" s="246"/>
      <c r="K292" s="246"/>
      <c r="L292" s="251"/>
      <c r="M292" s="252"/>
      <c r="N292" s="253"/>
      <c r="O292" s="253"/>
      <c r="P292" s="253"/>
      <c r="Q292" s="253"/>
      <c r="R292" s="253"/>
      <c r="S292" s="253"/>
      <c r="T292" s="254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T292" s="255" t="s">
        <v>175</v>
      </c>
      <c r="AU292" s="255" t="s">
        <v>85</v>
      </c>
      <c r="AV292" s="15" t="s">
        <v>167</v>
      </c>
      <c r="AW292" s="15" t="s">
        <v>37</v>
      </c>
      <c r="AX292" s="15" t="s">
        <v>83</v>
      </c>
      <c r="AY292" s="255" t="s">
        <v>159</v>
      </c>
    </row>
    <row r="293" spans="1:65" s="2" customFormat="1" ht="24.15" customHeight="1">
      <c r="A293" s="39"/>
      <c r="B293" s="40"/>
      <c r="C293" s="257" t="s">
        <v>387</v>
      </c>
      <c r="D293" s="257" t="s">
        <v>255</v>
      </c>
      <c r="E293" s="258" t="s">
        <v>500</v>
      </c>
      <c r="F293" s="259" t="s">
        <v>501</v>
      </c>
      <c r="G293" s="260" t="s">
        <v>165</v>
      </c>
      <c r="H293" s="261">
        <v>739.51</v>
      </c>
      <c r="I293" s="262"/>
      <c r="J293" s="263">
        <f>ROUND(I293*H293,2)</f>
        <v>0</v>
      </c>
      <c r="K293" s="259" t="s">
        <v>166</v>
      </c>
      <c r="L293" s="264"/>
      <c r="M293" s="265" t="s">
        <v>19</v>
      </c>
      <c r="N293" s="266" t="s">
        <v>46</v>
      </c>
      <c r="O293" s="85"/>
      <c r="P293" s="214">
        <f>O293*H293</f>
        <v>0</v>
      </c>
      <c r="Q293" s="214">
        <v>0.0025</v>
      </c>
      <c r="R293" s="214">
        <f>Q293*H293</f>
        <v>1.848775</v>
      </c>
      <c r="S293" s="214">
        <v>0</v>
      </c>
      <c r="T293" s="215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16" t="s">
        <v>259</v>
      </c>
      <c r="AT293" s="216" t="s">
        <v>255</v>
      </c>
      <c r="AU293" s="216" t="s">
        <v>85</v>
      </c>
      <c r="AY293" s="18" t="s">
        <v>159</v>
      </c>
      <c r="BE293" s="217">
        <f>IF(N293="základní",J293,0)</f>
        <v>0</v>
      </c>
      <c r="BF293" s="217">
        <f>IF(N293="snížená",J293,0)</f>
        <v>0</v>
      </c>
      <c r="BG293" s="217">
        <f>IF(N293="zákl. přenesená",J293,0)</f>
        <v>0</v>
      </c>
      <c r="BH293" s="217">
        <f>IF(N293="sníž. přenesená",J293,0)</f>
        <v>0</v>
      </c>
      <c r="BI293" s="217">
        <f>IF(N293="nulová",J293,0)</f>
        <v>0</v>
      </c>
      <c r="BJ293" s="18" t="s">
        <v>83</v>
      </c>
      <c r="BK293" s="217">
        <f>ROUND(I293*H293,2)</f>
        <v>0</v>
      </c>
      <c r="BL293" s="18" t="s">
        <v>238</v>
      </c>
      <c r="BM293" s="216" t="s">
        <v>1341</v>
      </c>
    </row>
    <row r="294" spans="1:51" s="14" customFormat="1" ht="12">
      <c r="A294" s="14"/>
      <c r="B294" s="234"/>
      <c r="C294" s="235"/>
      <c r="D294" s="225" t="s">
        <v>175</v>
      </c>
      <c r="E294" s="235"/>
      <c r="F294" s="237" t="s">
        <v>1342</v>
      </c>
      <c r="G294" s="235"/>
      <c r="H294" s="238">
        <v>739.51</v>
      </c>
      <c r="I294" s="239"/>
      <c r="J294" s="235"/>
      <c r="K294" s="235"/>
      <c r="L294" s="240"/>
      <c r="M294" s="241"/>
      <c r="N294" s="242"/>
      <c r="O294" s="242"/>
      <c r="P294" s="242"/>
      <c r="Q294" s="242"/>
      <c r="R294" s="242"/>
      <c r="S294" s="242"/>
      <c r="T294" s="243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44" t="s">
        <v>175</v>
      </c>
      <c r="AU294" s="244" t="s">
        <v>85</v>
      </c>
      <c r="AV294" s="14" t="s">
        <v>85</v>
      </c>
      <c r="AW294" s="14" t="s">
        <v>4</v>
      </c>
      <c r="AX294" s="14" t="s">
        <v>83</v>
      </c>
      <c r="AY294" s="244" t="s">
        <v>159</v>
      </c>
    </row>
    <row r="295" spans="1:65" s="2" customFormat="1" ht="37.8" customHeight="1">
      <c r="A295" s="39"/>
      <c r="B295" s="40"/>
      <c r="C295" s="205" t="s">
        <v>390</v>
      </c>
      <c r="D295" s="205" t="s">
        <v>162</v>
      </c>
      <c r="E295" s="206" t="s">
        <v>414</v>
      </c>
      <c r="F295" s="207" t="s">
        <v>415</v>
      </c>
      <c r="G295" s="208" t="s">
        <v>165</v>
      </c>
      <c r="H295" s="209">
        <v>704.295</v>
      </c>
      <c r="I295" s="210"/>
      <c r="J295" s="211">
        <f>ROUND(I295*H295,2)</f>
        <v>0</v>
      </c>
      <c r="K295" s="207" t="s">
        <v>166</v>
      </c>
      <c r="L295" s="45"/>
      <c r="M295" s="212" t="s">
        <v>19</v>
      </c>
      <c r="N295" s="213" t="s">
        <v>46</v>
      </c>
      <c r="O295" s="85"/>
      <c r="P295" s="214">
        <f>O295*H295</f>
        <v>0</v>
      </c>
      <c r="Q295" s="214">
        <v>0</v>
      </c>
      <c r="R295" s="214">
        <f>Q295*H295</f>
        <v>0</v>
      </c>
      <c r="S295" s="214">
        <v>0</v>
      </c>
      <c r="T295" s="215">
        <f>S295*H295</f>
        <v>0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216" t="s">
        <v>238</v>
      </c>
      <c r="AT295" s="216" t="s">
        <v>162</v>
      </c>
      <c r="AU295" s="216" t="s">
        <v>85</v>
      </c>
      <c r="AY295" s="18" t="s">
        <v>159</v>
      </c>
      <c r="BE295" s="217">
        <f>IF(N295="základní",J295,0)</f>
        <v>0</v>
      </c>
      <c r="BF295" s="217">
        <f>IF(N295="snížená",J295,0)</f>
        <v>0</v>
      </c>
      <c r="BG295" s="217">
        <f>IF(N295="zákl. přenesená",J295,0)</f>
        <v>0</v>
      </c>
      <c r="BH295" s="217">
        <f>IF(N295="sníž. přenesená",J295,0)</f>
        <v>0</v>
      </c>
      <c r="BI295" s="217">
        <f>IF(N295="nulová",J295,0)</f>
        <v>0</v>
      </c>
      <c r="BJ295" s="18" t="s">
        <v>83</v>
      </c>
      <c r="BK295" s="217">
        <f>ROUND(I295*H295,2)</f>
        <v>0</v>
      </c>
      <c r="BL295" s="18" t="s">
        <v>238</v>
      </c>
      <c r="BM295" s="216" t="s">
        <v>1343</v>
      </c>
    </row>
    <row r="296" spans="1:47" s="2" customFormat="1" ht="12">
      <c r="A296" s="39"/>
      <c r="B296" s="40"/>
      <c r="C296" s="41"/>
      <c r="D296" s="218" t="s">
        <v>169</v>
      </c>
      <c r="E296" s="41"/>
      <c r="F296" s="219" t="s">
        <v>417</v>
      </c>
      <c r="G296" s="41"/>
      <c r="H296" s="41"/>
      <c r="I296" s="220"/>
      <c r="J296" s="41"/>
      <c r="K296" s="41"/>
      <c r="L296" s="45"/>
      <c r="M296" s="221"/>
      <c r="N296" s="222"/>
      <c r="O296" s="85"/>
      <c r="P296" s="85"/>
      <c r="Q296" s="85"/>
      <c r="R296" s="85"/>
      <c r="S296" s="85"/>
      <c r="T296" s="86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T296" s="18" t="s">
        <v>169</v>
      </c>
      <c r="AU296" s="18" t="s">
        <v>85</v>
      </c>
    </row>
    <row r="297" spans="1:65" s="2" customFormat="1" ht="24.15" customHeight="1">
      <c r="A297" s="39"/>
      <c r="B297" s="40"/>
      <c r="C297" s="257" t="s">
        <v>392</v>
      </c>
      <c r="D297" s="257" t="s">
        <v>255</v>
      </c>
      <c r="E297" s="258" t="s">
        <v>1344</v>
      </c>
      <c r="F297" s="259" t="s">
        <v>1345</v>
      </c>
      <c r="G297" s="260" t="s">
        <v>165</v>
      </c>
      <c r="H297" s="261">
        <v>739.51</v>
      </c>
      <c r="I297" s="262"/>
      <c r="J297" s="263">
        <f>ROUND(I297*H297,2)</f>
        <v>0</v>
      </c>
      <c r="K297" s="259" t="s">
        <v>166</v>
      </c>
      <c r="L297" s="264"/>
      <c r="M297" s="265" t="s">
        <v>19</v>
      </c>
      <c r="N297" s="266" t="s">
        <v>46</v>
      </c>
      <c r="O297" s="85"/>
      <c r="P297" s="214">
        <f>O297*H297</f>
        <v>0</v>
      </c>
      <c r="Q297" s="214">
        <v>0.0012</v>
      </c>
      <c r="R297" s="214">
        <f>Q297*H297</f>
        <v>0.8874119999999999</v>
      </c>
      <c r="S297" s="214">
        <v>0</v>
      </c>
      <c r="T297" s="215">
        <f>S297*H297</f>
        <v>0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216" t="s">
        <v>259</v>
      </c>
      <c r="AT297" s="216" t="s">
        <v>255</v>
      </c>
      <c r="AU297" s="216" t="s">
        <v>85</v>
      </c>
      <c r="AY297" s="18" t="s">
        <v>159</v>
      </c>
      <c r="BE297" s="217">
        <f>IF(N297="základní",J297,0)</f>
        <v>0</v>
      </c>
      <c r="BF297" s="217">
        <f>IF(N297="snížená",J297,0)</f>
        <v>0</v>
      </c>
      <c r="BG297" s="217">
        <f>IF(N297="zákl. přenesená",J297,0)</f>
        <v>0</v>
      </c>
      <c r="BH297" s="217">
        <f>IF(N297="sníž. přenesená",J297,0)</f>
        <v>0</v>
      </c>
      <c r="BI297" s="217">
        <f>IF(N297="nulová",J297,0)</f>
        <v>0</v>
      </c>
      <c r="BJ297" s="18" t="s">
        <v>83</v>
      </c>
      <c r="BK297" s="217">
        <f>ROUND(I297*H297,2)</f>
        <v>0</v>
      </c>
      <c r="BL297" s="18" t="s">
        <v>238</v>
      </c>
      <c r="BM297" s="216" t="s">
        <v>1346</v>
      </c>
    </row>
    <row r="298" spans="1:51" s="14" customFormat="1" ht="12">
      <c r="A298" s="14"/>
      <c r="B298" s="234"/>
      <c r="C298" s="235"/>
      <c r="D298" s="225" t="s">
        <v>175</v>
      </c>
      <c r="E298" s="235"/>
      <c r="F298" s="237" t="s">
        <v>1342</v>
      </c>
      <c r="G298" s="235"/>
      <c r="H298" s="238">
        <v>739.51</v>
      </c>
      <c r="I298" s="239"/>
      <c r="J298" s="235"/>
      <c r="K298" s="235"/>
      <c r="L298" s="240"/>
      <c r="M298" s="241"/>
      <c r="N298" s="242"/>
      <c r="O298" s="242"/>
      <c r="P298" s="242"/>
      <c r="Q298" s="242"/>
      <c r="R298" s="242"/>
      <c r="S298" s="242"/>
      <c r="T298" s="243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44" t="s">
        <v>175</v>
      </c>
      <c r="AU298" s="244" t="s">
        <v>85</v>
      </c>
      <c r="AV298" s="14" t="s">
        <v>85</v>
      </c>
      <c r="AW298" s="14" t="s">
        <v>4</v>
      </c>
      <c r="AX298" s="14" t="s">
        <v>83</v>
      </c>
      <c r="AY298" s="244" t="s">
        <v>159</v>
      </c>
    </row>
    <row r="299" spans="1:65" s="2" customFormat="1" ht="49.05" customHeight="1">
      <c r="A299" s="39"/>
      <c r="B299" s="40"/>
      <c r="C299" s="205" t="s">
        <v>394</v>
      </c>
      <c r="D299" s="205" t="s">
        <v>162</v>
      </c>
      <c r="E299" s="206" t="s">
        <v>423</v>
      </c>
      <c r="F299" s="207" t="s">
        <v>424</v>
      </c>
      <c r="G299" s="208" t="s">
        <v>165</v>
      </c>
      <c r="H299" s="209">
        <v>704.295</v>
      </c>
      <c r="I299" s="210"/>
      <c r="J299" s="211">
        <f>ROUND(I299*H299,2)</f>
        <v>0</v>
      </c>
      <c r="K299" s="207" t="s">
        <v>166</v>
      </c>
      <c r="L299" s="45"/>
      <c r="M299" s="212" t="s">
        <v>19</v>
      </c>
      <c r="N299" s="213" t="s">
        <v>46</v>
      </c>
      <c r="O299" s="85"/>
      <c r="P299" s="214">
        <f>O299*H299</f>
        <v>0</v>
      </c>
      <c r="Q299" s="214">
        <v>9E-05</v>
      </c>
      <c r="R299" s="214">
        <f>Q299*H299</f>
        <v>0.06338655</v>
      </c>
      <c r="S299" s="214">
        <v>0</v>
      </c>
      <c r="T299" s="215">
        <f>S299*H299</f>
        <v>0</v>
      </c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R299" s="216" t="s">
        <v>238</v>
      </c>
      <c r="AT299" s="216" t="s">
        <v>162</v>
      </c>
      <c r="AU299" s="216" t="s">
        <v>85</v>
      </c>
      <c r="AY299" s="18" t="s">
        <v>159</v>
      </c>
      <c r="BE299" s="217">
        <f>IF(N299="základní",J299,0)</f>
        <v>0</v>
      </c>
      <c r="BF299" s="217">
        <f>IF(N299="snížená",J299,0)</f>
        <v>0</v>
      </c>
      <c r="BG299" s="217">
        <f>IF(N299="zákl. přenesená",J299,0)</f>
        <v>0</v>
      </c>
      <c r="BH299" s="217">
        <f>IF(N299="sníž. přenesená",J299,0)</f>
        <v>0</v>
      </c>
      <c r="BI299" s="217">
        <f>IF(N299="nulová",J299,0)</f>
        <v>0</v>
      </c>
      <c r="BJ299" s="18" t="s">
        <v>83</v>
      </c>
      <c r="BK299" s="217">
        <f>ROUND(I299*H299,2)</f>
        <v>0</v>
      </c>
      <c r="BL299" s="18" t="s">
        <v>238</v>
      </c>
      <c r="BM299" s="216" t="s">
        <v>1347</v>
      </c>
    </row>
    <row r="300" spans="1:47" s="2" customFormat="1" ht="12">
      <c r="A300" s="39"/>
      <c r="B300" s="40"/>
      <c r="C300" s="41"/>
      <c r="D300" s="218" t="s">
        <v>169</v>
      </c>
      <c r="E300" s="41"/>
      <c r="F300" s="219" t="s">
        <v>426</v>
      </c>
      <c r="G300" s="41"/>
      <c r="H300" s="41"/>
      <c r="I300" s="220"/>
      <c r="J300" s="41"/>
      <c r="K300" s="41"/>
      <c r="L300" s="45"/>
      <c r="M300" s="221"/>
      <c r="N300" s="222"/>
      <c r="O300" s="85"/>
      <c r="P300" s="85"/>
      <c r="Q300" s="85"/>
      <c r="R300" s="85"/>
      <c r="S300" s="85"/>
      <c r="T300" s="86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T300" s="18" t="s">
        <v>169</v>
      </c>
      <c r="AU300" s="18" t="s">
        <v>85</v>
      </c>
    </row>
    <row r="301" spans="1:47" s="2" customFormat="1" ht="12">
      <c r="A301" s="39"/>
      <c r="B301" s="40"/>
      <c r="C301" s="41"/>
      <c r="D301" s="225" t="s">
        <v>203</v>
      </c>
      <c r="E301" s="41"/>
      <c r="F301" s="256" t="s">
        <v>427</v>
      </c>
      <c r="G301" s="41"/>
      <c r="H301" s="41"/>
      <c r="I301" s="220"/>
      <c r="J301" s="41"/>
      <c r="K301" s="41"/>
      <c r="L301" s="45"/>
      <c r="M301" s="221"/>
      <c r="N301" s="222"/>
      <c r="O301" s="85"/>
      <c r="P301" s="85"/>
      <c r="Q301" s="85"/>
      <c r="R301" s="85"/>
      <c r="S301" s="85"/>
      <c r="T301" s="86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T301" s="18" t="s">
        <v>203</v>
      </c>
      <c r="AU301" s="18" t="s">
        <v>85</v>
      </c>
    </row>
    <row r="302" spans="1:65" s="2" customFormat="1" ht="37.8" customHeight="1">
      <c r="A302" s="39"/>
      <c r="B302" s="40"/>
      <c r="C302" s="205" t="s">
        <v>401</v>
      </c>
      <c r="D302" s="205" t="s">
        <v>162</v>
      </c>
      <c r="E302" s="206" t="s">
        <v>429</v>
      </c>
      <c r="F302" s="207" t="s">
        <v>430</v>
      </c>
      <c r="G302" s="208" t="s">
        <v>165</v>
      </c>
      <c r="H302" s="209">
        <v>36.425</v>
      </c>
      <c r="I302" s="210"/>
      <c r="J302" s="211">
        <f>ROUND(I302*H302,2)</f>
        <v>0</v>
      </c>
      <c r="K302" s="207" t="s">
        <v>166</v>
      </c>
      <c r="L302" s="45"/>
      <c r="M302" s="212" t="s">
        <v>19</v>
      </c>
      <c r="N302" s="213" t="s">
        <v>46</v>
      </c>
      <c r="O302" s="85"/>
      <c r="P302" s="214">
        <f>O302*H302</f>
        <v>0</v>
      </c>
      <c r="Q302" s="214">
        <v>0.00012</v>
      </c>
      <c r="R302" s="214">
        <f>Q302*H302</f>
        <v>0.004371</v>
      </c>
      <c r="S302" s="214">
        <v>0</v>
      </c>
      <c r="T302" s="215">
        <f>S302*H302</f>
        <v>0</v>
      </c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R302" s="216" t="s">
        <v>238</v>
      </c>
      <c r="AT302" s="216" t="s">
        <v>162</v>
      </c>
      <c r="AU302" s="216" t="s">
        <v>85</v>
      </c>
      <c r="AY302" s="18" t="s">
        <v>159</v>
      </c>
      <c r="BE302" s="217">
        <f>IF(N302="základní",J302,0)</f>
        <v>0</v>
      </c>
      <c r="BF302" s="217">
        <f>IF(N302="snížená",J302,0)</f>
        <v>0</v>
      </c>
      <c r="BG302" s="217">
        <f>IF(N302="zákl. přenesená",J302,0)</f>
        <v>0</v>
      </c>
      <c r="BH302" s="217">
        <f>IF(N302="sníž. přenesená",J302,0)</f>
        <v>0</v>
      </c>
      <c r="BI302" s="217">
        <f>IF(N302="nulová",J302,0)</f>
        <v>0</v>
      </c>
      <c r="BJ302" s="18" t="s">
        <v>83</v>
      </c>
      <c r="BK302" s="217">
        <f>ROUND(I302*H302,2)</f>
        <v>0</v>
      </c>
      <c r="BL302" s="18" t="s">
        <v>238</v>
      </c>
      <c r="BM302" s="216" t="s">
        <v>1348</v>
      </c>
    </row>
    <row r="303" spans="1:47" s="2" customFormat="1" ht="12">
      <c r="A303" s="39"/>
      <c r="B303" s="40"/>
      <c r="C303" s="41"/>
      <c r="D303" s="218" t="s">
        <v>169</v>
      </c>
      <c r="E303" s="41"/>
      <c r="F303" s="219" t="s">
        <v>432</v>
      </c>
      <c r="G303" s="41"/>
      <c r="H303" s="41"/>
      <c r="I303" s="220"/>
      <c r="J303" s="41"/>
      <c r="K303" s="41"/>
      <c r="L303" s="45"/>
      <c r="M303" s="221"/>
      <c r="N303" s="222"/>
      <c r="O303" s="85"/>
      <c r="P303" s="85"/>
      <c r="Q303" s="85"/>
      <c r="R303" s="85"/>
      <c r="S303" s="85"/>
      <c r="T303" s="86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T303" s="18" t="s">
        <v>169</v>
      </c>
      <c r="AU303" s="18" t="s">
        <v>85</v>
      </c>
    </row>
    <row r="304" spans="1:51" s="13" customFormat="1" ht="12">
      <c r="A304" s="13"/>
      <c r="B304" s="223"/>
      <c r="C304" s="224"/>
      <c r="D304" s="225" t="s">
        <v>175</v>
      </c>
      <c r="E304" s="226" t="s">
        <v>19</v>
      </c>
      <c r="F304" s="227" t="s">
        <v>433</v>
      </c>
      <c r="G304" s="224"/>
      <c r="H304" s="226" t="s">
        <v>19</v>
      </c>
      <c r="I304" s="228"/>
      <c r="J304" s="224"/>
      <c r="K304" s="224"/>
      <c r="L304" s="229"/>
      <c r="M304" s="230"/>
      <c r="N304" s="231"/>
      <c r="O304" s="231"/>
      <c r="P304" s="231"/>
      <c r="Q304" s="231"/>
      <c r="R304" s="231"/>
      <c r="S304" s="231"/>
      <c r="T304" s="232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33" t="s">
        <v>175</v>
      </c>
      <c r="AU304" s="233" t="s">
        <v>85</v>
      </c>
      <c r="AV304" s="13" t="s">
        <v>83</v>
      </c>
      <c r="AW304" s="13" t="s">
        <v>37</v>
      </c>
      <c r="AX304" s="13" t="s">
        <v>75</v>
      </c>
      <c r="AY304" s="233" t="s">
        <v>159</v>
      </c>
    </row>
    <row r="305" spans="1:51" s="14" customFormat="1" ht="12">
      <c r="A305" s="14"/>
      <c r="B305" s="234"/>
      <c r="C305" s="235"/>
      <c r="D305" s="225" t="s">
        <v>175</v>
      </c>
      <c r="E305" s="236" t="s">
        <v>19</v>
      </c>
      <c r="F305" s="237" t="s">
        <v>1349</v>
      </c>
      <c r="G305" s="235"/>
      <c r="H305" s="238">
        <v>36.425</v>
      </c>
      <c r="I305" s="239"/>
      <c r="J305" s="235"/>
      <c r="K305" s="235"/>
      <c r="L305" s="240"/>
      <c r="M305" s="241"/>
      <c r="N305" s="242"/>
      <c r="O305" s="242"/>
      <c r="P305" s="242"/>
      <c r="Q305" s="242"/>
      <c r="R305" s="242"/>
      <c r="S305" s="242"/>
      <c r="T305" s="243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44" t="s">
        <v>175</v>
      </c>
      <c r="AU305" s="244" t="s">
        <v>85</v>
      </c>
      <c r="AV305" s="14" t="s">
        <v>85</v>
      </c>
      <c r="AW305" s="14" t="s">
        <v>37</v>
      </c>
      <c r="AX305" s="14" t="s">
        <v>83</v>
      </c>
      <c r="AY305" s="244" t="s">
        <v>159</v>
      </c>
    </row>
    <row r="306" spans="1:65" s="2" customFormat="1" ht="16.5" customHeight="1">
      <c r="A306" s="39"/>
      <c r="B306" s="40"/>
      <c r="C306" s="257" t="s">
        <v>408</v>
      </c>
      <c r="D306" s="257" t="s">
        <v>255</v>
      </c>
      <c r="E306" s="258" t="s">
        <v>436</v>
      </c>
      <c r="F306" s="259" t="s">
        <v>437</v>
      </c>
      <c r="G306" s="260" t="s">
        <v>438</v>
      </c>
      <c r="H306" s="261">
        <v>6.192</v>
      </c>
      <c r="I306" s="262"/>
      <c r="J306" s="263">
        <f>ROUND(I306*H306,2)</f>
        <v>0</v>
      </c>
      <c r="K306" s="259" t="s">
        <v>166</v>
      </c>
      <c r="L306" s="264"/>
      <c r="M306" s="265" t="s">
        <v>19</v>
      </c>
      <c r="N306" s="266" t="s">
        <v>46</v>
      </c>
      <c r="O306" s="85"/>
      <c r="P306" s="214">
        <f>O306*H306</f>
        <v>0</v>
      </c>
      <c r="Q306" s="214">
        <v>0.025</v>
      </c>
      <c r="R306" s="214">
        <f>Q306*H306</f>
        <v>0.15480000000000002</v>
      </c>
      <c r="S306" s="214">
        <v>0</v>
      </c>
      <c r="T306" s="215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16" t="s">
        <v>259</v>
      </c>
      <c r="AT306" s="216" t="s">
        <v>255</v>
      </c>
      <c r="AU306" s="216" t="s">
        <v>85</v>
      </c>
      <c r="AY306" s="18" t="s">
        <v>159</v>
      </c>
      <c r="BE306" s="217">
        <f>IF(N306="základní",J306,0)</f>
        <v>0</v>
      </c>
      <c r="BF306" s="217">
        <f>IF(N306="snížená",J306,0)</f>
        <v>0</v>
      </c>
      <c r="BG306" s="217">
        <f>IF(N306="zákl. přenesená",J306,0)</f>
        <v>0</v>
      </c>
      <c r="BH306" s="217">
        <f>IF(N306="sníž. přenesená",J306,0)</f>
        <v>0</v>
      </c>
      <c r="BI306" s="217">
        <f>IF(N306="nulová",J306,0)</f>
        <v>0</v>
      </c>
      <c r="BJ306" s="18" t="s">
        <v>83</v>
      </c>
      <c r="BK306" s="217">
        <f>ROUND(I306*H306,2)</f>
        <v>0</v>
      </c>
      <c r="BL306" s="18" t="s">
        <v>238</v>
      </c>
      <c r="BM306" s="216" t="s">
        <v>1350</v>
      </c>
    </row>
    <row r="307" spans="1:51" s="14" customFormat="1" ht="12">
      <c r="A307" s="14"/>
      <c r="B307" s="234"/>
      <c r="C307" s="235"/>
      <c r="D307" s="225" t="s">
        <v>175</v>
      </c>
      <c r="E307" s="235"/>
      <c r="F307" s="237" t="s">
        <v>1351</v>
      </c>
      <c r="G307" s="235"/>
      <c r="H307" s="238">
        <v>6.192</v>
      </c>
      <c r="I307" s="239"/>
      <c r="J307" s="235"/>
      <c r="K307" s="235"/>
      <c r="L307" s="240"/>
      <c r="M307" s="241"/>
      <c r="N307" s="242"/>
      <c r="O307" s="242"/>
      <c r="P307" s="242"/>
      <c r="Q307" s="242"/>
      <c r="R307" s="242"/>
      <c r="S307" s="242"/>
      <c r="T307" s="243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44" t="s">
        <v>175</v>
      </c>
      <c r="AU307" s="244" t="s">
        <v>85</v>
      </c>
      <c r="AV307" s="14" t="s">
        <v>85</v>
      </c>
      <c r="AW307" s="14" t="s">
        <v>4</v>
      </c>
      <c r="AX307" s="14" t="s">
        <v>83</v>
      </c>
      <c r="AY307" s="244" t="s">
        <v>159</v>
      </c>
    </row>
    <row r="308" spans="1:65" s="2" customFormat="1" ht="76.35" customHeight="1">
      <c r="A308" s="39"/>
      <c r="B308" s="40"/>
      <c r="C308" s="205" t="s">
        <v>413</v>
      </c>
      <c r="D308" s="205" t="s">
        <v>162</v>
      </c>
      <c r="E308" s="206" t="s">
        <v>442</v>
      </c>
      <c r="F308" s="207" t="s">
        <v>443</v>
      </c>
      <c r="G308" s="208" t="s">
        <v>165</v>
      </c>
      <c r="H308" s="209">
        <v>36.425</v>
      </c>
      <c r="I308" s="210"/>
      <c r="J308" s="211">
        <f>ROUND(I308*H308,2)</f>
        <v>0</v>
      </c>
      <c r="K308" s="207" t="s">
        <v>166</v>
      </c>
      <c r="L308" s="45"/>
      <c r="M308" s="212" t="s">
        <v>19</v>
      </c>
      <c r="N308" s="213" t="s">
        <v>46</v>
      </c>
      <c r="O308" s="85"/>
      <c r="P308" s="214">
        <f>O308*H308</f>
        <v>0</v>
      </c>
      <c r="Q308" s="214">
        <v>0.0002</v>
      </c>
      <c r="R308" s="214">
        <f>Q308*H308</f>
        <v>0.007285</v>
      </c>
      <c r="S308" s="214">
        <v>0</v>
      </c>
      <c r="T308" s="215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16" t="s">
        <v>238</v>
      </c>
      <c r="AT308" s="216" t="s">
        <v>162</v>
      </c>
      <c r="AU308" s="216" t="s">
        <v>85</v>
      </c>
      <c r="AY308" s="18" t="s">
        <v>159</v>
      </c>
      <c r="BE308" s="217">
        <f>IF(N308="základní",J308,0)</f>
        <v>0</v>
      </c>
      <c r="BF308" s="217">
        <f>IF(N308="snížená",J308,0)</f>
        <v>0</v>
      </c>
      <c r="BG308" s="217">
        <f>IF(N308="zákl. přenesená",J308,0)</f>
        <v>0</v>
      </c>
      <c r="BH308" s="217">
        <f>IF(N308="sníž. přenesená",J308,0)</f>
        <v>0</v>
      </c>
      <c r="BI308" s="217">
        <f>IF(N308="nulová",J308,0)</f>
        <v>0</v>
      </c>
      <c r="BJ308" s="18" t="s">
        <v>83</v>
      </c>
      <c r="BK308" s="217">
        <f>ROUND(I308*H308,2)</f>
        <v>0</v>
      </c>
      <c r="BL308" s="18" t="s">
        <v>238</v>
      </c>
      <c r="BM308" s="216" t="s">
        <v>1352</v>
      </c>
    </row>
    <row r="309" spans="1:47" s="2" customFormat="1" ht="12">
      <c r="A309" s="39"/>
      <c r="B309" s="40"/>
      <c r="C309" s="41"/>
      <c r="D309" s="218" t="s">
        <v>169</v>
      </c>
      <c r="E309" s="41"/>
      <c r="F309" s="219" t="s">
        <v>445</v>
      </c>
      <c r="G309" s="41"/>
      <c r="H309" s="41"/>
      <c r="I309" s="220"/>
      <c r="J309" s="41"/>
      <c r="K309" s="41"/>
      <c r="L309" s="45"/>
      <c r="M309" s="221"/>
      <c r="N309" s="222"/>
      <c r="O309" s="85"/>
      <c r="P309" s="85"/>
      <c r="Q309" s="85"/>
      <c r="R309" s="85"/>
      <c r="S309" s="85"/>
      <c r="T309" s="86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T309" s="18" t="s">
        <v>169</v>
      </c>
      <c r="AU309" s="18" t="s">
        <v>85</v>
      </c>
    </row>
    <row r="310" spans="1:47" s="2" customFormat="1" ht="12">
      <c r="A310" s="39"/>
      <c r="B310" s="40"/>
      <c r="C310" s="41"/>
      <c r="D310" s="225" t="s">
        <v>203</v>
      </c>
      <c r="E310" s="41"/>
      <c r="F310" s="256" t="s">
        <v>427</v>
      </c>
      <c r="G310" s="41"/>
      <c r="H310" s="41"/>
      <c r="I310" s="220"/>
      <c r="J310" s="41"/>
      <c r="K310" s="41"/>
      <c r="L310" s="45"/>
      <c r="M310" s="221"/>
      <c r="N310" s="222"/>
      <c r="O310" s="85"/>
      <c r="P310" s="85"/>
      <c r="Q310" s="85"/>
      <c r="R310" s="85"/>
      <c r="S310" s="85"/>
      <c r="T310" s="86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T310" s="18" t="s">
        <v>203</v>
      </c>
      <c r="AU310" s="18" t="s">
        <v>85</v>
      </c>
    </row>
    <row r="311" spans="1:65" s="2" customFormat="1" ht="44.25" customHeight="1">
      <c r="A311" s="39"/>
      <c r="B311" s="40"/>
      <c r="C311" s="205" t="s">
        <v>418</v>
      </c>
      <c r="D311" s="205" t="s">
        <v>162</v>
      </c>
      <c r="E311" s="206" t="s">
        <v>402</v>
      </c>
      <c r="F311" s="207" t="s">
        <v>403</v>
      </c>
      <c r="G311" s="208" t="s">
        <v>165</v>
      </c>
      <c r="H311" s="209">
        <v>47.976</v>
      </c>
      <c r="I311" s="210"/>
      <c r="J311" s="211">
        <f>ROUND(I311*H311,2)</f>
        <v>0</v>
      </c>
      <c r="K311" s="207" t="s">
        <v>166</v>
      </c>
      <c r="L311" s="45"/>
      <c r="M311" s="212" t="s">
        <v>19</v>
      </c>
      <c r="N311" s="213" t="s">
        <v>46</v>
      </c>
      <c r="O311" s="85"/>
      <c r="P311" s="214">
        <f>O311*H311</f>
        <v>0</v>
      </c>
      <c r="Q311" s="214">
        <v>0.00012</v>
      </c>
      <c r="R311" s="214">
        <f>Q311*H311</f>
        <v>0.00575712</v>
      </c>
      <c r="S311" s="214">
        <v>0</v>
      </c>
      <c r="T311" s="215">
        <f>S311*H311</f>
        <v>0</v>
      </c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R311" s="216" t="s">
        <v>238</v>
      </c>
      <c r="AT311" s="216" t="s">
        <v>162</v>
      </c>
      <c r="AU311" s="216" t="s">
        <v>85</v>
      </c>
      <c r="AY311" s="18" t="s">
        <v>159</v>
      </c>
      <c r="BE311" s="217">
        <f>IF(N311="základní",J311,0)</f>
        <v>0</v>
      </c>
      <c r="BF311" s="217">
        <f>IF(N311="snížená",J311,0)</f>
        <v>0</v>
      </c>
      <c r="BG311" s="217">
        <f>IF(N311="zákl. přenesená",J311,0)</f>
        <v>0</v>
      </c>
      <c r="BH311" s="217">
        <f>IF(N311="sníž. přenesená",J311,0)</f>
        <v>0</v>
      </c>
      <c r="BI311" s="217">
        <f>IF(N311="nulová",J311,0)</f>
        <v>0</v>
      </c>
      <c r="BJ311" s="18" t="s">
        <v>83</v>
      </c>
      <c r="BK311" s="217">
        <f>ROUND(I311*H311,2)</f>
        <v>0</v>
      </c>
      <c r="BL311" s="18" t="s">
        <v>238</v>
      </c>
      <c r="BM311" s="216" t="s">
        <v>1353</v>
      </c>
    </row>
    <row r="312" spans="1:47" s="2" customFormat="1" ht="12">
      <c r="A312" s="39"/>
      <c r="B312" s="40"/>
      <c r="C312" s="41"/>
      <c r="D312" s="218" t="s">
        <v>169</v>
      </c>
      <c r="E312" s="41"/>
      <c r="F312" s="219" t="s">
        <v>405</v>
      </c>
      <c r="G312" s="41"/>
      <c r="H312" s="41"/>
      <c r="I312" s="220"/>
      <c r="J312" s="41"/>
      <c r="K312" s="41"/>
      <c r="L312" s="45"/>
      <c r="M312" s="221"/>
      <c r="N312" s="222"/>
      <c r="O312" s="85"/>
      <c r="P312" s="85"/>
      <c r="Q312" s="85"/>
      <c r="R312" s="85"/>
      <c r="S312" s="85"/>
      <c r="T312" s="86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T312" s="18" t="s">
        <v>169</v>
      </c>
      <c r="AU312" s="18" t="s">
        <v>85</v>
      </c>
    </row>
    <row r="313" spans="1:51" s="13" customFormat="1" ht="12">
      <c r="A313" s="13"/>
      <c r="B313" s="223"/>
      <c r="C313" s="224"/>
      <c r="D313" s="225" t="s">
        <v>175</v>
      </c>
      <c r="E313" s="226" t="s">
        <v>19</v>
      </c>
      <c r="F313" s="227" t="s">
        <v>1354</v>
      </c>
      <c r="G313" s="224"/>
      <c r="H313" s="226" t="s">
        <v>19</v>
      </c>
      <c r="I313" s="228"/>
      <c r="J313" s="224"/>
      <c r="K313" s="224"/>
      <c r="L313" s="229"/>
      <c r="M313" s="230"/>
      <c r="N313" s="231"/>
      <c r="O313" s="231"/>
      <c r="P313" s="231"/>
      <c r="Q313" s="231"/>
      <c r="R313" s="231"/>
      <c r="S313" s="231"/>
      <c r="T313" s="232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33" t="s">
        <v>175</v>
      </c>
      <c r="AU313" s="233" t="s">
        <v>85</v>
      </c>
      <c r="AV313" s="13" t="s">
        <v>83</v>
      </c>
      <c r="AW313" s="13" t="s">
        <v>37</v>
      </c>
      <c r="AX313" s="13" t="s">
        <v>75</v>
      </c>
      <c r="AY313" s="233" t="s">
        <v>159</v>
      </c>
    </row>
    <row r="314" spans="1:51" s="13" customFormat="1" ht="12">
      <c r="A314" s="13"/>
      <c r="B314" s="223"/>
      <c r="C314" s="224"/>
      <c r="D314" s="225" t="s">
        <v>175</v>
      </c>
      <c r="E314" s="226" t="s">
        <v>19</v>
      </c>
      <c r="F314" s="227" t="s">
        <v>251</v>
      </c>
      <c r="G314" s="224"/>
      <c r="H314" s="226" t="s">
        <v>19</v>
      </c>
      <c r="I314" s="228"/>
      <c r="J314" s="224"/>
      <c r="K314" s="224"/>
      <c r="L314" s="229"/>
      <c r="M314" s="230"/>
      <c r="N314" s="231"/>
      <c r="O314" s="231"/>
      <c r="P314" s="231"/>
      <c r="Q314" s="231"/>
      <c r="R314" s="231"/>
      <c r="S314" s="231"/>
      <c r="T314" s="232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33" t="s">
        <v>175</v>
      </c>
      <c r="AU314" s="233" t="s">
        <v>85</v>
      </c>
      <c r="AV314" s="13" t="s">
        <v>83</v>
      </c>
      <c r="AW314" s="13" t="s">
        <v>37</v>
      </c>
      <c r="AX314" s="13" t="s">
        <v>75</v>
      </c>
      <c r="AY314" s="233" t="s">
        <v>159</v>
      </c>
    </row>
    <row r="315" spans="1:51" s="14" customFormat="1" ht="12">
      <c r="A315" s="14"/>
      <c r="B315" s="234"/>
      <c r="C315" s="235"/>
      <c r="D315" s="225" t="s">
        <v>175</v>
      </c>
      <c r="E315" s="236" t="s">
        <v>19</v>
      </c>
      <c r="F315" s="237" t="s">
        <v>1355</v>
      </c>
      <c r="G315" s="235"/>
      <c r="H315" s="238">
        <v>73.628</v>
      </c>
      <c r="I315" s="239"/>
      <c r="J315" s="235"/>
      <c r="K315" s="235"/>
      <c r="L315" s="240"/>
      <c r="M315" s="241"/>
      <c r="N315" s="242"/>
      <c r="O315" s="242"/>
      <c r="P315" s="242"/>
      <c r="Q315" s="242"/>
      <c r="R315" s="242"/>
      <c r="S315" s="242"/>
      <c r="T315" s="243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44" t="s">
        <v>175</v>
      </c>
      <c r="AU315" s="244" t="s">
        <v>85</v>
      </c>
      <c r="AV315" s="14" t="s">
        <v>85</v>
      </c>
      <c r="AW315" s="14" t="s">
        <v>37</v>
      </c>
      <c r="AX315" s="14" t="s">
        <v>75</v>
      </c>
      <c r="AY315" s="244" t="s">
        <v>159</v>
      </c>
    </row>
    <row r="316" spans="1:51" s="14" customFormat="1" ht="12">
      <c r="A316" s="14"/>
      <c r="B316" s="234"/>
      <c r="C316" s="235"/>
      <c r="D316" s="225" t="s">
        <v>175</v>
      </c>
      <c r="E316" s="236" t="s">
        <v>19</v>
      </c>
      <c r="F316" s="237" t="s">
        <v>1356</v>
      </c>
      <c r="G316" s="235"/>
      <c r="H316" s="238">
        <v>22.802</v>
      </c>
      <c r="I316" s="239"/>
      <c r="J316" s="235"/>
      <c r="K316" s="235"/>
      <c r="L316" s="240"/>
      <c r="M316" s="241"/>
      <c r="N316" s="242"/>
      <c r="O316" s="242"/>
      <c r="P316" s="242"/>
      <c r="Q316" s="242"/>
      <c r="R316" s="242"/>
      <c r="S316" s="242"/>
      <c r="T316" s="243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44" t="s">
        <v>175</v>
      </c>
      <c r="AU316" s="244" t="s">
        <v>85</v>
      </c>
      <c r="AV316" s="14" t="s">
        <v>85</v>
      </c>
      <c r="AW316" s="14" t="s">
        <v>37</v>
      </c>
      <c r="AX316" s="14" t="s">
        <v>75</v>
      </c>
      <c r="AY316" s="244" t="s">
        <v>159</v>
      </c>
    </row>
    <row r="317" spans="1:51" s="14" customFormat="1" ht="12">
      <c r="A317" s="14"/>
      <c r="B317" s="234"/>
      <c r="C317" s="235"/>
      <c r="D317" s="225" t="s">
        <v>175</v>
      </c>
      <c r="E317" s="236" t="s">
        <v>19</v>
      </c>
      <c r="F317" s="237" t="s">
        <v>1289</v>
      </c>
      <c r="G317" s="235"/>
      <c r="H317" s="238">
        <v>-37.053</v>
      </c>
      <c r="I317" s="239"/>
      <c r="J317" s="235"/>
      <c r="K317" s="235"/>
      <c r="L317" s="240"/>
      <c r="M317" s="241"/>
      <c r="N317" s="242"/>
      <c r="O317" s="242"/>
      <c r="P317" s="242"/>
      <c r="Q317" s="242"/>
      <c r="R317" s="242"/>
      <c r="S317" s="242"/>
      <c r="T317" s="243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44" t="s">
        <v>175</v>
      </c>
      <c r="AU317" s="244" t="s">
        <v>85</v>
      </c>
      <c r="AV317" s="14" t="s">
        <v>85</v>
      </c>
      <c r="AW317" s="14" t="s">
        <v>37</v>
      </c>
      <c r="AX317" s="14" t="s">
        <v>75</v>
      </c>
      <c r="AY317" s="244" t="s">
        <v>159</v>
      </c>
    </row>
    <row r="318" spans="1:51" s="13" customFormat="1" ht="12">
      <c r="A318" s="13"/>
      <c r="B318" s="223"/>
      <c r="C318" s="224"/>
      <c r="D318" s="225" t="s">
        <v>175</v>
      </c>
      <c r="E318" s="226" t="s">
        <v>19</v>
      </c>
      <c r="F318" s="227" t="s">
        <v>406</v>
      </c>
      <c r="G318" s="224"/>
      <c r="H318" s="226" t="s">
        <v>19</v>
      </c>
      <c r="I318" s="228"/>
      <c r="J318" s="224"/>
      <c r="K318" s="224"/>
      <c r="L318" s="229"/>
      <c r="M318" s="230"/>
      <c r="N318" s="231"/>
      <c r="O318" s="231"/>
      <c r="P318" s="231"/>
      <c r="Q318" s="231"/>
      <c r="R318" s="231"/>
      <c r="S318" s="231"/>
      <c r="T318" s="232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33" t="s">
        <v>175</v>
      </c>
      <c r="AU318" s="233" t="s">
        <v>85</v>
      </c>
      <c r="AV318" s="13" t="s">
        <v>83</v>
      </c>
      <c r="AW318" s="13" t="s">
        <v>37</v>
      </c>
      <c r="AX318" s="13" t="s">
        <v>75</v>
      </c>
      <c r="AY318" s="233" t="s">
        <v>159</v>
      </c>
    </row>
    <row r="319" spans="1:51" s="14" customFormat="1" ht="12">
      <c r="A319" s="14"/>
      <c r="B319" s="234"/>
      <c r="C319" s="235"/>
      <c r="D319" s="225" t="s">
        <v>175</v>
      </c>
      <c r="E319" s="236" t="s">
        <v>19</v>
      </c>
      <c r="F319" s="237" t="s">
        <v>1357</v>
      </c>
      <c r="G319" s="235"/>
      <c r="H319" s="238">
        <v>-11.401</v>
      </c>
      <c r="I319" s="239"/>
      <c r="J319" s="235"/>
      <c r="K319" s="235"/>
      <c r="L319" s="240"/>
      <c r="M319" s="241"/>
      <c r="N319" s="242"/>
      <c r="O319" s="242"/>
      <c r="P319" s="242"/>
      <c r="Q319" s="242"/>
      <c r="R319" s="242"/>
      <c r="S319" s="242"/>
      <c r="T319" s="243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44" t="s">
        <v>175</v>
      </c>
      <c r="AU319" s="244" t="s">
        <v>85</v>
      </c>
      <c r="AV319" s="14" t="s">
        <v>85</v>
      </c>
      <c r="AW319" s="14" t="s">
        <v>37</v>
      </c>
      <c r="AX319" s="14" t="s">
        <v>75</v>
      </c>
      <c r="AY319" s="244" t="s">
        <v>159</v>
      </c>
    </row>
    <row r="320" spans="1:51" s="15" customFormat="1" ht="12">
      <c r="A320" s="15"/>
      <c r="B320" s="245"/>
      <c r="C320" s="246"/>
      <c r="D320" s="225" t="s">
        <v>175</v>
      </c>
      <c r="E320" s="247" t="s">
        <v>19</v>
      </c>
      <c r="F320" s="248" t="s">
        <v>179</v>
      </c>
      <c r="G320" s="246"/>
      <c r="H320" s="249">
        <v>47.97600000000001</v>
      </c>
      <c r="I320" s="250"/>
      <c r="J320" s="246"/>
      <c r="K320" s="246"/>
      <c r="L320" s="251"/>
      <c r="M320" s="252"/>
      <c r="N320" s="253"/>
      <c r="O320" s="253"/>
      <c r="P320" s="253"/>
      <c r="Q320" s="253"/>
      <c r="R320" s="253"/>
      <c r="S320" s="253"/>
      <c r="T320" s="254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T320" s="255" t="s">
        <v>175</v>
      </c>
      <c r="AU320" s="255" t="s">
        <v>85</v>
      </c>
      <c r="AV320" s="15" t="s">
        <v>167</v>
      </c>
      <c r="AW320" s="15" t="s">
        <v>37</v>
      </c>
      <c r="AX320" s="15" t="s">
        <v>83</v>
      </c>
      <c r="AY320" s="255" t="s">
        <v>159</v>
      </c>
    </row>
    <row r="321" spans="1:65" s="2" customFormat="1" ht="24.15" customHeight="1">
      <c r="A321" s="39"/>
      <c r="B321" s="40"/>
      <c r="C321" s="257" t="s">
        <v>422</v>
      </c>
      <c r="D321" s="257" t="s">
        <v>255</v>
      </c>
      <c r="E321" s="258" t="s">
        <v>1358</v>
      </c>
      <c r="F321" s="259" t="s">
        <v>1359</v>
      </c>
      <c r="G321" s="260" t="s">
        <v>165</v>
      </c>
      <c r="H321" s="261">
        <v>50.375</v>
      </c>
      <c r="I321" s="262"/>
      <c r="J321" s="263">
        <f>ROUND(I321*H321,2)</f>
        <v>0</v>
      </c>
      <c r="K321" s="259" t="s">
        <v>166</v>
      </c>
      <c r="L321" s="264"/>
      <c r="M321" s="265" t="s">
        <v>19</v>
      </c>
      <c r="N321" s="266" t="s">
        <v>46</v>
      </c>
      <c r="O321" s="85"/>
      <c r="P321" s="214">
        <f>O321*H321</f>
        <v>0</v>
      </c>
      <c r="Q321" s="214">
        <v>0.015</v>
      </c>
      <c r="R321" s="214">
        <f>Q321*H321</f>
        <v>0.755625</v>
      </c>
      <c r="S321" s="214">
        <v>0</v>
      </c>
      <c r="T321" s="215">
        <f>S321*H321</f>
        <v>0</v>
      </c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R321" s="216" t="s">
        <v>259</v>
      </c>
      <c r="AT321" s="216" t="s">
        <v>255</v>
      </c>
      <c r="AU321" s="216" t="s">
        <v>85</v>
      </c>
      <c r="AY321" s="18" t="s">
        <v>159</v>
      </c>
      <c r="BE321" s="217">
        <f>IF(N321="základní",J321,0)</f>
        <v>0</v>
      </c>
      <c r="BF321" s="217">
        <f>IF(N321="snížená",J321,0)</f>
        <v>0</v>
      </c>
      <c r="BG321" s="217">
        <f>IF(N321="zákl. přenesená",J321,0)</f>
        <v>0</v>
      </c>
      <c r="BH321" s="217">
        <f>IF(N321="sníž. přenesená",J321,0)</f>
        <v>0</v>
      </c>
      <c r="BI321" s="217">
        <f>IF(N321="nulová",J321,0)</f>
        <v>0</v>
      </c>
      <c r="BJ321" s="18" t="s">
        <v>83</v>
      </c>
      <c r="BK321" s="217">
        <f>ROUND(I321*H321,2)</f>
        <v>0</v>
      </c>
      <c r="BL321" s="18" t="s">
        <v>238</v>
      </c>
      <c r="BM321" s="216" t="s">
        <v>1360</v>
      </c>
    </row>
    <row r="322" spans="1:51" s="14" customFormat="1" ht="12">
      <c r="A322" s="14"/>
      <c r="B322" s="234"/>
      <c r="C322" s="235"/>
      <c r="D322" s="225" t="s">
        <v>175</v>
      </c>
      <c r="E322" s="235"/>
      <c r="F322" s="237" t="s">
        <v>1361</v>
      </c>
      <c r="G322" s="235"/>
      <c r="H322" s="238">
        <v>50.375</v>
      </c>
      <c r="I322" s="239"/>
      <c r="J322" s="235"/>
      <c r="K322" s="235"/>
      <c r="L322" s="240"/>
      <c r="M322" s="241"/>
      <c r="N322" s="242"/>
      <c r="O322" s="242"/>
      <c r="P322" s="242"/>
      <c r="Q322" s="242"/>
      <c r="R322" s="242"/>
      <c r="S322" s="242"/>
      <c r="T322" s="243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44" t="s">
        <v>175</v>
      </c>
      <c r="AU322" s="244" t="s">
        <v>85</v>
      </c>
      <c r="AV322" s="14" t="s">
        <v>85</v>
      </c>
      <c r="AW322" s="14" t="s">
        <v>4</v>
      </c>
      <c r="AX322" s="14" t="s">
        <v>83</v>
      </c>
      <c r="AY322" s="244" t="s">
        <v>159</v>
      </c>
    </row>
    <row r="323" spans="1:65" s="2" customFormat="1" ht="37.8" customHeight="1">
      <c r="A323" s="39"/>
      <c r="B323" s="40"/>
      <c r="C323" s="205" t="s">
        <v>428</v>
      </c>
      <c r="D323" s="205" t="s">
        <v>162</v>
      </c>
      <c r="E323" s="206" t="s">
        <v>414</v>
      </c>
      <c r="F323" s="207" t="s">
        <v>415</v>
      </c>
      <c r="G323" s="208" t="s">
        <v>165</v>
      </c>
      <c r="H323" s="209">
        <v>47.976</v>
      </c>
      <c r="I323" s="210"/>
      <c r="J323" s="211">
        <f>ROUND(I323*H323,2)</f>
        <v>0</v>
      </c>
      <c r="K323" s="207" t="s">
        <v>166</v>
      </c>
      <c r="L323" s="45"/>
      <c r="M323" s="212" t="s">
        <v>19</v>
      </c>
      <c r="N323" s="213" t="s">
        <v>46</v>
      </c>
      <c r="O323" s="85"/>
      <c r="P323" s="214">
        <f>O323*H323</f>
        <v>0</v>
      </c>
      <c r="Q323" s="214">
        <v>0</v>
      </c>
      <c r="R323" s="214">
        <f>Q323*H323</f>
        <v>0</v>
      </c>
      <c r="S323" s="214">
        <v>0</v>
      </c>
      <c r="T323" s="215">
        <f>S323*H323</f>
        <v>0</v>
      </c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R323" s="216" t="s">
        <v>238</v>
      </c>
      <c r="AT323" s="216" t="s">
        <v>162</v>
      </c>
      <c r="AU323" s="216" t="s">
        <v>85</v>
      </c>
      <c r="AY323" s="18" t="s">
        <v>159</v>
      </c>
      <c r="BE323" s="217">
        <f>IF(N323="základní",J323,0)</f>
        <v>0</v>
      </c>
      <c r="BF323" s="217">
        <f>IF(N323="snížená",J323,0)</f>
        <v>0</v>
      </c>
      <c r="BG323" s="217">
        <f>IF(N323="zákl. přenesená",J323,0)</f>
        <v>0</v>
      </c>
      <c r="BH323" s="217">
        <f>IF(N323="sníž. přenesená",J323,0)</f>
        <v>0</v>
      </c>
      <c r="BI323" s="217">
        <f>IF(N323="nulová",J323,0)</f>
        <v>0</v>
      </c>
      <c r="BJ323" s="18" t="s">
        <v>83</v>
      </c>
      <c r="BK323" s="217">
        <f>ROUND(I323*H323,2)</f>
        <v>0</v>
      </c>
      <c r="BL323" s="18" t="s">
        <v>238</v>
      </c>
      <c r="BM323" s="216" t="s">
        <v>1362</v>
      </c>
    </row>
    <row r="324" spans="1:47" s="2" customFormat="1" ht="12">
      <c r="A324" s="39"/>
      <c r="B324" s="40"/>
      <c r="C324" s="41"/>
      <c r="D324" s="218" t="s">
        <v>169</v>
      </c>
      <c r="E324" s="41"/>
      <c r="F324" s="219" t="s">
        <v>417</v>
      </c>
      <c r="G324" s="41"/>
      <c r="H324" s="41"/>
      <c r="I324" s="220"/>
      <c r="J324" s="41"/>
      <c r="K324" s="41"/>
      <c r="L324" s="45"/>
      <c r="M324" s="221"/>
      <c r="N324" s="222"/>
      <c r="O324" s="85"/>
      <c r="P324" s="85"/>
      <c r="Q324" s="85"/>
      <c r="R324" s="85"/>
      <c r="S324" s="85"/>
      <c r="T324" s="86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T324" s="18" t="s">
        <v>169</v>
      </c>
      <c r="AU324" s="18" t="s">
        <v>85</v>
      </c>
    </row>
    <row r="325" spans="1:65" s="2" customFormat="1" ht="24.15" customHeight="1">
      <c r="A325" s="39"/>
      <c r="B325" s="40"/>
      <c r="C325" s="257" t="s">
        <v>435</v>
      </c>
      <c r="D325" s="257" t="s">
        <v>255</v>
      </c>
      <c r="E325" s="258" t="s">
        <v>1363</v>
      </c>
      <c r="F325" s="259" t="s">
        <v>1364</v>
      </c>
      <c r="G325" s="260" t="s">
        <v>165</v>
      </c>
      <c r="H325" s="261">
        <v>50.375</v>
      </c>
      <c r="I325" s="262"/>
      <c r="J325" s="263">
        <f>ROUND(I325*H325,2)</f>
        <v>0</v>
      </c>
      <c r="K325" s="259" t="s">
        <v>166</v>
      </c>
      <c r="L325" s="264"/>
      <c r="M325" s="265" t="s">
        <v>19</v>
      </c>
      <c r="N325" s="266" t="s">
        <v>46</v>
      </c>
      <c r="O325" s="85"/>
      <c r="P325" s="214">
        <f>O325*H325</f>
        <v>0</v>
      </c>
      <c r="Q325" s="214">
        <v>0.008</v>
      </c>
      <c r="R325" s="214">
        <f>Q325*H325</f>
        <v>0.403</v>
      </c>
      <c r="S325" s="214">
        <v>0</v>
      </c>
      <c r="T325" s="215">
        <f>S325*H325</f>
        <v>0</v>
      </c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R325" s="216" t="s">
        <v>259</v>
      </c>
      <c r="AT325" s="216" t="s">
        <v>255</v>
      </c>
      <c r="AU325" s="216" t="s">
        <v>85</v>
      </c>
      <c r="AY325" s="18" t="s">
        <v>159</v>
      </c>
      <c r="BE325" s="217">
        <f>IF(N325="základní",J325,0)</f>
        <v>0</v>
      </c>
      <c r="BF325" s="217">
        <f>IF(N325="snížená",J325,0)</f>
        <v>0</v>
      </c>
      <c r="BG325" s="217">
        <f>IF(N325="zákl. přenesená",J325,0)</f>
        <v>0</v>
      </c>
      <c r="BH325" s="217">
        <f>IF(N325="sníž. přenesená",J325,0)</f>
        <v>0</v>
      </c>
      <c r="BI325" s="217">
        <f>IF(N325="nulová",J325,0)</f>
        <v>0</v>
      </c>
      <c r="BJ325" s="18" t="s">
        <v>83</v>
      </c>
      <c r="BK325" s="217">
        <f>ROUND(I325*H325,2)</f>
        <v>0</v>
      </c>
      <c r="BL325" s="18" t="s">
        <v>238</v>
      </c>
      <c r="BM325" s="216" t="s">
        <v>1365</v>
      </c>
    </row>
    <row r="326" spans="1:51" s="14" customFormat="1" ht="12">
      <c r="A326" s="14"/>
      <c r="B326" s="234"/>
      <c r="C326" s="235"/>
      <c r="D326" s="225" t="s">
        <v>175</v>
      </c>
      <c r="E326" s="235"/>
      <c r="F326" s="237" t="s">
        <v>1361</v>
      </c>
      <c r="G326" s="235"/>
      <c r="H326" s="238">
        <v>50.375</v>
      </c>
      <c r="I326" s="239"/>
      <c r="J326" s="235"/>
      <c r="K326" s="235"/>
      <c r="L326" s="240"/>
      <c r="M326" s="241"/>
      <c r="N326" s="242"/>
      <c r="O326" s="242"/>
      <c r="P326" s="242"/>
      <c r="Q326" s="242"/>
      <c r="R326" s="242"/>
      <c r="S326" s="242"/>
      <c r="T326" s="243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44" t="s">
        <v>175</v>
      </c>
      <c r="AU326" s="244" t="s">
        <v>85</v>
      </c>
      <c r="AV326" s="14" t="s">
        <v>85</v>
      </c>
      <c r="AW326" s="14" t="s">
        <v>4</v>
      </c>
      <c r="AX326" s="14" t="s">
        <v>83</v>
      </c>
      <c r="AY326" s="244" t="s">
        <v>159</v>
      </c>
    </row>
    <row r="327" spans="1:65" s="2" customFormat="1" ht="49.05" customHeight="1">
      <c r="A327" s="39"/>
      <c r="B327" s="40"/>
      <c r="C327" s="205" t="s">
        <v>441</v>
      </c>
      <c r="D327" s="205" t="s">
        <v>162</v>
      </c>
      <c r="E327" s="206" t="s">
        <v>423</v>
      </c>
      <c r="F327" s="207" t="s">
        <v>424</v>
      </c>
      <c r="G327" s="208" t="s">
        <v>165</v>
      </c>
      <c r="H327" s="209">
        <v>47.976</v>
      </c>
      <c r="I327" s="210"/>
      <c r="J327" s="211">
        <f>ROUND(I327*H327,2)</f>
        <v>0</v>
      </c>
      <c r="K327" s="207" t="s">
        <v>166</v>
      </c>
      <c r="L327" s="45"/>
      <c r="M327" s="212" t="s">
        <v>19</v>
      </c>
      <c r="N327" s="213" t="s">
        <v>46</v>
      </c>
      <c r="O327" s="85"/>
      <c r="P327" s="214">
        <f>O327*H327</f>
        <v>0</v>
      </c>
      <c r="Q327" s="214">
        <v>9E-05</v>
      </c>
      <c r="R327" s="214">
        <f>Q327*H327</f>
        <v>0.00431784</v>
      </c>
      <c r="S327" s="214">
        <v>0</v>
      </c>
      <c r="T327" s="215">
        <f>S327*H327</f>
        <v>0</v>
      </c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R327" s="216" t="s">
        <v>238</v>
      </c>
      <c r="AT327" s="216" t="s">
        <v>162</v>
      </c>
      <c r="AU327" s="216" t="s">
        <v>85</v>
      </c>
      <c r="AY327" s="18" t="s">
        <v>159</v>
      </c>
      <c r="BE327" s="217">
        <f>IF(N327="základní",J327,0)</f>
        <v>0</v>
      </c>
      <c r="BF327" s="217">
        <f>IF(N327="snížená",J327,0)</f>
        <v>0</v>
      </c>
      <c r="BG327" s="217">
        <f>IF(N327="zákl. přenesená",J327,0)</f>
        <v>0</v>
      </c>
      <c r="BH327" s="217">
        <f>IF(N327="sníž. přenesená",J327,0)</f>
        <v>0</v>
      </c>
      <c r="BI327" s="217">
        <f>IF(N327="nulová",J327,0)</f>
        <v>0</v>
      </c>
      <c r="BJ327" s="18" t="s">
        <v>83</v>
      </c>
      <c r="BK327" s="217">
        <f>ROUND(I327*H327,2)</f>
        <v>0</v>
      </c>
      <c r="BL327" s="18" t="s">
        <v>238</v>
      </c>
      <c r="BM327" s="216" t="s">
        <v>1366</v>
      </c>
    </row>
    <row r="328" spans="1:47" s="2" customFormat="1" ht="12">
      <c r="A328" s="39"/>
      <c r="B328" s="40"/>
      <c r="C328" s="41"/>
      <c r="D328" s="218" t="s">
        <v>169</v>
      </c>
      <c r="E328" s="41"/>
      <c r="F328" s="219" t="s">
        <v>426</v>
      </c>
      <c r="G328" s="41"/>
      <c r="H328" s="41"/>
      <c r="I328" s="220"/>
      <c r="J328" s="41"/>
      <c r="K328" s="41"/>
      <c r="L328" s="45"/>
      <c r="M328" s="221"/>
      <c r="N328" s="222"/>
      <c r="O328" s="85"/>
      <c r="P328" s="85"/>
      <c r="Q328" s="85"/>
      <c r="R328" s="85"/>
      <c r="S328" s="85"/>
      <c r="T328" s="86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T328" s="18" t="s">
        <v>169</v>
      </c>
      <c r="AU328" s="18" t="s">
        <v>85</v>
      </c>
    </row>
    <row r="329" spans="1:47" s="2" customFormat="1" ht="12">
      <c r="A329" s="39"/>
      <c r="B329" s="40"/>
      <c r="C329" s="41"/>
      <c r="D329" s="225" t="s">
        <v>203</v>
      </c>
      <c r="E329" s="41"/>
      <c r="F329" s="256" t="s">
        <v>427</v>
      </c>
      <c r="G329" s="41"/>
      <c r="H329" s="41"/>
      <c r="I329" s="220"/>
      <c r="J329" s="41"/>
      <c r="K329" s="41"/>
      <c r="L329" s="45"/>
      <c r="M329" s="221"/>
      <c r="N329" s="222"/>
      <c r="O329" s="85"/>
      <c r="P329" s="85"/>
      <c r="Q329" s="85"/>
      <c r="R329" s="85"/>
      <c r="S329" s="85"/>
      <c r="T329" s="86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T329" s="18" t="s">
        <v>203</v>
      </c>
      <c r="AU329" s="18" t="s">
        <v>85</v>
      </c>
    </row>
    <row r="330" spans="1:65" s="2" customFormat="1" ht="37.8" customHeight="1">
      <c r="A330" s="39"/>
      <c r="B330" s="40"/>
      <c r="C330" s="205" t="s">
        <v>446</v>
      </c>
      <c r="D330" s="205" t="s">
        <v>162</v>
      </c>
      <c r="E330" s="206" t="s">
        <v>429</v>
      </c>
      <c r="F330" s="207" t="s">
        <v>430</v>
      </c>
      <c r="G330" s="208" t="s">
        <v>165</v>
      </c>
      <c r="H330" s="209">
        <v>11.401</v>
      </c>
      <c r="I330" s="210"/>
      <c r="J330" s="211">
        <f>ROUND(I330*H330,2)</f>
        <v>0</v>
      </c>
      <c r="K330" s="207" t="s">
        <v>166</v>
      </c>
      <c r="L330" s="45"/>
      <c r="M330" s="212" t="s">
        <v>19</v>
      </c>
      <c r="N330" s="213" t="s">
        <v>46</v>
      </c>
      <c r="O330" s="85"/>
      <c r="P330" s="214">
        <f>O330*H330</f>
        <v>0</v>
      </c>
      <c r="Q330" s="214">
        <v>0.00012</v>
      </c>
      <c r="R330" s="214">
        <f>Q330*H330</f>
        <v>0.00136812</v>
      </c>
      <c r="S330" s="214">
        <v>0</v>
      </c>
      <c r="T330" s="215">
        <f>S330*H330</f>
        <v>0</v>
      </c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R330" s="216" t="s">
        <v>238</v>
      </c>
      <c r="AT330" s="216" t="s">
        <v>162</v>
      </c>
      <c r="AU330" s="216" t="s">
        <v>85</v>
      </c>
      <c r="AY330" s="18" t="s">
        <v>159</v>
      </c>
      <c r="BE330" s="217">
        <f>IF(N330="základní",J330,0)</f>
        <v>0</v>
      </c>
      <c r="BF330" s="217">
        <f>IF(N330="snížená",J330,0)</f>
        <v>0</v>
      </c>
      <c r="BG330" s="217">
        <f>IF(N330="zákl. přenesená",J330,0)</f>
        <v>0</v>
      </c>
      <c r="BH330" s="217">
        <f>IF(N330="sníž. přenesená",J330,0)</f>
        <v>0</v>
      </c>
      <c r="BI330" s="217">
        <f>IF(N330="nulová",J330,0)</f>
        <v>0</v>
      </c>
      <c r="BJ330" s="18" t="s">
        <v>83</v>
      </c>
      <c r="BK330" s="217">
        <f>ROUND(I330*H330,2)</f>
        <v>0</v>
      </c>
      <c r="BL330" s="18" t="s">
        <v>238</v>
      </c>
      <c r="BM330" s="216" t="s">
        <v>1367</v>
      </c>
    </row>
    <row r="331" spans="1:47" s="2" customFormat="1" ht="12">
      <c r="A331" s="39"/>
      <c r="B331" s="40"/>
      <c r="C331" s="41"/>
      <c r="D331" s="218" t="s">
        <v>169</v>
      </c>
      <c r="E331" s="41"/>
      <c r="F331" s="219" t="s">
        <v>432</v>
      </c>
      <c r="G331" s="41"/>
      <c r="H331" s="41"/>
      <c r="I331" s="220"/>
      <c r="J331" s="41"/>
      <c r="K331" s="41"/>
      <c r="L331" s="45"/>
      <c r="M331" s="221"/>
      <c r="N331" s="222"/>
      <c r="O331" s="85"/>
      <c r="P331" s="85"/>
      <c r="Q331" s="85"/>
      <c r="R331" s="85"/>
      <c r="S331" s="85"/>
      <c r="T331" s="86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T331" s="18" t="s">
        <v>169</v>
      </c>
      <c r="AU331" s="18" t="s">
        <v>85</v>
      </c>
    </row>
    <row r="332" spans="1:51" s="13" customFormat="1" ht="12">
      <c r="A332" s="13"/>
      <c r="B332" s="223"/>
      <c r="C332" s="224"/>
      <c r="D332" s="225" t="s">
        <v>175</v>
      </c>
      <c r="E332" s="226" t="s">
        <v>19</v>
      </c>
      <c r="F332" s="227" t="s">
        <v>433</v>
      </c>
      <c r="G332" s="224"/>
      <c r="H332" s="226" t="s">
        <v>19</v>
      </c>
      <c r="I332" s="228"/>
      <c r="J332" s="224"/>
      <c r="K332" s="224"/>
      <c r="L332" s="229"/>
      <c r="M332" s="230"/>
      <c r="N332" s="231"/>
      <c r="O332" s="231"/>
      <c r="P332" s="231"/>
      <c r="Q332" s="231"/>
      <c r="R332" s="231"/>
      <c r="S332" s="231"/>
      <c r="T332" s="232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33" t="s">
        <v>175</v>
      </c>
      <c r="AU332" s="233" t="s">
        <v>85</v>
      </c>
      <c r="AV332" s="13" t="s">
        <v>83</v>
      </c>
      <c r="AW332" s="13" t="s">
        <v>37</v>
      </c>
      <c r="AX332" s="13" t="s">
        <v>75</v>
      </c>
      <c r="AY332" s="233" t="s">
        <v>159</v>
      </c>
    </row>
    <row r="333" spans="1:51" s="14" customFormat="1" ht="12">
      <c r="A333" s="14"/>
      <c r="B333" s="234"/>
      <c r="C333" s="235"/>
      <c r="D333" s="225" t="s">
        <v>175</v>
      </c>
      <c r="E333" s="236" t="s">
        <v>19</v>
      </c>
      <c r="F333" s="237" t="s">
        <v>1368</v>
      </c>
      <c r="G333" s="235"/>
      <c r="H333" s="238">
        <v>11.401</v>
      </c>
      <c r="I333" s="239"/>
      <c r="J333" s="235"/>
      <c r="K333" s="235"/>
      <c r="L333" s="240"/>
      <c r="M333" s="241"/>
      <c r="N333" s="242"/>
      <c r="O333" s="242"/>
      <c r="P333" s="242"/>
      <c r="Q333" s="242"/>
      <c r="R333" s="242"/>
      <c r="S333" s="242"/>
      <c r="T333" s="243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44" t="s">
        <v>175</v>
      </c>
      <c r="AU333" s="244" t="s">
        <v>85</v>
      </c>
      <c r="AV333" s="14" t="s">
        <v>85</v>
      </c>
      <c r="AW333" s="14" t="s">
        <v>37</v>
      </c>
      <c r="AX333" s="14" t="s">
        <v>83</v>
      </c>
      <c r="AY333" s="244" t="s">
        <v>159</v>
      </c>
    </row>
    <row r="334" spans="1:65" s="2" customFormat="1" ht="21.75" customHeight="1">
      <c r="A334" s="39"/>
      <c r="B334" s="40"/>
      <c r="C334" s="257" t="s">
        <v>453</v>
      </c>
      <c r="D334" s="257" t="s">
        <v>255</v>
      </c>
      <c r="E334" s="258" t="s">
        <v>1369</v>
      </c>
      <c r="F334" s="259" t="s">
        <v>1370</v>
      </c>
      <c r="G334" s="260" t="s">
        <v>438</v>
      </c>
      <c r="H334" s="261">
        <v>1.938</v>
      </c>
      <c r="I334" s="262"/>
      <c r="J334" s="263">
        <f>ROUND(I334*H334,2)</f>
        <v>0</v>
      </c>
      <c r="K334" s="259" t="s">
        <v>166</v>
      </c>
      <c r="L334" s="264"/>
      <c r="M334" s="265" t="s">
        <v>19</v>
      </c>
      <c r="N334" s="266" t="s">
        <v>46</v>
      </c>
      <c r="O334" s="85"/>
      <c r="P334" s="214">
        <f>O334*H334</f>
        <v>0</v>
      </c>
      <c r="Q334" s="214">
        <v>0.02625</v>
      </c>
      <c r="R334" s="214">
        <f>Q334*H334</f>
        <v>0.050872499999999994</v>
      </c>
      <c r="S334" s="214">
        <v>0</v>
      </c>
      <c r="T334" s="215">
        <f>S334*H334</f>
        <v>0</v>
      </c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R334" s="216" t="s">
        <v>259</v>
      </c>
      <c r="AT334" s="216" t="s">
        <v>255</v>
      </c>
      <c r="AU334" s="216" t="s">
        <v>85</v>
      </c>
      <c r="AY334" s="18" t="s">
        <v>159</v>
      </c>
      <c r="BE334" s="217">
        <f>IF(N334="základní",J334,0)</f>
        <v>0</v>
      </c>
      <c r="BF334" s="217">
        <f>IF(N334="snížená",J334,0)</f>
        <v>0</v>
      </c>
      <c r="BG334" s="217">
        <f>IF(N334="zákl. přenesená",J334,0)</f>
        <v>0</v>
      </c>
      <c r="BH334" s="217">
        <f>IF(N334="sníž. přenesená",J334,0)</f>
        <v>0</v>
      </c>
      <c r="BI334" s="217">
        <f>IF(N334="nulová",J334,0)</f>
        <v>0</v>
      </c>
      <c r="BJ334" s="18" t="s">
        <v>83</v>
      </c>
      <c r="BK334" s="217">
        <f>ROUND(I334*H334,2)</f>
        <v>0</v>
      </c>
      <c r="BL334" s="18" t="s">
        <v>238</v>
      </c>
      <c r="BM334" s="216" t="s">
        <v>1371</v>
      </c>
    </row>
    <row r="335" spans="1:51" s="14" customFormat="1" ht="12">
      <c r="A335" s="14"/>
      <c r="B335" s="234"/>
      <c r="C335" s="235"/>
      <c r="D335" s="225" t="s">
        <v>175</v>
      </c>
      <c r="E335" s="235"/>
      <c r="F335" s="237" t="s">
        <v>1372</v>
      </c>
      <c r="G335" s="235"/>
      <c r="H335" s="238">
        <v>1.938</v>
      </c>
      <c r="I335" s="239"/>
      <c r="J335" s="235"/>
      <c r="K335" s="235"/>
      <c r="L335" s="240"/>
      <c r="M335" s="241"/>
      <c r="N335" s="242"/>
      <c r="O335" s="242"/>
      <c r="P335" s="242"/>
      <c r="Q335" s="242"/>
      <c r="R335" s="242"/>
      <c r="S335" s="242"/>
      <c r="T335" s="243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44" t="s">
        <v>175</v>
      </c>
      <c r="AU335" s="244" t="s">
        <v>85</v>
      </c>
      <c r="AV335" s="14" t="s">
        <v>85</v>
      </c>
      <c r="AW335" s="14" t="s">
        <v>4</v>
      </c>
      <c r="AX335" s="14" t="s">
        <v>83</v>
      </c>
      <c r="AY335" s="244" t="s">
        <v>159</v>
      </c>
    </row>
    <row r="336" spans="1:65" s="2" customFormat="1" ht="76.35" customHeight="1">
      <c r="A336" s="39"/>
      <c r="B336" s="40"/>
      <c r="C336" s="205" t="s">
        <v>458</v>
      </c>
      <c r="D336" s="205" t="s">
        <v>162</v>
      </c>
      <c r="E336" s="206" t="s">
        <v>442</v>
      </c>
      <c r="F336" s="207" t="s">
        <v>443</v>
      </c>
      <c r="G336" s="208" t="s">
        <v>165</v>
      </c>
      <c r="H336" s="209">
        <v>11.401</v>
      </c>
      <c r="I336" s="210"/>
      <c r="J336" s="211">
        <f>ROUND(I336*H336,2)</f>
        <v>0</v>
      </c>
      <c r="K336" s="207" t="s">
        <v>166</v>
      </c>
      <c r="L336" s="45"/>
      <c r="M336" s="212" t="s">
        <v>19</v>
      </c>
      <c r="N336" s="213" t="s">
        <v>46</v>
      </c>
      <c r="O336" s="85"/>
      <c r="P336" s="214">
        <f>O336*H336</f>
        <v>0</v>
      </c>
      <c r="Q336" s="214">
        <v>0.0002</v>
      </c>
      <c r="R336" s="214">
        <f>Q336*H336</f>
        <v>0.0022802</v>
      </c>
      <c r="S336" s="214">
        <v>0</v>
      </c>
      <c r="T336" s="215">
        <f>S336*H336</f>
        <v>0</v>
      </c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R336" s="216" t="s">
        <v>238</v>
      </c>
      <c r="AT336" s="216" t="s">
        <v>162</v>
      </c>
      <c r="AU336" s="216" t="s">
        <v>85</v>
      </c>
      <c r="AY336" s="18" t="s">
        <v>159</v>
      </c>
      <c r="BE336" s="217">
        <f>IF(N336="základní",J336,0)</f>
        <v>0</v>
      </c>
      <c r="BF336" s="217">
        <f>IF(N336="snížená",J336,0)</f>
        <v>0</v>
      </c>
      <c r="BG336" s="217">
        <f>IF(N336="zákl. přenesená",J336,0)</f>
        <v>0</v>
      </c>
      <c r="BH336" s="217">
        <f>IF(N336="sníž. přenesená",J336,0)</f>
        <v>0</v>
      </c>
      <c r="BI336" s="217">
        <f>IF(N336="nulová",J336,0)</f>
        <v>0</v>
      </c>
      <c r="BJ336" s="18" t="s">
        <v>83</v>
      </c>
      <c r="BK336" s="217">
        <f>ROUND(I336*H336,2)</f>
        <v>0</v>
      </c>
      <c r="BL336" s="18" t="s">
        <v>238</v>
      </c>
      <c r="BM336" s="216" t="s">
        <v>1373</v>
      </c>
    </row>
    <row r="337" spans="1:47" s="2" customFormat="1" ht="12">
      <c r="A337" s="39"/>
      <c r="B337" s="40"/>
      <c r="C337" s="41"/>
      <c r="D337" s="218" t="s">
        <v>169</v>
      </c>
      <c r="E337" s="41"/>
      <c r="F337" s="219" t="s">
        <v>445</v>
      </c>
      <c r="G337" s="41"/>
      <c r="H337" s="41"/>
      <c r="I337" s="220"/>
      <c r="J337" s="41"/>
      <c r="K337" s="41"/>
      <c r="L337" s="45"/>
      <c r="M337" s="221"/>
      <c r="N337" s="222"/>
      <c r="O337" s="85"/>
      <c r="P337" s="85"/>
      <c r="Q337" s="85"/>
      <c r="R337" s="85"/>
      <c r="S337" s="85"/>
      <c r="T337" s="86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T337" s="18" t="s">
        <v>169</v>
      </c>
      <c r="AU337" s="18" t="s">
        <v>85</v>
      </c>
    </row>
    <row r="338" spans="1:47" s="2" customFormat="1" ht="12">
      <c r="A338" s="39"/>
      <c r="B338" s="40"/>
      <c r="C338" s="41"/>
      <c r="D338" s="225" t="s">
        <v>203</v>
      </c>
      <c r="E338" s="41"/>
      <c r="F338" s="256" t="s">
        <v>427</v>
      </c>
      <c r="G338" s="41"/>
      <c r="H338" s="41"/>
      <c r="I338" s="220"/>
      <c r="J338" s="41"/>
      <c r="K338" s="41"/>
      <c r="L338" s="45"/>
      <c r="M338" s="221"/>
      <c r="N338" s="222"/>
      <c r="O338" s="85"/>
      <c r="P338" s="85"/>
      <c r="Q338" s="85"/>
      <c r="R338" s="85"/>
      <c r="S338" s="85"/>
      <c r="T338" s="86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T338" s="18" t="s">
        <v>203</v>
      </c>
      <c r="AU338" s="18" t="s">
        <v>85</v>
      </c>
    </row>
    <row r="339" spans="1:65" s="2" customFormat="1" ht="44.25" customHeight="1">
      <c r="A339" s="39"/>
      <c r="B339" s="40"/>
      <c r="C339" s="205" t="s">
        <v>468</v>
      </c>
      <c r="D339" s="205" t="s">
        <v>162</v>
      </c>
      <c r="E339" s="206" t="s">
        <v>447</v>
      </c>
      <c r="F339" s="207" t="s">
        <v>448</v>
      </c>
      <c r="G339" s="208" t="s">
        <v>237</v>
      </c>
      <c r="H339" s="209">
        <v>15</v>
      </c>
      <c r="I339" s="210"/>
      <c r="J339" s="211">
        <f>ROUND(I339*H339,2)</f>
        <v>0</v>
      </c>
      <c r="K339" s="207" t="s">
        <v>166</v>
      </c>
      <c r="L339" s="45"/>
      <c r="M339" s="212" t="s">
        <v>19</v>
      </c>
      <c r="N339" s="213" t="s">
        <v>46</v>
      </c>
      <c r="O339" s="85"/>
      <c r="P339" s="214">
        <f>O339*H339</f>
        <v>0</v>
      </c>
      <c r="Q339" s="214">
        <v>0</v>
      </c>
      <c r="R339" s="214">
        <f>Q339*H339</f>
        <v>0</v>
      </c>
      <c r="S339" s="214">
        <v>0.003</v>
      </c>
      <c r="T339" s="215">
        <f>S339*H339</f>
        <v>0.045</v>
      </c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R339" s="216" t="s">
        <v>238</v>
      </c>
      <c r="AT339" s="216" t="s">
        <v>162</v>
      </c>
      <c r="AU339" s="216" t="s">
        <v>85</v>
      </c>
      <c r="AY339" s="18" t="s">
        <v>159</v>
      </c>
      <c r="BE339" s="217">
        <f>IF(N339="základní",J339,0)</f>
        <v>0</v>
      </c>
      <c r="BF339" s="217">
        <f>IF(N339="snížená",J339,0)</f>
        <v>0</v>
      </c>
      <c r="BG339" s="217">
        <f>IF(N339="zákl. přenesená",J339,0)</f>
        <v>0</v>
      </c>
      <c r="BH339" s="217">
        <f>IF(N339="sníž. přenesená",J339,0)</f>
        <v>0</v>
      </c>
      <c r="BI339" s="217">
        <f>IF(N339="nulová",J339,0)</f>
        <v>0</v>
      </c>
      <c r="BJ339" s="18" t="s">
        <v>83</v>
      </c>
      <c r="BK339" s="217">
        <f>ROUND(I339*H339,2)</f>
        <v>0</v>
      </c>
      <c r="BL339" s="18" t="s">
        <v>238</v>
      </c>
      <c r="BM339" s="216" t="s">
        <v>1374</v>
      </c>
    </row>
    <row r="340" spans="1:47" s="2" customFormat="1" ht="12">
      <c r="A340" s="39"/>
      <c r="B340" s="40"/>
      <c r="C340" s="41"/>
      <c r="D340" s="218" t="s">
        <v>169</v>
      </c>
      <c r="E340" s="41"/>
      <c r="F340" s="219" t="s">
        <v>450</v>
      </c>
      <c r="G340" s="41"/>
      <c r="H340" s="41"/>
      <c r="I340" s="220"/>
      <c r="J340" s="41"/>
      <c r="K340" s="41"/>
      <c r="L340" s="45"/>
      <c r="M340" s="221"/>
      <c r="N340" s="222"/>
      <c r="O340" s="85"/>
      <c r="P340" s="85"/>
      <c r="Q340" s="85"/>
      <c r="R340" s="85"/>
      <c r="S340" s="85"/>
      <c r="T340" s="86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T340" s="18" t="s">
        <v>169</v>
      </c>
      <c r="AU340" s="18" t="s">
        <v>85</v>
      </c>
    </row>
    <row r="341" spans="1:51" s="13" customFormat="1" ht="12">
      <c r="A341" s="13"/>
      <c r="B341" s="223"/>
      <c r="C341" s="224"/>
      <c r="D341" s="225" t="s">
        <v>175</v>
      </c>
      <c r="E341" s="226" t="s">
        <v>19</v>
      </c>
      <c r="F341" s="227" t="s">
        <v>451</v>
      </c>
      <c r="G341" s="224"/>
      <c r="H341" s="226" t="s">
        <v>19</v>
      </c>
      <c r="I341" s="228"/>
      <c r="J341" s="224"/>
      <c r="K341" s="224"/>
      <c r="L341" s="229"/>
      <c r="M341" s="230"/>
      <c r="N341" s="231"/>
      <c r="O341" s="231"/>
      <c r="P341" s="231"/>
      <c r="Q341" s="231"/>
      <c r="R341" s="231"/>
      <c r="S341" s="231"/>
      <c r="T341" s="232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33" t="s">
        <v>175</v>
      </c>
      <c r="AU341" s="233" t="s">
        <v>85</v>
      </c>
      <c r="AV341" s="13" t="s">
        <v>83</v>
      </c>
      <c r="AW341" s="13" t="s">
        <v>37</v>
      </c>
      <c r="AX341" s="13" t="s">
        <v>75</v>
      </c>
      <c r="AY341" s="233" t="s">
        <v>159</v>
      </c>
    </row>
    <row r="342" spans="1:51" s="14" customFormat="1" ht="12">
      <c r="A342" s="14"/>
      <c r="B342" s="234"/>
      <c r="C342" s="235"/>
      <c r="D342" s="225" t="s">
        <v>175</v>
      </c>
      <c r="E342" s="236" t="s">
        <v>19</v>
      </c>
      <c r="F342" s="237" t="s">
        <v>8</v>
      </c>
      <c r="G342" s="235"/>
      <c r="H342" s="238">
        <v>15</v>
      </c>
      <c r="I342" s="239"/>
      <c r="J342" s="235"/>
      <c r="K342" s="235"/>
      <c r="L342" s="240"/>
      <c r="M342" s="241"/>
      <c r="N342" s="242"/>
      <c r="O342" s="242"/>
      <c r="P342" s="242"/>
      <c r="Q342" s="242"/>
      <c r="R342" s="242"/>
      <c r="S342" s="242"/>
      <c r="T342" s="243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44" t="s">
        <v>175</v>
      </c>
      <c r="AU342" s="244" t="s">
        <v>85</v>
      </c>
      <c r="AV342" s="14" t="s">
        <v>85</v>
      </c>
      <c r="AW342" s="14" t="s">
        <v>37</v>
      </c>
      <c r="AX342" s="14" t="s">
        <v>83</v>
      </c>
      <c r="AY342" s="244" t="s">
        <v>159</v>
      </c>
    </row>
    <row r="343" spans="1:65" s="2" customFormat="1" ht="49.05" customHeight="1">
      <c r="A343" s="39"/>
      <c r="B343" s="40"/>
      <c r="C343" s="205" t="s">
        <v>473</v>
      </c>
      <c r="D343" s="205" t="s">
        <v>162</v>
      </c>
      <c r="E343" s="206" t="s">
        <v>454</v>
      </c>
      <c r="F343" s="207" t="s">
        <v>455</v>
      </c>
      <c r="G343" s="208" t="s">
        <v>165</v>
      </c>
      <c r="H343" s="209">
        <v>47.826</v>
      </c>
      <c r="I343" s="210"/>
      <c r="J343" s="211">
        <f>ROUND(I343*H343,2)</f>
        <v>0</v>
      </c>
      <c r="K343" s="207" t="s">
        <v>166</v>
      </c>
      <c r="L343" s="45"/>
      <c r="M343" s="212" t="s">
        <v>19</v>
      </c>
      <c r="N343" s="213" t="s">
        <v>46</v>
      </c>
      <c r="O343" s="85"/>
      <c r="P343" s="214">
        <f>O343*H343</f>
        <v>0</v>
      </c>
      <c r="Q343" s="214">
        <v>0</v>
      </c>
      <c r="R343" s="214">
        <f>Q343*H343</f>
        <v>0</v>
      </c>
      <c r="S343" s="214">
        <v>0.00175</v>
      </c>
      <c r="T343" s="215">
        <f>S343*H343</f>
        <v>0.0836955</v>
      </c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R343" s="216" t="s">
        <v>238</v>
      </c>
      <c r="AT343" s="216" t="s">
        <v>162</v>
      </c>
      <c r="AU343" s="216" t="s">
        <v>85</v>
      </c>
      <c r="AY343" s="18" t="s">
        <v>159</v>
      </c>
      <c r="BE343" s="217">
        <f>IF(N343="základní",J343,0)</f>
        <v>0</v>
      </c>
      <c r="BF343" s="217">
        <f>IF(N343="snížená",J343,0)</f>
        <v>0</v>
      </c>
      <c r="BG343" s="217">
        <f>IF(N343="zákl. přenesená",J343,0)</f>
        <v>0</v>
      </c>
      <c r="BH343" s="217">
        <f>IF(N343="sníž. přenesená",J343,0)</f>
        <v>0</v>
      </c>
      <c r="BI343" s="217">
        <f>IF(N343="nulová",J343,0)</f>
        <v>0</v>
      </c>
      <c r="BJ343" s="18" t="s">
        <v>83</v>
      </c>
      <c r="BK343" s="217">
        <f>ROUND(I343*H343,2)</f>
        <v>0</v>
      </c>
      <c r="BL343" s="18" t="s">
        <v>238</v>
      </c>
      <c r="BM343" s="216" t="s">
        <v>1375</v>
      </c>
    </row>
    <row r="344" spans="1:47" s="2" customFormat="1" ht="12">
      <c r="A344" s="39"/>
      <c r="B344" s="40"/>
      <c r="C344" s="41"/>
      <c r="D344" s="218" t="s">
        <v>169</v>
      </c>
      <c r="E344" s="41"/>
      <c r="F344" s="219" t="s">
        <v>457</v>
      </c>
      <c r="G344" s="41"/>
      <c r="H344" s="41"/>
      <c r="I344" s="220"/>
      <c r="J344" s="41"/>
      <c r="K344" s="41"/>
      <c r="L344" s="45"/>
      <c r="M344" s="221"/>
      <c r="N344" s="222"/>
      <c r="O344" s="85"/>
      <c r="P344" s="85"/>
      <c r="Q344" s="85"/>
      <c r="R344" s="85"/>
      <c r="S344" s="85"/>
      <c r="T344" s="86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T344" s="18" t="s">
        <v>169</v>
      </c>
      <c r="AU344" s="18" t="s">
        <v>85</v>
      </c>
    </row>
    <row r="345" spans="1:51" s="13" customFormat="1" ht="12">
      <c r="A345" s="13"/>
      <c r="B345" s="223"/>
      <c r="C345" s="224"/>
      <c r="D345" s="225" t="s">
        <v>175</v>
      </c>
      <c r="E345" s="226" t="s">
        <v>19</v>
      </c>
      <c r="F345" s="227" t="s">
        <v>339</v>
      </c>
      <c r="G345" s="224"/>
      <c r="H345" s="226" t="s">
        <v>19</v>
      </c>
      <c r="I345" s="228"/>
      <c r="J345" s="224"/>
      <c r="K345" s="224"/>
      <c r="L345" s="229"/>
      <c r="M345" s="230"/>
      <c r="N345" s="231"/>
      <c r="O345" s="231"/>
      <c r="P345" s="231"/>
      <c r="Q345" s="231"/>
      <c r="R345" s="231"/>
      <c r="S345" s="231"/>
      <c r="T345" s="232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33" t="s">
        <v>175</v>
      </c>
      <c r="AU345" s="233" t="s">
        <v>85</v>
      </c>
      <c r="AV345" s="13" t="s">
        <v>83</v>
      </c>
      <c r="AW345" s="13" t="s">
        <v>37</v>
      </c>
      <c r="AX345" s="13" t="s">
        <v>75</v>
      </c>
      <c r="AY345" s="233" t="s">
        <v>159</v>
      </c>
    </row>
    <row r="346" spans="1:51" s="13" customFormat="1" ht="12">
      <c r="A346" s="13"/>
      <c r="B346" s="223"/>
      <c r="C346" s="224"/>
      <c r="D346" s="225" t="s">
        <v>175</v>
      </c>
      <c r="E346" s="226" t="s">
        <v>19</v>
      </c>
      <c r="F346" s="227" t="s">
        <v>340</v>
      </c>
      <c r="G346" s="224"/>
      <c r="H346" s="226" t="s">
        <v>19</v>
      </c>
      <c r="I346" s="228"/>
      <c r="J346" s="224"/>
      <c r="K346" s="224"/>
      <c r="L346" s="229"/>
      <c r="M346" s="230"/>
      <c r="N346" s="231"/>
      <c r="O346" s="231"/>
      <c r="P346" s="231"/>
      <c r="Q346" s="231"/>
      <c r="R346" s="231"/>
      <c r="S346" s="231"/>
      <c r="T346" s="232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33" t="s">
        <v>175</v>
      </c>
      <c r="AU346" s="233" t="s">
        <v>85</v>
      </c>
      <c r="AV346" s="13" t="s">
        <v>83</v>
      </c>
      <c r="AW346" s="13" t="s">
        <v>37</v>
      </c>
      <c r="AX346" s="13" t="s">
        <v>75</v>
      </c>
      <c r="AY346" s="233" t="s">
        <v>159</v>
      </c>
    </row>
    <row r="347" spans="1:51" s="13" customFormat="1" ht="12">
      <c r="A347" s="13"/>
      <c r="B347" s="223"/>
      <c r="C347" s="224"/>
      <c r="D347" s="225" t="s">
        <v>175</v>
      </c>
      <c r="E347" s="226" t="s">
        <v>19</v>
      </c>
      <c r="F347" s="227" t="s">
        <v>1311</v>
      </c>
      <c r="G347" s="224"/>
      <c r="H347" s="226" t="s">
        <v>19</v>
      </c>
      <c r="I347" s="228"/>
      <c r="J347" s="224"/>
      <c r="K347" s="224"/>
      <c r="L347" s="229"/>
      <c r="M347" s="230"/>
      <c r="N347" s="231"/>
      <c r="O347" s="231"/>
      <c r="P347" s="231"/>
      <c r="Q347" s="231"/>
      <c r="R347" s="231"/>
      <c r="S347" s="231"/>
      <c r="T347" s="232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33" t="s">
        <v>175</v>
      </c>
      <c r="AU347" s="233" t="s">
        <v>85</v>
      </c>
      <c r="AV347" s="13" t="s">
        <v>83</v>
      </c>
      <c r="AW347" s="13" t="s">
        <v>37</v>
      </c>
      <c r="AX347" s="13" t="s">
        <v>75</v>
      </c>
      <c r="AY347" s="233" t="s">
        <v>159</v>
      </c>
    </row>
    <row r="348" spans="1:51" s="14" customFormat="1" ht="12">
      <c r="A348" s="14"/>
      <c r="B348" s="234"/>
      <c r="C348" s="235"/>
      <c r="D348" s="225" t="s">
        <v>175</v>
      </c>
      <c r="E348" s="236" t="s">
        <v>19</v>
      </c>
      <c r="F348" s="237" t="s">
        <v>1312</v>
      </c>
      <c r="G348" s="235"/>
      <c r="H348" s="238">
        <v>47.826</v>
      </c>
      <c r="I348" s="239"/>
      <c r="J348" s="235"/>
      <c r="K348" s="235"/>
      <c r="L348" s="240"/>
      <c r="M348" s="241"/>
      <c r="N348" s="242"/>
      <c r="O348" s="242"/>
      <c r="P348" s="242"/>
      <c r="Q348" s="242"/>
      <c r="R348" s="242"/>
      <c r="S348" s="242"/>
      <c r="T348" s="243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44" t="s">
        <v>175</v>
      </c>
      <c r="AU348" s="244" t="s">
        <v>85</v>
      </c>
      <c r="AV348" s="14" t="s">
        <v>85</v>
      </c>
      <c r="AW348" s="14" t="s">
        <v>37</v>
      </c>
      <c r="AX348" s="14" t="s">
        <v>83</v>
      </c>
      <c r="AY348" s="244" t="s">
        <v>159</v>
      </c>
    </row>
    <row r="349" spans="1:65" s="2" customFormat="1" ht="33" customHeight="1">
      <c r="A349" s="39"/>
      <c r="B349" s="40"/>
      <c r="C349" s="205" t="s">
        <v>480</v>
      </c>
      <c r="D349" s="205" t="s">
        <v>162</v>
      </c>
      <c r="E349" s="206" t="s">
        <v>459</v>
      </c>
      <c r="F349" s="207" t="s">
        <v>460</v>
      </c>
      <c r="G349" s="208" t="s">
        <v>461</v>
      </c>
      <c r="H349" s="209">
        <v>286.493</v>
      </c>
      <c r="I349" s="210"/>
      <c r="J349" s="211">
        <f>ROUND(I349*H349,2)</f>
        <v>0</v>
      </c>
      <c r="K349" s="207" t="s">
        <v>166</v>
      </c>
      <c r="L349" s="45"/>
      <c r="M349" s="212" t="s">
        <v>19</v>
      </c>
      <c r="N349" s="213" t="s">
        <v>46</v>
      </c>
      <c r="O349" s="85"/>
      <c r="P349" s="214">
        <f>O349*H349</f>
        <v>0</v>
      </c>
      <c r="Q349" s="214">
        <v>3E-05</v>
      </c>
      <c r="R349" s="214">
        <f>Q349*H349</f>
        <v>0.00859479</v>
      </c>
      <c r="S349" s="214">
        <v>0</v>
      </c>
      <c r="T349" s="215">
        <f>S349*H349</f>
        <v>0</v>
      </c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R349" s="216" t="s">
        <v>238</v>
      </c>
      <c r="AT349" s="216" t="s">
        <v>162</v>
      </c>
      <c r="AU349" s="216" t="s">
        <v>85</v>
      </c>
      <c r="AY349" s="18" t="s">
        <v>159</v>
      </c>
      <c r="BE349" s="217">
        <f>IF(N349="základní",J349,0)</f>
        <v>0</v>
      </c>
      <c r="BF349" s="217">
        <f>IF(N349="snížená",J349,0)</f>
        <v>0</v>
      </c>
      <c r="BG349" s="217">
        <f>IF(N349="zákl. přenesená",J349,0)</f>
        <v>0</v>
      </c>
      <c r="BH349" s="217">
        <f>IF(N349="sníž. přenesená",J349,0)</f>
        <v>0</v>
      </c>
      <c r="BI349" s="217">
        <f>IF(N349="nulová",J349,0)</f>
        <v>0</v>
      </c>
      <c r="BJ349" s="18" t="s">
        <v>83</v>
      </c>
      <c r="BK349" s="217">
        <f>ROUND(I349*H349,2)</f>
        <v>0</v>
      </c>
      <c r="BL349" s="18" t="s">
        <v>238</v>
      </c>
      <c r="BM349" s="216" t="s">
        <v>1376</v>
      </c>
    </row>
    <row r="350" spans="1:47" s="2" customFormat="1" ht="12">
      <c r="A350" s="39"/>
      <c r="B350" s="40"/>
      <c r="C350" s="41"/>
      <c r="D350" s="218" t="s">
        <v>169</v>
      </c>
      <c r="E350" s="41"/>
      <c r="F350" s="219" t="s">
        <v>463</v>
      </c>
      <c r="G350" s="41"/>
      <c r="H350" s="41"/>
      <c r="I350" s="220"/>
      <c r="J350" s="41"/>
      <c r="K350" s="41"/>
      <c r="L350" s="45"/>
      <c r="M350" s="221"/>
      <c r="N350" s="222"/>
      <c r="O350" s="85"/>
      <c r="P350" s="85"/>
      <c r="Q350" s="85"/>
      <c r="R350" s="85"/>
      <c r="S350" s="85"/>
      <c r="T350" s="86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T350" s="18" t="s">
        <v>169</v>
      </c>
      <c r="AU350" s="18" t="s">
        <v>85</v>
      </c>
    </row>
    <row r="351" spans="1:51" s="13" customFormat="1" ht="12">
      <c r="A351" s="13"/>
      <c r="B351" s="223"/>
      <c r="C351" s="224"/>
      <c r="D351" s="225" t="s">
        <v>175</v>
      </c>
      <c r="E351" s="226" t="s">
        <v>19</v>
      </c>
      <c r="F351" s="227" t="s">
        <v>358</v>
      </c>
      <c r="G351" s="224"/>
      <c r="H351" s="226" t="s">
        <v>19</v>
      </c>
      <c r="I351" s="228"/>
      <c r="J351" s="224"/>
      <c r="K351" s="224"/>
      <c r="L351" s="229"/>
      <c r="M351" s="230"/>
      <c r="N351" s="231"/>
      <c r="O351" s="231"/>
      <c r="P351" s="231"/>
      <c r="Q351" s="231"/>
      <c r="R351" s="231"/>
      <c r="S351" s="231"/>
      <c r="T351" s="232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33" t="s">
        <v>175</v>
      </c>
      <c r="AU351" s="233" t="s">
        <v>85</v>
      </c>
      <c r="AV351" s="13" t="s">
        <v>83</v>
      </c>
      <c r="AW351" s="13" t="s">
        <v>37</v>
      </c>
      <c r="AX351" s="13" t="s">
        <v>75</v>
      </c>
      <c r="AY351" s="233" t="s">
        <v>159</v>
      </c>
    </row>
    <row r="352" spans="1:51" s="13" customFormat="1" ht="12">
      <c r="A352" s="13"/>
      <c r="B352" s="223"/>
      <c r="C352" s="224"/>
      <c r="D352" s="225" t="s">
        <v>175</v>
      </c>
      <c r="E352" s="226" t="s">
        <v>19</v>
      </c>
      <c r="F352" s="227" t="s">
        <v>359</v>
      </c>
      <c r="G352" s="224"/>
      <c r="H352" s="226" t="s">
        <v>19</v>
      </c>
      <c r="I352" s="228"/>
      <c r="J352" s="224"/>
      <c r="K352" s="224"/>
      <c r="L352" s="229"/>
      <c r="M352" s="230"/>
      <c r="N352" s="231"/>
      <c r="O352" s="231"/>
      <c r="P352" s="231"/>
      <c r="Q352" s="231"/>
      <c r="R352" s="231"/>
      <c r="S352" s="231"/>
      <c r="T352" s="232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33" t="s">
        <v>175</v>
      </c>
      <c r="AU352" s="233" t="s">
        <v>85</v>
      </c>
      <c r="AV352" s="13" t="s">
        <v>83</v>
      </c>
      <c r="AW352" s="13" t="s">
        <v>37</v>
      </c>
      <c r="AX352" s="13" t="s">
        <v>75</v>
      </c>
      <c r="AY352" s="233" t="s">
        <v>159</v>
      </c>
    </row>
    <row r="353" spans="1:51" s="13" customFormat="1" ht="12">
      <c r="A353" s="13"/>
      <c r="B353" s="223"/>
      <c r="C353" s="224"/>
      <c r="D353" s="225" t="s">
        <v>175</v>
      </c>
      <c r="E353" s="226" t="s">
        <v>19</v>
      </c>
      <c r="F353" s="227" t="s">
        <v>1311</v>
      </c>
      <c r="G353" s="224"/>
      <c r="H353" s="226" t="s">
        <v>19</v>
      </c>
      <c r="I353" s="228"/>
      <c r="J353" s="224"/>
      <c r="K353" s="224"/>
      <c r="L353" s="229"/>
      <c r="M353" s="230"/>
      <c r="N353" s="231"/>
      <c r="O353" s="231"/>
      <c r="P353" s="231"/>
      <c r="Q353" s="231"/>
      <c r="R353" s="231"/>
      <c r="S353" s="231"/>
      <c r="T353" s="232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33" t="s">
        <v>175</v>
      </c>
      <c r="AU353" s="233" t="s">
        <v>85</v>
      </c>
      <c r="AV353" s="13" t="s">
        <v>83</v>
      </c>
      <c r="AW353" s="13" t="s">
        <v>37</v>
      </c>
      <c r="AX353" s="13" t="s">
        <v>75</v>
      </c>
      <c r="AY353" s="233" t="s">
        <v>159</v>
      </c>
    </row>
    <row r="354" spans="1:51" s="14" customFormat="1" ht="12">
      <c r="A354" s="14"/>
      <c r="B354" s="234"/>
      <c r="C354" s="235"/>
      <c r="D354" s="225" t="s">
        <v>175</v>
      </c>
      <c r="E354" s="236" t="s">
        <v>19</v>
      </c>
      <c r="F354" s="237" t="s">
        <v>1377</v>
      </c>
      <c r="G354" s="235"/>
      <c r="H354" s="238">
        <v>93.151</v>
      </c>
      <c r="I354" s="239"/>
      <c r="J354" s="235"/>
      <c r="K354" s="235"/>
      <c r="L354" s="240"/>
      <c r="M354" s="241"/>
      <c r="N354" s="242"/>
      <c r="O354" s="242"/>
      <c r="P354" s="242"/>
      <c r="Q354" s="242"/>
      <c r="R354" s="242"/>
      <c r="S354" s="242"/>
      <c r="T354" s="243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44" t="s">
        <v>175</v>
      </c>
      <c r="AU354" s="244" t="s">
        <v>85</v>
      </c>
      <c r="AV354" s="14" t="s">
        <v>85</v>
      </c>
      <c r="AW354" s="14" t="s">
        <v>37</v>
      </c>
      <c r="AX354" s="14" t="s">
        <v>75</v>
      </c>
      <c r="AY354" s="244" t="s">
        <v>159</v>
      </c>
    </row>
    <row r="355" spans="1:51" s="13" customFormat="1" ht="12">
      <c r="A355" s="13"/>
      <c r="B355" s="223"/>
      <c r="C355" s="224"/>
      <c r="D355" s="225" t="s">
        <v>175</v>
      </c>
      <c r="E355" s="226" t="s">
        <v>19</v>
      </c>
      <c r="F355" s="227" t="s">
        <v>362</v>
      </c>
      <c r="G355" s="224"/>
      <c r="H355" s="226" t="s">
        <v>19</v>
      </c>
      <c r="I355" s="228"/>
      <c r="J355" s="224"/>
      <c r="K355" s="224"/>
      <c r="L355" s="229"/>
      <c r="M355" s="230"/>
      <c r="N355" s="231"/>
      <c r="O355" s="231"/>
      <c r="P355" s="231"/>
      <c r="Q355" s="231"/>
      <c r="R355" s="231"/>
      <c r="S355" s="231"/>
      <c r="T355" s="232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33" t="s">
        <v>175</v>
      </c>
      <c r="AU355" s="233" t="s">
        <v>85</v>
      </c>
      <c r="AV355" s="13" t="s">
        <v>83</v>
      </c>
      <c r="AW355" s="13" t="s">
        <v>37</v>
      </c>
      <c r="AX355" s="13" t="s">
        <v>75</v>
      </c>
      <c r="AY355" s="233" t="s">
        <v>159</v>
      </c>
    </row>
    <row r="356" spans="1:51" s="13" customFormat="1" ht="12">
      <c r="A356" s="13"/>
      <c r="B356" s="223"/>
      <c r="C356" s="224"/>
      <c r="D356" s="225" t="s">
        <v>175</v>
      </c>
      <c r="E356" s="226" t="s">
        <v>19</v>
      </c>
      <c r="F356" s="227" t="s">
        <v>1311</v>
      </c>
      <c r="G356" s="224"/>
      <c r="H356" s="226" t="s">
        <v>19</v>
      </c>
      <c r="I356" s="228"/>
      <c r="J356" s="224"/>
      <c r="K356" s="224"/>
      <c r="L356" s="229"/>
      <c r="M356" s="230"/>
      <c r="N356" s="231"/>
      <c r="O356" s="231"/>
      <c r="P356" s="231"/>
      <c r="Q356" s="231"/>
      <c r="R356" s="231"/>
      <c r="S356" s="231"/>
      <c r="T356" s="232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33" t="s">
        <v>175</v>
      </c>
      <c r="AU356" s="233" t="s">
        <v>85</v>
      </c>
      <c r="AV356" s="13" t="s">
        <v>83</v>
      </c>
      <c r="AW356" s="13" t="s">
        <v>37</v>
      </c>
      <c r="AX356" s="13" t="s">
        <v>75</v>
      </c>
      <c r="AY356" s="233" t="s">
        <v>159</v>
      </c>
    </row>
    <row r="357" spans="1:51" s="14" customFormat="1" ht="12">
      <c r="A357" s="14"/>
      <c r="B357" s="234"/>
      <c r="C357" s="235"/>
      <c r="D357" s="225" t="s">
        <v>175</v>
      </c>
      <c r="E357" s="236" t="s">
        <v>19</v>
      </c>
      <c r="F357" s="237" t="s">
        <v>1378</v>
      </c>
      <c r="G357" s="235"/>
      <c r="H357" s="238">
        <v>38.234</v>
      </c>
      <c r="I357" s="239"/>
      <c r="J357" s="235"/>
      <c r="K357" s="235"/>
      <c r="L357" s="240"/>
      <c r="M357" s="241"/>
      <c r="N357" s="242"/>
      <c r="O357" s="242"/>
      <c r="P357" s="242"/>
      <c r="Q357" s="242"/>
      <c r="R357" s="242"/>
      <c r="S357" s="242"/>
      <c r="T357" s="243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44" t="s">
        <v>175</v>
      </c>
      <c r="AU357" s="244" t="s">
        <v>85</v>
      </c>
      <c r="AV357" s="14" t="s">
        <v>85</v>
      </c>
      <c r="AW357" s="14" t="s">
        <v>37</v>
      </c>
      <c r="AX357" s="14" t="s">
        <v>75</v>
      </c>
      <c r="AY357" s="244" t="s">
        <v>159</v>
      </c>
    </row>
    <row r="358" spans="1:51" s="13" customFormat="1" ht="12">
      <c r="A358" s="13"/>
      <c r="B358" s="223"/>
      <c r="C358" s="224"/>
      <c r="D358" s="225" t="s">
        <v>175</v>
      </c>
      <c r="E358" s="226" t="s">
        <v>19</v>
      </c>
      <c r="F358" s="227" t="s">
        <v>339</v>
      </c>
      <c r="G358" s="224"/>
      <c r="H358" s="226" t="s">
        <v>19</v>
      </c>
      <c r="I358" s="228"/>
      <c r="J358" s="224"/>
      <c r="K358" s="224"/>
      <c r="L358" s="229"/>
      <c r="M358" s="230"/>
      <c r="N358" s="231"/>
      <c r="O358" s="231"/>
      <c r="P358" s="231"/>
      <c r="Q358" s="231"/>
      <c r="R358" s="231"/>
      <c r="S358" s="231"/>
      <c r="T358" s="232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33" t="s">
        <v>175</v>
      </c>
      <c r="AU358" s="233" t="s">
        <v>85</v>
      </c>
      <c r="AV358" s="13" t="s">
        <v>83</v>
      </c>
      <c r="AW358" s="13" t="s">
        <v>37</v>
      </c>
      <c r="AX358" s="13" t="s">
        <v>75</v>
      </c>
      <c r="AY358" s="233" t="s">
        <v>159</v>
      </c>
    </row>
    <row r="359" spans="1:51" s="13" customFormat="1" ht="12">
      <c r="A359" s="13"/>
      <c r="B359" s="223"/>
      <c r="C359" s="224"/>
      <c r="D359" s="225" t="s">
        <v>175</v>
      </c>
      <c r="E359" s="226" t="s">
        <v>19</v>
      </c>
      <c r="F359" s="227" t="s">
        <v>1311</v>
      </c>
      <c r="G359" s="224"/>
      <c r="H359" s="226" t="s">
        <v>19</v>
      </c>
      <c r="I359" s="228"/>
      <c r="J359" s="224"/>
      <c r="K359" s="224"/>
      <c r="L359" s="229"/>
      <c r="M359" s="230"/>
      <c r="N359" s="231"/>
      <c r="O359" s="231"/>
      <c r="P359" s="231"/>
      <c r="Q359" s="231"/>
      <c r="R359" s="231"/>
      <c r="S359" s="231"/>
      <c r="T359" s="232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33" t="s">
        <v>175</v>
      </c>
      <c r="AU359" s="233" t="s">
        <v>85</v>
      </c>
      <c r="AV359" s="13" t="s">
        <v>83</v>
      </c>
      <c r="AW359" s="13" t="s">
        <v>37</v>
      </c>
      <c r="AX359" s="13" t="s">
        <v>75</v>
      </c>
      <c r="AY359" s="233" t="s">
        <v>159</v>
      </c>
    </row>
    <row r="360" spans="1:51" s="14" customFormat="1" ht="12">
      <c r="A360" s="14"/>
      <c r="B360" s="234"/>
      <c r="C360" s="235"/>
      <c r="D360" s="225" t="s">
        <v>175</v>
      </c>
      <c r="E360" s="236" t="s">
        <v>19</v>
      </c>
      <c r="F360" s="237" t="s">
        <v>1379</v>
      </c>
      <c r="G360" s="235"/>
      <c r="H360" s="238">
        <v>95.652</v>
      </c>
      <c r="I360" s="239"/>
      <c r="J360" s="235"/>
      <c r="K360" s="235"/>
      <c r="L360" s="240"/>
      <c r="M360" s="241"/>
      <c r="N360" s="242"/>
      <c r="O360" s="242"/>
      <c r="P360" s="242"/>
      <c r="Q360" s="242"/>
      <c r="R360" s="242"/>
      <c r="S360" s="242"/>
      <c r="T360" s="243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244" t="s">
        <v>175</v>
      </c>
      <c r="AU360" s="244" t="s">
        <v>85</v>
      </c>
      <c r="AV360" s="14" t="s">
        <v>85</v>
      </c>
      <c r="AW360" s="14" t="s">
        <v>37</v>
      </c>
      <c r="AX360" s="14" t="s">
        <v>75</v>
      </c>
      <c r="AY360" s="244" t="s">
        <v>159</v>
      </c>
    </row>
    <row r="361" spans="1:51" s="13" customFormat="1" ht="12">
      <c r="A361" s="13"/>
      <c r="B361" s="223"/>
      <c r="C361" s="224"/>
      <c r="D361" s="225" t="s">
        <v>175</v>
      </c>
      <c r="E361" s="226" t="s">
        <v>19</v>
      </c>
      <c r="F361" s="227" t="s">
        <v>364</v>
      </c>
      <c r="G361" s="224"/>
      <c r="H361" s="226" t="s">
        <v>19</v>
      </c>
      <c r="I361" s="228"/>
      <c r="J361" s="224"/>
      <c r="K361" s="224"/>
      <c r="L361" s="229"/>
      <c r="M361" s="230"/>
      <c r="N361" s="231"/>
      <c r="O361" s="231"/>
      <c r="P361" s="231"/>
      <c r="Q361" s="231"/>
      <c r="R361" s="231"/>
      <c r="S361" s="231"/>
      <c r="T361" s="232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33" t="s">
        <v>175</v>
      </c>
      <c r="AU361" s="233" t="s">
        <v>85</v>
      </c>
      <c r="AV361" s="13" t="s">
        <v>83</v>
      </c>
      <c r="AW361" s="13" t="s">
        <v>37</v>
      </c>
      <c r="AX361" s="13" t="s">
        <v>75</v>
      </c>
      <c r="AY361" s="233" t="s">
        <v>159</v>
      </c>
    </row>
    <row r="362" spans="1:51" s="13" customFormat="1" ht="12">
      <c r="A362" s="13"/>
      <c r="B362" s="223"/>
      <c r="C362" s="224"/>
      <c r="D362" s="225" t="s">
        <v>175</v>
      </c>
      <c r="E362" s="226" t="s">
        <v>19</v>
      </c>
      <c r="F362" s="227" t="s">
        <v>1311</v>
      </c>
      <c r="G362" s="224"/>
      <c r="H362" s="226" t="s">
        <v>19</v>
      </c>
      <c r="I362" s="228"/>
      <c r="J362" s="224"/>
      <c r="K362" s="224"/>
      <c r="L362" s="229"/>
      <c r="M362" s="230"/>
      <c r="N362" s="231"/>
      <c r="O362" s="231"/>
      <c r="P362" s="231"/>
      <c r="Q362" s="231"/>
      <c r="R362" s="231"/>
      <c r="S362" s="231"/>
      <c r="T362" s="232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33" t="s">
        <v>175</v>
      </c>
      <c r="AU362" s="233" t="s">
        <v>85</v>
      </c>
      <c r="AV362" s="13" t="s">
        <v>83</v>
      </c>
      <c r="AW362" s="13" t="s">
        <v>37</v>
      </c>
      <c r="AX362" s="13" t="s">
        <v>75</v>
      </c>
      <c r="AY362" s="233" t="s">
        <v>159</v>
      </c>
    </row>
    <row r="363" spans="1:51" s="13" customFormat="1" ht="12">
      <c r="A363" s="13"/>
      <c r="B363" s="223"/>
      <c r="C363" s="224"/>
      <c r="D363" s="225" t="s">
        <v>175</v>
      </c>
      <c r="E363" s="226" t="s">
        <v>19</v>
      </c>
      <c r="F363" s="227" t="s">
        <v>1323</v>
      </c>
      <c r="G363" s="224"/>
      <c r="H363" s="226" t="s">
        <v>19</v>
      </c>
      <c r="I363" s="228"/>
      <c r="J363" s="224"/>
      <c r="K363" s="224"/>
      <c r="L363" s="229"/>
      <c r="M363" s="230"/>
      <c r="N363" s="231"/>
      <c r="O363" s="231"/>
      <c r="P363" s="231"/>
      <c r="Q363" s="231"/>
      <c r="R363" s="231"/>
      <c r="S363" s="231"/>
      <c r="T363" s="232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33" t="s">
        <v>175</v>
      </c>
      <c r="AU363" s="233" t="s">
        <v>85</v>
      </c>
      <c r="AV363" s="13" t="s">
        <v>83</v>
      </c>
      <c r="AW363" s="13" t="s">
        <v>37</v>
      </c>
      <c r="AX363" s="13" t="s">
        <v>75</v>
      </c>
      <c r="AY363" s="233" t="s">
        <v>159</v>
      </c>
    </row>
    <row r="364" spans="1:51" s="14" customFormat="1" ht="12">
      <c r="A364" s="14"/>
      <c r="B364" s="234"/>
      <c r="C364" s="235"/>
      <c r="D364" s="225" t="s">
        <v>175</v>
      </c>
      <c r="E364" s="236" t="s">
        <v>19</v>
      </c>
      <c r="F364" s="237" t="s">
        <v>1380</v>
      </c>
      <c r="G364" s="235"/>
      <c r="H364" s="238">
        <v>59.456</v>
      </c>
      <c r="I364" s="239"/>
      <c r="J364" s="235"/>
      <c r="K364" s="235"/>
      <c r="L364" s="240"/>
      <c r="M364" s="241"/>
      <c r="N364" s="242"/>
      <c r="O364" s="242"/>
      <c r="P364" s="242"/>
      <c r="Q364" s="242"/>
      <c r="R364" s="242"/>
      <c r="S364" s="242"/>
      <c r="T364" s="243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44" t="s">
        <v>175</v>
      </c>
      <c r="AU364" s="244" t="s">
        <v>85</v>
      </c>
      <c r="AV364" s="14" t="s">
        <v>85</v>
      </c>
      <c r="AW364" s="14" t="s">
        <v>37</v>
      </c>
      <c r="AX364" s="14" t="s">
        <v>75</v>
      </c>
      <c r="AY364" s="244" t="s">
        <v>159</v>
      </c>
    </row>
    <row r="365" spans="1:51" s="15" customFormat="1" ht="12">
      <c r="A365" s="15"/>
      <c r="B365" s="245"/>
      <c r="C365" s="246"/>
      <c r="D365" s="225" t="s">
        <v>175</v>
      </c>
      <c r="E365" s="247" t="s">
        <v>19</v>
      </c>
      <c r="F365" s="248" t="s">
        <v>179</v>
      </c>
      <c r="G365" s="246"/>
      <c r="H365" s="249">
        <v>286.493</v>
      </c>
      <c r="I365" s="250"/>
      <c r="J365" s="246"/>
      <c r="K365" s="246"/>
      <c r="L365" s="251"/>
      <c r="M365" s="252"/>
      <c r="N365" s="253"/>
      <c r="O365" s="253"/>
      <c r="P365" s="253"/>
      <c r="Q365" s="253"/>
      <c r="R365" s="253"/>
      <c r="S365" s="253"/>
      <c r="T365" s="254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T365" s="255" t="s">
        <v>175</v>
      </c>
      <c r="AU365" s="255" t="s">
        <v>85</v>
      </c>
      <c r="AV365" s="15" t="s">
        <v>167</v>
      </c>
      <c r="AW365" s="15" t="s">
        <v>37</v>
      </c>
      <c r="AX365" s="15" t="s">
        <v>83</v>
      </c>
      <c r="AY365" s="255" t="s">
        <v>159</v>
      </c>
    </row>
    <row r="366" spans="1:65" s="2" customFormat="1" ht="24.15" customHeight="1">
      <c r="A366" s="39"/>
      <c r="B366" s="40"/>
      <c r="C366" s="257" t="s">
        <v>486</v>
      </c>
      <c r="D366" s="257" t="s">
        <v>255</v>
      </c>
      <c r="E366" s="258" t="s">
        <v>469</v>
      </c>
      <c r="F366" s="259" t="s">
        <v>470</v>
      </c>
      <c r="G366" s="260" t="s">
        <v>461</v>
      </c>
      <c r="H366" s="261">
        <v>300.818</v>
      </c>
      <c r="I366" s="262"/>
      <c r="J366" s="263">
        <f>ROUND(I366*H366,2)</f>
        <v>0</v>
      </c>
      <c r="K366" s="259" t="s">
        <v>166</v>
      </c>
      <c r="L366" s="264"/>
      <c r="M366" s="265" t="s">
        <v>19</v>
      </c>
      <c r="N366" s="266" t="s">
        <v>46</v>
      </c>
      <c r="O366" s="85"/>
      <c r="P366" s="214">
        <f>O366*H366</f>
        <v>0</v>
      </c>
      <c r="Q366" s="214">
        <v>0.00038</v>
      </c>
      <c r="R366" s="214">
        <f>Q366*H366</f>
        <v>0.11431084</v>
      </c>
      <c r="S366" s="214">
        <v>0</v>
      </c>
      <c r="T366" s="215">
        <f>S366*H366</f>
        <v>0</v>
      </c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R366" s="216" t="s">
        <v>259</v>
      </c>
      <c r="AT366" s="216" t="s">
        <v>255</v>
      </c>
      <c r="AU366" s="216" t="s">
        <v>85</v>
      </c>
      <c r="AY366" s="18" t="s">
        <v>159</v>
      </c>
      <c r="BE366" s="217">
        <f>IF(N366="základní",J366,0)</f>
        <v>0</v>
      </c>
      <c r="BF366" s="217">
        <f>IF(N366="snížená",J366,0)</f>
        <v>0</v>
      </c>
      <c r="BG366" s="217">
        <f>IF(N366="zákl. přenesená",J366,0)</f>
        <v>0</v>
      </c>
      <c r="BH366" s="217">
        <f>IF(N366="sníž. přenesená",J366,0)</f>
        <v>0</v>
      </c>
      <c r="BI366" s="217">
        <f>IF(N366="nulová",J366,0)</f>
        <v>0</v>
      </c>
      <c r="BJ366" s="18" t="s">
        <v>83</v>
      </c>
      <c r="BK366" s="217">
        <f>ROUND(I366*H366,2)</f>
        <v>0</v>
      </c>
      <c r="BL366" s="18" t="s">
        <v>238</v>
      </c>
      <c r="BM366" s="216" t="s">
        <v>1381</v>
      </c>
    </row>
    <row r="367" spans="1:51" s="14" customFormat="1" ht="12">
      <c r="A367" s="14"/>
      <c r="B367" s="234"/>
      <c r="C367" s="235"/>
      <c r="D367" s="225" t="s">
        <v>175</v>
      </c>
      <c r="E367" s="235"/>
      <c r="F367" s="237" t="s">
        <v>1382</v>
      </c>
      <c r="G367" s="235"/>
      <c r="H367" s="238">
        <v>300.818</v>
      </c>
      <c r="I367" s="239"/>
      <c r="J367" s="235"/>
      <c r="K367" s="235"/>
      <c r="L367" s="240"/>
      <c r="M367" s="241"/>
      <c r="N367" s="242"/>
      <c r="O367" s="242"/>
      <c r="P367" s="242"/>
      <c r="Q367" s="242"/>
      <c r="R367" s="242"/>
      <c r="S367" s="242"/>
      <c r="T367" s="243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44" t="s">
        <v>175</v>
      </c>
      <c r="AU367" s="244" t="s">
        <v>85</v>
      </c>
      <c r="AV367" s="14" t="s">
        <v>85</v>
      </c>
      <c r="AW367" s="14" t="s">
        <v>4</v>
      </c>
      <c r="AX367" s="14" t="s">
        <v>83</v>
      </c>
      <c r="AY367" s="244" t="s">
        <v>159</v>
      </c>
    </row>
    <row r="368" spans="1:65" s="2" customFormat="1" ht="37.8" customHeight="1">
      <c r="A368" s="39"/>
      <c r="B368" s="40"/>
      <c r="C368" s="205" t="s">
        <v>488</v>
      </c>
      <c r="D368" s="205" t="s">
        <v>162</v>
      </c>
      <c r="E368" s="206" t="s">
        <v>474</v>
      </c>
      <c r="F368" s="207" t="s">
        <v>475</v>
      </c>
      <c r="G368" s="208" t="s">
        <v>461</v>
      </c>
      <c r="H368" s="209">
        <v>93.214</v>
      </c>
      <c r="I368" s="210"/>
      <c r="J368" s="211">
        <f>ROUND(I368*H368,2)</f>
        <v>0</v>
      </c>
      <c r="K368" s="207" t="s">
        <v>166</v>
      </c>
      <c r="L368" s="45"/>
      <c r="M368" s="212" t="s">
        <v>19</v>
      </c>
      <c r="N368" s="213" t="s">
        <v>46</v>
      </c>
      <c r="O368" s="85"/>
      <c r="P368" s="214">
        <f>O368*H368</f>
        <v>0</v>
      </c>
      <c r="Q368" s="214">
        <v>0.00016</v>
      </c>
      <c r="R368" s="214">
        <f>Q368*H368</f>
        <v>0.01491424</v>
      </c>
      <c r="S368" s="214">
        <v>0</v>
      </c>
      <c r="T368" s="215">
        <f>S368*H368</f>
        <v>0</v>
      </c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R368" s="216" t="s">
        <v>238</v>
      </c>
      <c r="AT368" s="216" t="s">
        <v>162</v>
      </c>
      <c r="AU368" s="216" t="s">
        <v>85</v>
      </c>
      <c r="AY368" s="18" t="s">
        <v>159</v>
      </c>
      <c r="BE368" s="217">
        <f>IF(N368="základní",J368,0)</f>
        <v>0</v>
      </c>
      <c r="BF368" s="217">
        <f>IF(N368="snížená",J368,0)</f>
        <v>0</v>
      </c>
      <c r="BG368" s="217">
        <f>IF(N368="zákl. přenesená",J368,0)</f>
        <v>0</v>
      </c>
      <c r="BH368" s="217">
        <f>IF(N368="sníž. přenesená",J368,0)</f>
        <v>0</v>
      </c>
      <c r="BI368" s="217">
        <f>IF(N368="nulová",J368,0)</f>
        <v>0</v>
      </c>
      <c r="BJ368" s="18" t="s">
        <v>83</v>
      </c>
      <c r="BK368" s="217">
        <f>ROUND(I368*H368,2)</f>
        <v>0</v>
      </c>
      <c r="BL368" s="18" t="s">
        <v>238</v>
      </c>
      <c r="BM368" s="216" t="s">
        <v>1383</v>
      </c>
    </row>
    <row r="369" spans="1:47" s="2" customFormat="1" ht="12">
      <c r="A369" s="39"/>
      <c r="B369" s="40"/>
      <c r="C369" s="41"/>
      <c r="D369" s="218" t="s">
        <v>169</v>
      </c>
      <c r="E369" s="41"/>
      <c r="F369" s="219" t="s">
        <v>477</v>
      </c>
      <c r="G369" s="41"/>
      <c r="H369" s="41"/>
      <c r="I369" s="220"/>
      <c r="J369" s="41"/>
      <c r="K369" s="41"/>
      <c r="L369" s="45"/>
      <c r="M369" s="221"/>
      <c r="N369" s="222"/>
      <c r="O369" s="85"/>
      <c r="P369" s="85"/>
      <c r="Q369" s="85"/>
      <c r="R369" s="85"/>
      <c r="S369" s="85"/>
      <c r="T369" s="86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T369" s="18" t="s">
        <v>169</v>
      </c>
      <c r="AU369" s="18" t="s">
        <v>85</v>
      </c>
    </row>
    <row r="370" spans="1:51" s="13" customFormat="1" ht="12">
      <c r="A370" s="13"/>
      <c r="B370" s="223"/>
      <c r="C370" s="224"/>
      <c r="D370" s="225" t="s">
        <v>175</v>
      </c>
      <c r="E370" s="226" t="s">
        <v>19</v>
      </c>
      <c r="F370" s="227" t="s">
        <v>358</v>
      </c>
      <c r="G370" s="224"/>
      <c r="H370" s="226" t="s">
        <v>19</v>
      </c>
      <c r="I370" s="228"/>
      <c r="J370" s="224"/>
      <c r="K370" s="224"/>
      <c r="L370" s="229"/>
      <c r="M370" s="230"/>
      <c r="N370" s="231"/>
      <c r="O370" s="231"/>
      <c r="P370" s="231"/>
      <c r="Q370" s="231"/>
      <c r="R370" s="231"/>
      <c r="S370" s="231"/>
      <c r="T370" s="232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33" t="s">
        <v>175</v>
      </c>
      <c r="AU370" s="233" t="s">
        <v>85</v>
      </c>
      <c r="AV370" s="13" t="s">
        <v>83</v>
      </c>
      <c r="AW370" s="13" t="s">
        <v>37</v>
      </c>
      <c r="AX370" s="13" t="s">
        <v>75</v>
      </c>
      <c r="AY370" s="233" t="s">
        <v>159</v>
      </c>
    </row>
    <row r="371" spans="1:51" s="13" customFormat="1" ht="12">
      <c r="A371" s="13"/>
      <c r="B371" s="223"/>
      <c r="C371" s="224"/>
      <c r="D371" s="225" t="s">
        <v>175</v>
      </c>
      <c r="E371" s="226" t="s">
        <v>19</v>
      </c>
      <c r="F371" s="227" t="s">
        <v>478</v>
      </c>
      <c r="G371" s="224"/>
      <c r="H371" s="226" t="s">
        <v>19</v>
      </c>
      <c r="I371" s="228"/>
      <c r="J371" s="224"/>
      <c r="K371" s="224"/>
      <c r="L371" s="229"/>
      <c r="M371" s="230"/>
      <c r="N371" s="231"/>
      <c r="O371" s="231"/>
      <c r="P371" s="231"/>
      <c r="Q371" s="231"/>
      <c r="R371" s="231"/>
      <c r="S371" s="231"/>
      <c r="T371" s="232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33" t="s">
        <v>175</v>
      </c>
      <c r="AU371" s="233" t="s">
        <v>85</v>
      </c>
      <c r="AV371" s="13" t="s">
        <v>83</v>
      </c>
      <c r="AW371" s="13" t="s">
        <v>37</v>
      </c>
      <c r="AX371" s="13" t="s">
        <v>75</v>
      </c>
      <c r="AY371" s="233" t="s">
        <v>159</v>
      </c>
    </row>
    <row r="372" spans="1:51" s="13" customFormat="1" ht="12">
      <c r="A372" s="13"/>
      <c r="B372" s="223"/>
      <c r="C372" s="224"/>
      <c r="D372" s="225" t="s">
        <v>175</v>
      </c>
      <c r="E372" s="226" t="s">
        <v>19</v>
      </c>
      <c r="F372" s="227" t="s">
        <v>1311</v>
      </c>
      <c r="G372" s="224"/>
      <c r="H372" s="226" t="s">
        <v>19</v>
      </c>
      <c r="I372" s="228"/>
      <c r="J372" s="224"/>
      <c r="K372" s="224"/>
      <c r="L372" s="229"/>
      <c r="M372" s="230"/>
      <c r="N372" s="231"/>
      <c r="O372" s="231"/>
      <c r="P372" s="231"/>
      <c r="Q372" s="231"/>
      <c r="R372" s="231"/>
      <c r="S372" s="231"/>
      <c r="T372" s="232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33" t="s">
        <v>175</v>
      </c>
      <c r="AU372" s="233" t="s">
        <v>85</v>
      </c>
      <c r="AV372" s="13" t="s">
        <v>83</v>
      </c>
      <c r="AW372" s="13" t="s">
        <v>37</v>
      </c>
      <c r="AX372" s="13" t="s">
        <v>75</v>
      </c>
      <c r="AY372" s="233" t="s">
        <v>159</v>
      </c>
    </row>
    <row r="373" spans="1:51" s="14" customFormat="1" ht="12">
      <c r="A373" s="14"/>
      <c r="B373" s="234"/>
      <c r="C373" s="235"/>
      <c r="D373" s="225" t="s">
        <v>175</v>
      </c>
      <c r="E373" s="236" t="s">
        <v>19</v>
      </c>
      <c r="F373" s="237" t="s">
        <v>1384</v>
      </c>
      <c r="G373" s="235"/>
      <c r="H373" s="238">
        <v>93.214</v>
      </c>
      <c r="I373" s="239"/>
      <c r="J373" s="235"/>
      <c r="K373" s="235"/>
      <c r="L373" s="240"/>
      <c r="M373" s="241"/>
      <c r="N373" s="242"/>
      <c r="O373" s="242"/>
      <c r="P373" s="242"/>
      <c r="Q373" s="242"/>
      <c r="R373" s="242"/>
      <c r="S373" s="242"/>
      <c r="T373" s="243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44" t="s">
        <v>175</v>
      </c>
      <c r="AU373" s="244" t="s">
        <v>85</v>
      </c>
      <c r="AV373" s="14" t="s">
        <v>85</v>
      </c>
      <c r="AW373" s="14" t="s">
        <v>37</v>
      </c>
      <c r="AX373" s="14" t="s">
        <v>83</v>
      </c>
      <c r="AY373" s="244" t="s">
        <v>159</v>
      </c>
    </row>
    <row r="374" spans="1:65" s="2" customFormat="1" ht="24.15" customHeight="1">
      <c r="A374" s="39"/>
      <c r="B374" s="40"/>
      <c r="C374" s="257" t="s">
        <v>492</v>
      </c>
      <c r="D374" s="257" t="s">
        <v>255</v>
      </c>
      <c r="E374" s="258" t="s">
        <v>481</v>
      </c>
      <c r="F374" s="259" t="s">
        <v>482</v>
      </c>
      <c r="G374" s="260" t="s">
        <v>165</v>
      </c>
      <c r="H374" s="261">
        <v>48.192</v>
      </c>
      <c r="I374" s="262"/>
      <c r="J374" s="263">
        <f>ROUND(I374*H374,2)</f>
        <v>0</v>
      </c>
      <c r="K374" s="259" t="s">
        <v>166</v>
      </c>
      <c r="L374" s="264"/>
      <c r="M374" s="265" t="s">
        <v>19</v>
      </c>
      <c r="N374" s="266" t="s">
        <v>46</v>
      </c>
      <c r="O374" s="85"/>
      <c r="P374" s="214">
        <f>O374*H374</f>
        <v>0</v>
      </c>
      <c r="Q374" s="214">
        <v>0.0024</v>
      </c>
      <c r="R374" s="214">
        <f>Q374*H374</f>
        <v>0.1156608</v>
      </c>
      <c r="S374" s="214">
        <v>0</v>
      </c>
      <c r="T374" s="215">
        <f>S374*H374</f>
        <v>0</v>
      </c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R374" s="216" t="s">
        <v>259</v>
      </c>
      <c r="AT374" s="216" t="s">
        <v>255</v>
      </c>
      <c r="AU374" s="216" t="s">
        <v>85</v>
      </c>
      <c r="AY374" s="18" t="s">
        <v>159</v>
      </c>
      <c r="BE374" s="217">
        <f>IF(N374="základní",J374,0)</f>
        <v>0</v>
      </c>
      <c r="BF374" s="217">
        <f>IF(N374="snížená",J374,0)</f>
        <v>0</v>
      </c>
      <c r="BG374" s="217">
        <f>IF(N374="zákl. přenesená",J374,0)</f>
        <v>0</v>
      </c>
      <c r="BH374" s="217">
        <f>IF(N374="sníž. přenesená",J374,0)</f>
        <v>0</v>
      </c>
      <c r="BI374" s="217">
        <f>IF(N374="nulová",J374,0)</f>
        <v>0</v>
      </c>
      <c r="BJ374" s="18" t="s">
        <v>83</v>
      </c>
      <c r="BK374" s="217">
        <f>ROUND(I374*H374,2)</f>
        <v>0</v>
      </c>
      <c r="BL374" s="18" t="s">
        <v>238</v>
      </c>
      <c r="BM374" s="216" t="s">
        <v>1385</v>
      </c>
    </row>
    <row r="375" spans="1:47" s="2" customFormat="1" ht="12">
      <c r="A375" s="39"/>
      <c r="B375" s="40"/>
      <c r="C375" s="41"/>
      <c r="D375" s="225" t="s">
        <v>203</v>
      </c>
      <c r="E375" s="41"/>
      <c r="F375" s="256" t="s">
        <v>484</v>
      </c>
      <c r="G375" s="41"/>
      <c r="H375" s="41"/>
      <c r="I375" s="220"/>
      <c r="J375" s="41"/>
      <c r="K375" s="41"/>
      <c r="L375" s="45"/>
      <c r="M375" s="221"/>
      <c r="N375" s="222"/>
      <c r="O375" s="85"/>
      <c r="P375" s="85"/>
      <c r="Q375" s="85"/>
      <c r="R375" s="85"/>
      <c r="S375" s="85"/>
      <c r="T375" s="86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T375" s="18" t="s">
        <v>203</v>
      </c>
      <c r="AU375" s="18" t="s">
        <v>85</v>
      </c>
    </row>
    <row r="376" spans="1:51" s="14" customFormat="1" ht="12">
      <c r="A376" s="14"/>
      <c r="B376" s="234"/>
      <c r="C376" s="235"/>
      <c r="D376" s="225" t="s">
        <v>175</v>
      </c>
      <c r="E376" s="235"/>
      <c r="F376" s="237" t="s">
        <v>1386</v>
      </c>
      <c r="G376" s="235"/>
      <c r="H376" s="238">
        <v>48.192</v>
      </c>
      <c r="I376" s="239"/>
      <c r="J376" s="235"/>
      <c r="K376" s="235"/>
      <c r="L376" s="240"/>
      <c r="M376" s="241"/>
      <c r="N376" s="242"/>
      <c r="O376" s="242"/>
      <c r="P376" s="242"/>
      <c r="Q376" s="242"/>
      <c r="R376" s="242"/>
      <c r="S376" s="242"/>
      <c r="T376" s="243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T376" s="244" t="s">
        <v>175</v>
      </c>
      <c r="AU376" s="244" t="s">
        <v>85</v>
      </c>
      <c r="AV376" s="14" t="s">
        <v>85</v>
      </c>
      <c r="AW376" s="14" t="s">
        <v>4</v>
      </c>
      <c r="AX376" s="14" t="s">
        <v>83</v>
      </c>
      <c r="AY376" s="244" t="s">
        <v>159</v>
      </c>
    </row>
    <row r="377" spans="1:65" s="2" customFormat="1" ht="37.8" customHeight="1">
      <c r="A377" s="39"/>
      <c r="B377" s="40"/>
      <c r="C377" s="205" t="s">
        <v>499</v>
      </c>
      <c r="D377" s="205" t="s">
        <v>162</v>
      </c>
      <c r="E377" s="206" t="s">
        <v>474</v>
      </c>
      <c r="F377" s="207" t="s">
        <v>475</v>
      </c>
      <c r="G377" s="208" t="s">
        <v>461</v>
      </c>
      <c r="H377" s="209">
        <v>38.234</v>
      </c>
      <c r="I377" s="210"/>
      <c r="J377" s="211">
        <f>ROUND(I377*H377,2)</f>
        <v>0</v>
      </c>
      <c r="K377" s="207" t="s">
        <v>166</v>
      </c>
      <c r="L377" s="45"/>
      <c r="M377" s="212" t="s">
        <v>19</v>
      </c>
      <c r="N377" s="213" t="s">
        <v>46</v>
      </c>
      <c r="O377" s="85"/>
      <c r="P377" s="214">
        <f>O377*H377</f>
        <v>0</v>
      </c>
      <c r="Q377" s="214">
        <v>0.00016</v>
      </c>
      <c r="R377" s="214">
        <f>Q377*H377</f>
        <v>0.006117440000000001</v>
      </c>
      <c r="S377" s="214">
        <v>0</v>
      </c>
      <c r="T377" s="215">
        <f>S377*H377</f>
        <v>0</v>
      </c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R377" s="216" t="s">
        <v>238</v>
      </c>
      <c r="AT377" s="216" t="s">
        <v>162</v>
      </c>
      <c r="AU377" s="216" t="s">
        <v>85</v>
      </c>
      <c r="AY377" s="18" t="s">
        <v>159</v>
      </c>
      <c r="BE377" s="217">
        <f>IF(N377="základní",J377,0)</f>
        <v>0</v>
      </c>
      <c r="BF377" s="217">
        <f>IF(N377="snížená",J377,0)</f>
        <v>0</v>
      </c>
      <c r="BG377" s="217">
        <f>IF(N377="zákl. přenesená",J377,0)</f>
        <v>0</v>
      </c>
      <c r="BH377" s="217">
        <f>IF(N377="sníž. přenesená",J377,0)</f>
        <v>0</v>
      </c>
      <c r="BI377" s="217">
        <f>IF(N377="nulová",J377,0)</f>
        <v>0</v>
      </c>
      <c r="BJ377" s="18" t="s">
        <v>83</v>
      </c>
      <c r="BK377" s="217">
        <f>ROUND(I377*H377,2)</f>
        <v>0</v>
      </c>
      <c r="BL377" s="18" t="s">
        <v>238</v>
      </c>
      <c r="BM377" s="216" t="s">
        <v>1387</v>
      </c>
    </row>
    <row r="378" spans="1:47" s="2" customFormat="1" ht="12">
      <c r="A378" s="39"/>
      <c r="B378" s="40"/>
      <c r="C378" s="41"/>
      <c r="D378" s="218" t="s">
        <v>169</v>
      </c>
      <c r="E378" s="41"/>
      <c r="F378" s="219" t="s">
        <v>477</v>
      </c>
      <c r="G378" s="41"/>
      <c r="H378" s="41"/>
      <c r="I378" s="220"/>
      <c r="J378" s="41"/>
      <c r="K378" s="41"/>
      <c r="L378" s="45"/>
      <c r="M378" s="221"/>
      <c r="N378" s="222"/>
      <c r="O378" s="85"/>
      <c r="P378" s="85"/>
      <c r="Q378" s="85"/>
      <c r="R378" s="85"/>
      <c r="S378" s="85"/>
      <c r="T378" s="86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T378" s="18" t="s">
        <v>169</v>
      </c>
      <c r="AU378" s="18" t="s">
        <v>85</v>
      </c>
    </row>
    <row r="379" spans="1:51" s="13" customFormat="1" ht="12">
      <c r="A379" s="13"/>
      <c r="B379" s="223"/>
      <c r="C379" s="224"/>
      <c r="D379" s="225" t="s">
        <v>175</v>
      </c>
      <c r="E379" s="226" t="s">
        <v>19</v>
      </c>
      <c r="F379" s="227" t="s">
        <v>362</v>
      </c>
      <c r="G379" s="224"/>
      <c r="H379" s="226" t="s">
        <v>19</v>
      </c>
      <c r="I379" s="228"/>
      <c r="J379" s="224"/>
      <c r="K379" s="224"/>
      <c r="L379" s="229"/>
      <c r="M379" s="230"/>
      <c r="N379" s="231"/>
      <c r="O379" s="231"/>
      <c r="P379" s="231"/>
      <c r="Q379" s="231"/>
      <c r="R379" s="231"/>
      <c r="S379" s="231"/>
      <c r="T379" s="232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33" t="s">
        <v>175</v>
      </c>
      <c r="AU379" s="233" t="s">
        <v>85</v>
      </c>
      <c r="AV379" s="13" t="s">
        <v>83</v>
      </c>
      <c r="AW379" s="13" t="s">
        <v>37</v>
      </c>
      <c r="AX379" s="13" t="s">
        <v>75</v>
      </c>
      <c r="AY379" s="233" t="s">
        <v>159</v>
      </c>
    </row>
    <row r="380" spans="1:51" s="13" customFormat="1" ht="12">
      <c r="A380" s="13"/>
      <c r="B380" s="223"/>
      <c r="C380" s="224"/>
      <c r="D380" s="225" t="s">
        <v>175</v>
      </c>
      <c r="E380" s="226" t="s">
        <v>19</v>
      </c>
      <c r="F380" s="227" t="s">
        <v>1311</v>
      </c>
      <c r="G380" s="224"/>
      <c r="H380" s="226" t="s">
        <v>19</v>
      </c>
      <c r="I380" s="228"/>
      <c r="J380" s="224"/>
      <c r="K380" s="224"/>
      <c r="L380" s="229"/>
      <c r="M380" s="230"/>
      <c r="N380" s="231"/>
      <c r="O380" s="231"/>
      <c r="P380" s="231"/>
      <c r="Q380" s="231"/>
      <c r="R380" s="231"/>
      <c r="S380" s="231"/>
      <c r="T380" s="232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33" t="s">
        <v>175</v>
      </c>
      <c r="AU380" s="233" t="s">
        <v>85</v>
      </c>
      <c r="AV380" s="13" t="s">
        <v>83</v>
      </c>
      <c r="AW380" s="13" t="s">
        <v>37</v>
      </c>
      <c r="AX380" s="13" t="s">
        <v>75</v>
      </c>
      <c r="AY380" s="233" t="s">
        <v>159</v>
      </c>
    </row>
    <row r="381" spans="1:51" s="14" customFormat="1" ht="12">
      <c r="A381" s="14"/>
      <c r="B381" s="234"/>
      <c r="C381" s="235"/>
      <c r="D381" s="225" t="s">
        <v>175</v>
      </c>
      <c r="E381" s="236" t="s">
        <v>19</v>
      </c>
      <c r="F381" s="237" t="s">
        <v>1378</v>
      </c>
      <c r="G381" s="235"/>
      <c r="H381" s="238">
        <v>38.234</v>
      </c>
      <c r="I381" s="239"/>
      <c r="J381" s="235"/>
      <c r="K381" s="235"/>
      <c r="L381" s="240"/>
      <c r="M381" s="241"/>
      <c r="N381" s="242"/>
      <c r="O381" s="242"/>
      <c r="P381" s="242"/>
      <c r="Q381" s="242"/>
      <c r="R381" s="242"/>
      <c r="S381" s="242"/>
      <c r="T381" s="243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T381" s="244" t="s">
        <v>175</v>
      </c>
      <c r="AU381" s="244" t="s">
        <v>85</v>
      </c>
      <c r="AV381" s="14" t="s">
        <v>85</v>
      </c>
      <c r="AW381" s="14" t="s">
        <v>37</v>
      </c>
      <c r="AX381" s="14" t="s">
        <v>83</v>
      </c>
      <c r="AY381" s="244" t="s">
        <v>159</v>
      </c>
    </row>
    <row r="382" spans="1:65" s="2" customFormat="1" ht="24.15" customHeight="1">
      <c r="A382" s="39"/>
      <c r="B382" s="40"/>
      <c r="C382" s="257" t="s">
        <v>504</v>
      </c>
      <c r="D382" s="257" t="s">
        <v>255</v>
      </c>
      <c r="E382" s="258" t="s">
        <v>481</v>
      </c>
      <c r="F382" s="259" t="s">
        <v>482</v>
      </c>
      <c r="G382" s="260" t="s">
        <v>165</v>
      </c>
      <c r="H382" s="261">
        <v>13.458</v>
      </c>
      <c r="I382" s="262"/>
      <c r="J382" s="263">
        <f>ROUND(I382*H382,2)</f>
        <v>0</v>
      </c>
      <c r="K382" s="259" t="s">
        <v>166</v>
      </c>
      <c r="L382" s="264"/>
      <c r="M382" s="265" t="s">
        <v>19</v>
      </c>
      <c r="N382" s="266" t="s">
        <v>46</v>
      </c>
      <c r="O382" s="85"/>
      <c r="P382" s="214">
        <f>O382*H382</f>
        <v>0</v>
      </c>
      <c r="Q382" s="214">
        <v>0.0024</v>
      </c>
      <c r="R382" s="214">
        <f>Q382*H382</f>
        <v>0.0322992</v>
      </c>
      <c r="S382" s="214">
        <v>0</v>
      </c>
      <c r="T382" s="215">
        <f>S382*H382</f>
        <v>0</v>
      </c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R382" s="216" t="s">
        <v>259</v>
      </c>
      <c r="AT382" s="216" t="s">
        <v>255</v>
      </c>
      <c r="AU382" s="216" t="s">
        <v>85</v>
      </c>
      <c r="AY382" s="18" t="s">
        <v>159</v>
      </c>
      <c r="BE382" s="217">
        <f>IF(N382="základní",J382,0)</f>
        <v>0</v>
      </c>
      <c r="BF382" s="217">
        <f>IF(N382="snížená",J382,0)</f>
        <v>0</v>
      </c>
      <c r="BG382" s="217">
        <f>IF(N382="zákl. přenesená",J382,0)</f>
        <v>0</v>
      </c>
      <c r="BH382" s="217">
        <f>IF(N382="sníž. přenesená",J382,0)</f>
        <v>0</v>
      </c>
      <c r="BI382" s="217">
        <f>IF(N382="nulová",J382,0)</f>
        <v>0</v>
      </c>
      <c r="BJ382" s="18" t="s">
        <v>83</v>
      </c>
      <c r="BK382" s="217">
        <f>ROUND(I382*H382,2)</f>
        <v>0</v>
      </c>
      <c r="BL382" s="18" t="s">
        <v>238</v>
      </c>
      <c r="BM382" s="216" t="s">
        <v>1388</v>
      </c>
    </row>
    <row r="383" spans="1:47" s="2" customFormat="1" ht="12">
      <c r="A383" s="39"/>
      <c r="B383" s="40"/>
      <c r="C383" s="41"/>
      <c r="D383" s="225" t="s">
        <v>203</v>
      </c>
      <c r="E383" s="41"/>
      <c r="F383" s="256" t="s">
        <v>490</v>
      </c>
      <c r="G383" s="41"/>
      <c r="H383" s="41"/>
      <c r="I383" s="220"/>
      <c r="J383" s="41"/>
      <c r="K383" s="41"/>
      <c r="L383" s="45"/>
      <c r="M383" s="221"/>
      <c r="N383" s="222"/>
      <c r="O383" s="85"/>
      <c r="P383" s="85"/>
      <c r="Q383" s="85"/>
      <c r="R383" s="85"/>
      <c r="S383" s="85"/>
      <c r="T383" s="86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T383" s="18" t="s">
        <v>203</v>
      </c>
      <c r="AU383" s="18" t="s">
        <v>85</v>
      </c>
    </row>
    <row r="384" spans="1:51" s="14" customFormat="1" ht="12">
      <c r="A384" s="14"/>
      <c r="B384" s="234"/>
      <c r="C384" s="235"/>
      <c r="D384" s="225" t="s">
        <v>175</v>
      </c>
      <c r="E384" s="235"/>
      <c r="F384" s="237" t="s">
        <v>1389</v>
      </c>
      <c r="G384" s="235"/>
      <c r="H384" s="238">
        <v>13.458</v>
      </c>
      <c r="I384" s="239"/>
      <c r="J384" s="235"/>
      <c r="K384" s="235"/>
      <c r="L384" s="240"/>
      <c r="M384" s="241"/>
      <c r="N384" s="242"/>
      <c r="O384" s="242"/>
      <c r="P384" s="242"/>
      <c r="Q384" s="242"/>
      <c r="R384" s="242"/>
      <c r="S384" s="242"/>
      <c r="T384" s="243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T384" s="244" t="s">
        <v>175</v>
      </c>
      <c r="AU384" s="244" t="s">
        <v>85</v>
      </c>
      <c r="AV384" s="14" t="s">
        <v>85</v>
      </c>
      <c r="AW384" s="14" t="s">
        <v>4</v>
      </c>
      <c r="AX384" s="14" t="s">
        <v>83</v>
      </c>
      <c r="AY384" s="244" t="s">
        <v>159</v>
      </c>
    </row>
    <row r="385" spans="1:65" s="2" customFormat="1" ht="55.5" customHeight="1">
      <c r="A385" s="39"/>
      <c r="B385" s="40"/>
      <c r="C385" s="205" t="s">
        <v>511</v>
      </c>
      <c r="D385" s="205" t="s">
        <v>162</v>
      </c>
      <c r="E385" s="206" t="s">
        <v>493</v>
      </c>
      <c r="F385" s="207" t="s">
        <v>494</v>
      </c>
      <c r="G385" s="208" t="s">
        <v>165</v>
      </c>
      <c r="H385" s="209">
        <v>61.87</v>
      </c>
      <c r="I385" s="210"/>
      <c r="J385" s="211">
        <f>ROUND(I385*H385,2)</f>
        <v>0</v>
      </c>
      <c r="K385" s="207" t="s">
        <v>166</v>
      </c>
      <c r="L385" s="45"/>
      <c r="M385" s="212" t="s">
        <v>19</v>
      </c>
      <c r="N385" s="213" t="s">
        <v>46</v>
      </c>
      <c r="O385" s="85"/>
      <c r="P385" s="214">
        <f>O385*H385</f>
        <v>0</v>
      </c>
      <c r="Q385" s="214">
        <v>0.00019</v>
      </c>
      <c r="R385" s="214">
        <f>Q385*H385</f>
        <v>0.0117553</v>
      </c>
      <c r="S385" s="214">
        <v>0</v>
      </c>
      <c r="T385" s="215">
        <f>S385*H385</f>
        <v>0</v>
      </c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R385" s="216" t="s">
        <v>238</v>
      </c>
      <c r="AT385" s="216" t="s">
        <v>162</v>
      </c>
      <c r="AU385" s="216" t="s">
        <v>85</v>
      </c>
      <c r="AY385" s="18" t="s">
        <v>159</v>
      </c>
      <c r="BE385" s="217">
        <f>IF(N385="základní",J385,0)</f>
        <v>0</v>
      </c>
      <c r="BF385" s="217">
        <f>IF(N385="snížená",J385,0)</f>
        <v>0</v>
      </c>
      <c r="BG385" s="217">
        <f>IF(N385="zákl. přenesená",J385,0)</f>
        <v>0</v>
      </c>
      <c r="BH385" s="217">
        <f>IF(N385="sníž. přenesená",J385,0)</f>
        <v>0</v>
      </c>
      <c r="BI385" s="217">
        <f>IF(N385="nulová",J385,0)</f>
        <v>0</v>
      </c>
      <c r="BJ385" s="18" t="s">
        <v>83</v>
      </c>
      <c r="BK385" s="217">
        <f>ROUND(I385*H385,2)</f>
        <v>0</v>
      </c>
      <c r="BL385" s="18" t="s">
        <v>238</v>
      </c>
      <c r="BM385" s="216" t="s">
        <v>1390</v>
      </c>
    </row>
    <row r="386" spans="1:47" s="2" customFormat="1" ht="12">
      <c r="A386" s="39"/>
      <c r="B386" s="40"/>
      <c r="C386" s="41"/>
      <c r="D386" s="218" t="s">
        <v>169</v>
      </c>
      <c r="E386" s="41"/>
      <c r="F386" s="219" t="s">
        <v>496</v>
      </c>
      <c r="G386" s="41"/>
      <c r="H386" s="41"/>
      <c r="I386" s="220"/>
      <c r="J386" s="41"/>
      <c r="K386" s="41"/>
      <c r="L386" s="45"/>
      <c r="M386" s="221"/>
      <c r="N386" s="222"/>
      <c r="O386" s="85"/>
      <c r="P386" s="85"/>
      <c r="Q386" s="85"/>
      <c r="R386" s="85"/>
      <c r="S386" s="85"/>
      <c r="T386" s="86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T386" s="18" t="s">
        <v>169</v>
      </c>
      <c r="AU386" s="18" t="s">
        <v>85</v>
      </c>
    </row>
    <row r="387" spans="1:51" s="13" customFormat="1" ht="12">
      <c r="A387" s="13"/>
      <c r="B387" s="223"/>
      <c r="C387" s="224"/>
      <c r="D387" s="225" t="s">
        <v>175</v>
      </c>
      <c r="E387" s="226" t="s">
        <v>19</v>
      </c>
      <c r="F387" s="227" t="s">
        <v>358</v>
      </c>
      <c r="G387" s="224"/>
      <c r="H387" s="226" t="s">
        <v>19</v>
      </c>
      <c r="I387" s="228"/>
      <c r="J387" s="224"/>
      <c r="K387" s="224"/>
      <c r="L387" s="229"/>
      <c r="M387" s="230"/>
      <c r="N387" s="231"/>
      <c r="O387" s="231"/>
      <c r="P387" s="231"/>
      <c r="Q387" s="231"/>
      <c r="R387" s="231"/>
      <c r="S387" s="231"/>
      <c r="T387" s="232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33" t="s">
        <v>175</v>
      </c>
      <c r="AU387" s="233" t="s">
        <v>85</v>
      </c>
      <c r="AV387" s="13" t="s">
        <v>83</v>
      </c>
      <c r="AW387" s="13" t="s">
        <v>37</v>
      </c>
      <c r="AX387" s="13" t="s">
        <v>75</v>
      </c>
      <c r="AY387" s="233" t="s">
        <v>159</v>
      </c>
    </row>
    <row r="388" spans="1:51" s="13" customFormat="1" ht="12">
      <c r="A388" s="13"/>
      <c r="B388" s="223"/>
      <c r="C388" s="224"/>
      <c r="D388" s="225" t="s">
        <v>175</v>
      </c>
      <c r="E388" s="226" t="s">
        <v>19</v>
      </c>
      <c r="F388" s="227" t="s">
        <v>359</v>
      </c>
      <c r="G388" s="224"/>
      <c r="H388" s="226" t="s">
        <v>19</v>
      </c>
      <c r="I388" s="228"/>
      <c r="J388" s="224"/>
      <c r="K388" s="224"/>
      <c r="L388" s="229"/>
      <c r="M388" s="230"/>
      <c r="N388" s="231"/>
      <c r="O388" s="231"/>
      <c r="P388" s="231"/>
      <c r="Q388" s="231"/>
      <c r="R388" s="231"/>
      <c r="S388" s="231"/>
      <c r="T388" s="232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33" t="s">
        <v>175</v>
      </c>
      <c r="AU388" s="233" t="s">
        <v>85</v>
      </c>
      <c r="AV388" s="13" t="s">
        <v>83</v>
      </c>
      <c r="AW388" s="13" t="s">
        <v>37</v>
      </c>
      <c r="AX388" s="13" t="s">
        <v>75</v>
      </c>
      <c r="AY388" s="233" t="s">
        <v>159</v>
      </c>
    </row>
    <row r="389" spans="1:51" s="13" customFormat="1" ht="12">
      <c r="A389" s="13"/>
      <c r="B389" s="223"/>
      <c r="C389" s="224"/>
      <c r="D389" s="225" t="s">
        <v>175</v>
      </c>
      <c r="E389" s="226" t="s">
        <v>19</v>
      </c>
      <c r="F389" s="227" t="s">
        <v>1311</v>
      </c>
      <c r="G389" s="224"/>
      <c r="H389" s="226" t="s">
        <v>19</v>
      </c>
      <c r="I389" s="228"/>
      <c r="J389" s="224"/>
      <c r="K389" s="224"/>
      <c r="L389" s="229"/>
      <c r="M389" s="230"/>
      <c r="N389" s="231"/>
      <c r="O389" s="231"/>
      <c r="P389" s="231"/>
      <c r="Q389" s="231"/>
      <c r="R389" s="231"/>
      <c r="S389" s="231"/>
      <c r="T389" s="232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33" t="s">
        <v>175</v>
      </c>
      <c r="AU389" s="233" t="s">
        <v>85</v>
      </c>
      <c r="AV389" s="13" t="s">
        <v>83</v>
      </c>
      <c r="AW389" s="13" t="s">
        <v>37</v>
      </c>
      <c r="AX389" s="13" t="s">
        <v>75</v>
      </c>
      <c r="AY389" s="233" t="s">
        <v>159</v>
      </c>
    </row>
    <row r="390" spans="1:51" s="14" customFormat="1" ht="12">
      <c r="A390" s="14"/>
      <c r="B390" s="234"/>
      <c r="C390" s="235"/>
      <c r="D390" s="225" t="s">
        <v>175</v>
      </c>
      <c r="E390" s="236" t="s">
        <v>19</v>
      </c>
      <c r="F390" s="237" t="s">
        <v>1391</v>
      </c>
      <c r="G390" s="235"/>
      <c r="H390" s="238">
        <v>46.576</v>
      </c>
      <c r="I390" s="239"/>
      <c r="J390" s="235"/>
      <c r="K390" s="235"/>
      <c r="L390" s="240"/>
      <c r="M390" s="241"/>
      <c r="N390" s="242"/>
      <c r="O390" s="242"/>
      <c r="P390" s="242"/>
      <c r="Q390" s="242"/>
      <c r="R390" s="242"/>
      <c r="S390" s="242"/>
      <c r="T390" s="243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44" t="s">
        <v>175</v>
      </c>
      <c r="AU390" s="244" t="s">
        <v>85</v>
      </c>
      <c r="AV390" s="14" t="s">
        <v>85</v>
      </c>
      <c r="AW390" s="14" t="s">
        <v>37</v>
      </c>
      <c r="AX390" s="14" t="s">
        <v>75</v>
      </c>
      <c r="AY390" s="244" t="s">
        <v>159</v>
      </c>
    </row>
    <row r="391" spans="1:51" s="13" customFormat="1" ht="12">
      <c r="A391" s="13"/>
      <c r="B391" s="223"/>
      <c r="C391" s="224"/>
      <c r="D391" s="225" t="s">
        <v>175</v>
      </c>
      <c r="E391" s="226" t="s">
        <v>19</v>
      </c>
      <c r="F391" s="227" t="s">
        <v>362</v>
      </c>
      <c r="G391" s="224"/>
      <c r="H391" s="226" t="s">
        <v>19</v>
      </c>
      <c r="I391" s="228"/>
      <c r="J391" s="224"/>
      <c r="K391" s="224"/>
      <c r="L391" s="229"/>
      <c r="M391" s="230"/>
      <c r="N391" s="231"/>
      <c r="O391" s="231"/>
      <c r="P391" s="231"/>
      <c r="Q391" s="231"/>
      <c r="R391" s="231"/>
      <c r="S391" s="231"/>
      <c r="T391" s="232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33" t="s">
        <v>175</v>
      </c>
      <c r="AU391" s="233" t="s">
        <v>85</v>
      </c>
      <c r="AV391" s="13" t="s">
        <v>83</v>
      </c>
      <c r="AW391" s="13" t="s">
        <v>37</v>
      </c>
      <c r="AX391" s="13" t="s">
        <v>75</v>
      </c>
      <c r="AY391" s="233" t="s">
        <v>159</v>
      </c>
    </row>
    <row r="392" spans="1:51" s="13" customFormat="1" ht="12">
      <c r="A392" s="13"/>
      <c r="B392" s="223"/>
      <c r="C392" s="224"/>
      <c r="D392" s="225" t="s">
        <v>175</v>
      </c>
      <c r="E392" s="226" t="s">
        <v>19</v>
      </c>
      <c r="F392" s="227" t="s">
        <v>1311</v>
      </c>
      <c r="G392" s="224"/>
      <c r="H392" s="226" t="s">
        <v>19</v>
      </c>
      <c r="I392" s="228"/>
      <c r="J392" s="224"/>
      <c r="K392" s="224"/>
      <c r="L392" s="229"/>
      <c r="M392" s="230"/>
      <c r="N392" s="231"/>
      <c r="O392" s="231"/>
      <c r="P392" s="231"/>
      <c r="Q392" s="231"/>
      <c r="R392" s="231"/>
      <c r="S392" s="231"/>
      <c r="T392" s="232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33" t="s">
        <v>175</v>
      </c>
      <c r="AU392" s="233" t="s">
        <v>85</v>
      </c>
      <c r="AV392" s="13" t="s">
        <v>83</v>
      </c>
      <c r="AW392" s="13" t="s">
        <v>37</v>
      </c>
      <c r="AX392" s="13" t="s">
        <v>75</v>
      </c>
      <c r="AY392" s="233" t="s">
        <v>159</v>
      </c>
    </row>
    <row r="393" spans="1:51" s="14" customFormat="1" ht="12">
      <c r="A393" s="14"/>
      <c r="B393" s="234"/>
      <c r="C393" s="235"/>
      <c r="D393" s="225" t="s">
        <v>175</v>
      </c>
      <c r="E393" s="236" t="s">
        <v>19</v>
      </c>
      <c r="F393" s="237" t="s">
        <v>1392</v>
      </c>
      <c r="G393" s="235"/>
      <c r="H393" s="238">
        <v>15.294</v>
      </c>
      <c r="I393" s="239"/>
      <c r="J393" s="235"/>
      <c r="K393" s="235"/>
      <c r="L393" s="240"/>
      <c r="M393" s="241"/>
      <c r="N393" s="242"/>
      <c r="O393" s="242"/>
      <c r="P393" s="242"/>
      <c r="Q393" s="242"/>
      <c r="R393" s="242"/>
      <c r="S393" s="242"/>
      <c r="T393" s="243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T393" s="244" t="s">
        <v>175</v>
      </c>
      <c r="AU393" s="244" t="s">
        <v>85</v>
      </c>
      <c r="AV393" s="14" t="s">
        <v>85</v>
      </c>
      <c r="AW393" s="14" t="s">
        <v>37</v>
      </c>
      <c r="AX393" s="14" t="s">
        <v>75</v>
      </c>
      <c r="AY393" s="244" t="s">
        <v>159</v>
      </c>
    </row>
    <row r="394" spans="1:51" s="15" customFormat="1" ht="12">
      <c r="A394" s="15"/>
      <c r="B394" s="245"/>
      <c r="C394" s="246"/>
      <c r="D394" s="225" t="s">
        <v>175</v>
      </c>
      <c r="E394" s="247" t="s">
        <v>19</v>
      </c>
      <c r="F394" s="248" t="s">
        <v>179</v>
      </c>
      <c r="G394" s="246"/>
      <c r="H394" s="249">
        <v>61.870000000000005</v>
      </c>
      <c r="I394" s="250"/>
      <c r="J394" s="246"/>
      <c r="K394" s="246"/>
      <c r="L394" s="251"/>
      <c r="M394" s="252"/>
      <c r="N394" s="253"/>
      <c r="O394" s="253"/>
      <c r="P394" s="253"/>
      <c r="Q394" s="253"/>
      <c r="R394" s="253"/>
      <c r="S394" s="253"/>
      <c r="T394" s="254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T394" s="255" t="s">
        <v>175</v>
      </c>
      <c r="AU394" s="255" t="s">
        <v>85</v>
      </c>
      <c r="AV394" s="15" t="s">
        <v>167</v>
      </c>
      <c r="AW394" s="15" t="s">
        <v>37</v>
      </c>
      <c r="AX394" s="15" t="s">
        <v>83</v>
      </c>
      <c r="AY394" s="255" t="s">
        <v>159</v>
      </c>
    </row>
    <row r="395" spans="1:65" s="2" customFormat="1" ht="24.15" customHeight="1">
      <c r="A395" s="39"/>
      <c r="B395" s="40"/>
      <c r="C395" s="257" t="s">
        <v>516</v>
      </c>
      <c r="D395" s="257" t="s">
        <v>255</v>
      </c>
      <c r="E395" s="258" t="s">
        <v>500</v>
      </c>
      <c r="F395" s="259" t="s">
        <v>501</v>
      </c>
      <c r="G395" s="260" t="s">
        <v>165</v>
      </c>
      <c r="H395" s="261">
        <v>64.964</v>
      </c>
      <c r="I395" s="262"/>
      <c r="J395" s="263">
        <f>ROUND(I395*H395,2)</f>
        <v>0</v>
      </c>
      <c r="K395" s="259" t="s">
        <v>166</v>
      </c>
      <c r="L395" s="264"/>
      <c r="M395" s="265" t="s">
        <v>19</v>
      </c>
      <c r="N395" s="266" t="s">
        <v>46</v>
      </c>
      <c r="O395" s="85"/>
      <c r="P395" s="214">
        <f>O395*H395</f>
        <v>0</v>
      </c>
      <c r="Q395" s="214">
        <v>0.0025</v>
      </c>
      <c r="R395" s="214">
        <f>Q395*H395</f>
        <v>0.16241</v>
      </c>
      <c r="S395" s="214">
        <v>0</v>
      </c>
      <c r="T395" s="215">
        <f>S395*H395</f>
        <v>0</v>
      </c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R395" s="216" t="s">
        <v>259</v>
      </c>
      <c r="AT395" s="216" t="s">
        <v>255</v>
      </c>
      <c r="AU395" s="216" t="s">
        <v>85</v>
      </c>
      <c r="AY395" s="18" t="s">
        <v>159</v>
      </c>
      <c r="BE395" s="217">
        <f>IF(N395="základní",J395,0)</f>
        <v>0</v>
      </c>
      <c r="BF395" s="217">
        <f>IF(N395="snížená",J395,0)</f>
        <v>0</v>
      </c>
      <c r="BG395" s="217">
        <f>IF(N395="zákl. přenesená",J395,0)</f>
        <v>0</v>
      </c>
      <c r="BH395" s="217">
        <f>IF(N395="sníž. přenesená",J395,0)</f>
        <v>0</v>
      </c>
      <c r="BI395" s="217">
        <f>IF(N395="nulová",J395,0)</f>
        <v>0</v>
      </c>
      <c r="BJ395" s="18" t="s">
        <v>83</v>
      </c>
      <c r="BK395" s="217">
        <f>ROUND(I395*H395,2)</f>
        <v>0</v>
      </c>
      <c r="BL395" s="18" t="s">
        <v>238</v>
      </c>
      <c r="BM395" s="216" t="s">
        <v>1393</v>
      </c>
    </row>
    <row r="396" spans="1:51" s="14" customFormat="1" ht="12">
      <c r="A396" s="14"/>
      <c r="B396" s="234"/>
      <c r="C396" s="235"/>
      <c r="D396" s="225" t="s">
        <v>175</v>
      </c>
      <c r="E396" s="235"/>
      <c r="F396" s="237" t="s">
        <v>1394</v>
      </c>
      <c r="G396" s="235"/>
      <c r="H396" s="238">
        <v>64.964</v>
      </c>
      <c r="I396" s="239"/>
      <c r="J396" s="235"/>
      <c r="K396" s="235"/>
      <c r="L396" s="240"/>
      <c r="M396" s="241"/>
      <c r="N396" s="242"/>
      <c r="O396" s="242"/>
      <c r="P396" s="242"/>
      <c r="Q396" s="242"/>
      <c r="R396" s="242"/>
      <c r="S396" s="242"/>
      <c r="T396" s="243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44" t="s">
        <v>175</v>
      </c>
      <c r="AU396" s="244" t="s">
        <v>85</v>
      </c>
      <c r="AV396" s="14" t="s">
        <v>85</v>
      </c>
      <c r="AW396" s="14" t="s">
        <v>4</v>
      </c>
      <c r="AX396" s="14" t="s">
        <v>83</v>
      </c>
      <c r="AY396" s="244" t="s">
        <v>159</v>
      </c>
    </row>
    <row r="397" spans="1:65" s="2" customFormat="1" ht="44.25" customHeight="1">
      <c r="A397" s="39"/>
      <c r="B397" s="40"/>
      <c r="C397" s="205" t="s">
        <v>521</v>
      </c>
      <c r="D397" s="205" t="s">
        <v>162</v>
      </c>
      <c r="E397" s="206" t="s">
        <v>505</v>
      </c>
      <c r="F397" s="207" t="s">
        <v>506</v>
      </c>
      <c r="G397" s="208" t="s">
        <v>191</v>
      </c>
      <c r="H397" s="209">
        <v>4.74</v>
      </c>
      <c r="I397" s="210"/>
      <c r="J397" s="211">
        <f>ROUND(I397*H397,2)</f>
        <v>0</v>
      </c>
      <c r="K397" s="207" t="s">
        <v>166</v>
      </c>
      <c r="L397" s="45"/>
      <c r="M397" s="212" t="s">
        <v>19</v>
      </c>
      <c r="N397" s="213" t="s">
        <v>46</v>
      </c>
      <c r="O397" s="85"/>
      <c r="P397" s="214">
        <f>O397*H397</f>
        <v>0</v>
      </c>
      <c r="Q397" s="214">
        <v>0</v>
      </c>
      <c r="R397" s="214">
        <f>Q397*H397</f>
        <v>0</v>
      </c>
      <c r="S397" s="214">
        <v>0</v>
      </c>
      <c r="T397" s="215">
        <f>S397*H397</f>
        <v>0</v>
      </c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R397" s="216" t="s">
        <v>238</v>
      </c>
      <c r="AT397" s="216" t="s">
        <v>162</v>
      </c>
      <c r="AU397" s="216" t="s">
        <v>85</v>
      </c>
      <c r="AY397" s="18" t="s">
        <v>159</v>
      </c>
      <c r="BE397" s="217">
        <f>IF(N397="základní",J397,0)</f>
        <v>0</v>
      </c>
      <c r="BF397" s="217">
        <f>IF(N397="snížená",J397,0)</f>
        <v>0</v>
      </c>
      <c r="BG397" s="217">
        <f>IF(N397="zákl. přenesená",J397,0)</f>
        <v>0</v>
      </c>
      <c r="BH397" s="217">
        <f>IF(N397="sníž. přenesená",J397,0)</f>
        <v>0</v>
      </c>
      <c r="BI397" s="217">
        <f>IF(N397="nulová",J397,0)</f>
        <v>0</v>
      </c>
      <c r="BJ397" s="18" t="s">
        <v>83</v>
      </c>
      <c r="BK397" s="217">
        <f>ROUND(I397*H397,2)</f>
        <v>0</v>
      </c>
      <c r="BL397" s="18" t="s">
        <v>238</v>
      </c>
      <c r="BM397" s="216" t="s">
        <v>1395</v>
      </c>
    </row>
    <row r="398" spans="1:47" s="2" customFormat="1" ht="12">
      <c r="A398" s="39"/>
      <c r="B398" s="40"/>
      <c r="C398" s="41"/>
      <c r="D398" s="218" t="s">
        <v>169</v>
      </c>
      <c r="E398" s="41"/>
      <c r="F398" s="219" t="s">
        <v>508</v>
      </c>
      <c r="G398" s="41"/>
      <c r="H398" s="41"/>
      <c r="I398" s="220"/>
      <c r="J398" s="41"/>
      <c r="K398" s="41"/>
      <c r="L398" s="45"/>
      <c r="M398" s="221"/>
      <c r="N398" s="222"/>
      <c r="O398" s="85"/>
      <c r="P398" s="85"/>
      <c r="Q398" s="85"/>
      <c r="R398" s="85"/>
      <c r="S398" s="85"/>
      <c r="T398" s="86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T398" s="18" t="s">
        <v>169</v>
      </c>
      <c r="AU398" s="18" t="s">
        <v>85</v>
      </c>
    </row>
    <row r="399" spans="1:63" s="12" customFormat="1" ht="22.8" customHeight="1">
      <c r="A399" s="12"/>
      <c r="B399" s="189"/>
      <c r="C399" s="190"/>
      <c r="D399" s="191" t="s">
        <v>74</v>
      </c>
      <c r="E399" s="203" t="s">
        <v>509</v>
      </c>
      <c r="F399" s="203" t="s">
        <v>510</v>
      </c>
      <c r="G399" s="190"/>
      <c r="H399" s="190"/>
      <c r="I399" s="193"/>
      <c r="J399" s="204">
        <f>BK399</f>
        <v>0</v>
      </c>
      <c r="K399" s="190"/>
      <c r="L399" s="195"/>
      <c r="M399" s="196"/>
      <c r="N399" s="197"/>
      <c r="O399" s="197"/>
      <c r="P399" s="198">
        <f>SUM(P400:P417)</f>
        <v>0</v>
      </c>
      <c r="Q399" s="197"/>
      <c r="R399" s="198">
        <f>SUM(R400:R417)</f>
        <v>0.08229</v>
      </c>
      <c r="S399" s="197"/>
      <c r="T399" s="199">
        <f>SUM(T400:T417)</f>
        <v>0.36744000000000004</v>
      </c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R399" s="200" t="s">
        <v>85</v>
      </c>
      <c r="AT399" s="201" t="s">
        <v>74</v>
      </c>
      <c r="AU399" s="201" t="s">
        <v>83</v>
      </c>
      <c r="AY399" s="200" t="s">
        <v>159</v>
      </c>
      <c r="BK399" s="202">
        <f>SUM(BK400:BK417)</f>
        <v>0</v>
      </c>
    </row>
    <row r="400" spans="1:65" s="2" customFormat="1" ht="24.15" customHeight="1">
      <c r="A400" s="39"/>
      <c r="B400" s="40"/>
      <c r="C400" s="205" t="s">
        <v>525</v>
      </c>
      <c r="D400" s="205" t="s">
        <v>162</v>
      </c>
      <c r="E400" s="206" t="s">
        <v>512</v>
      </c>
      <c r="F400" s="207" t="s">
        <v>513</v>
      </c>
      <c r="G400" s="208" t="s">
        <v>237</v>
      </c>
      <c r="H400" s="209">
        <v>6</v>
      </c>
      <c r="I400" s="210"/>
      <c r="J400" s="211">
        <f>ROUND(I400*H400,2)</f>
        <v>0</v>
      </c>
      <c r="K400" s="207" t="s">
        <v>166</v>
      </c>
      <c r="L400" s="45"/>
      <c r="M400" s="212" t="s">
        <v>19</v>
      </c>
      <c r="N400" s="213" t="s">
        <v>46</v>
      </c>
      <c r="O400" s="85"/>
      <c r="P400" s="214">
        <f>O400*H400</f>
        <v>0</v>
      </c>
      <c r="Q400" s="214">
        <v>0</v>
      </c>
      <c r="R400" s="214">
        <f>Q400*H400</f>
        <v>0</v>
      </c>
      <c r="S400" s="214">
        <v>0.01705</v>
      </c>
      <c r="T400" s="215">
        <f>S400*H400</f>
        <v>0.1023</v>
      </c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R400" s="216" t="s">
        <v>238</v>
      </c>
      <c r="AT400" s="216" t="s">
        <v>162</v>
      </c>
      <c r="AU400" s="216" t="s">
        <v>85</v>
      </c>
      <c r="AY400" s="18" t="s">
        <v>159</v>
      </c>
      <c r="BE400" s="217">
        <f>IF(N400="základní",J400,0)</f>
        <v>0</v>
      </c>
      <c r="BF400" s="217">
        <f>IF(N400="snížená",J400,0)</f>
        <v>0</v>
      </c>
      <c r="BG400" s="217">
        <f>IF(N400="zákl. přenesená",J400,0)</f>
        <v>0</v>
      </c>
      <c r="BH400" s="217">
        <f>IF(N400="sníž. přenesená",J400,0)</f>
        <v>0</v>
      </c>
      <c r="BI400" s="217">
        <f>IF(N400="nulová",J400,0)</f>
        <v>0</v>
      </c>
      <c r="BJ400" s="18" t="s">
        <v>83</v>
      </c>
      <c r="BK400" s="217">
        <f>ROUND(I400*H400,2)</f>
        <v>0</v>
      </c>
      <c r="BL400" s="18" t="s">
        <v>238</v>
      </c>
      <c r="BM400" s="216" t="s">
        <v>1396</v>
      </c>
    </row>
    <row r="401" spans="1:47" s="2" customFormat="1" ht="12">
      <c r="A401" s="39"/>
      <c r="B401" s="40"/>
      <c r="C401" s="41"/>
      <c r="D401" s="218" t="s">
        <v>169</v>
      </c>
      <c r="E401" s="41"/>
      <c r="F401" s="219" t="s">
        <v>515</v>
      </c>
      <c r="G401" s="41"/>
      <c r="H401" s="41"/>
      <c r="I401" s="220"/>
      <c r="J401" s="41"/>
      <c r="K401" s="41"/>
      <c r="L401" s="45"/>
      <c r="M401" s="221"/>
      <c r="N401" s="222"/>
      <c r="O401" s="85"/>
      <c r="P401" s="85"/>
      <c r="Q401" s="85"/>
      <c r="R401" s="85"/>
      <c r="S401" s="85"/>
      <c r="T401" s="86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T401" s="18" t="s">
        <v>169</v>
      </c>
      <c r="AU401" s="18" t="s">
        <v>85</v>
      </c>
    </row>
    <row r="402" spans="1:65" s="2" customFormat="1" ht="24.15" customHeight="1">
      <c r="A402" s="39"/>
      <c r="B402" s="40"/>
      <c r="C402" s="205" t="s">
        <v>529</v>
      </c>
      <c r="D402" s="205" t="s">
        <v>162</v>
      </c>
      <c r="E402" s="206" t="s">
        <v>517</v>
      </c>
      <c r="F402" s="207" t="s">
        <v>518</v>
      </c>
      <c r="G402" s="208" t="s">
        <v>237</v>
      </c>
      <c r="H402" s="209">
        <v>6</v>
      </c>
      <c r="I402" s="210"/>
      <c r="J402" s="211">
        <f>ROUND(I402*H402,2)</f>
        <v>0</v>
      </c>
      <c r="K402" s="207" t="s">
        <v>166</v>
      </c>
      <c r="L402" s="45"/>
      <c r="M402" s="212" t="s">
        <v>19</v>
      </c>
      <c r="N402" s="213" t="s">
        <v>46</v>
      </c>
      <c r="O402" s="85"/>
      <c r="P402" s="214">
        <f>O402*H402</f>
        <v>0</v>
      </c>
      <c r="Q402" s="214">
        <v>0.00115</v>
      </c>
      <c r="R402" s="214">
        <f>Q402*H402</f>
        <v>0.0069</v>
      </c>
      <c r="S402" s="214">
        <v>0</v>
      </c>
      <c r="T402" s="215">
        <f>S402*H402</f>
        <v>0</v>
      </c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R402" s="216" t="s">
        <v>238</v>
      </c>
      <c r="AT402" s="216" t="s">
        <v>162</v>
      </c>
      <c r="AU402" s="216" t="s">
        <v>85</v>
      </c>
      <c r="AY402" s="18" t="s">
        <v>159</v>
      </c>
      <c r="BE402" s="217">
        <f>IF(N402="základní",J402,0)</f>
        <v>0</v>
      </c>
      <c r="BF402" s="217">
        <f>IF(N402="snížená",J402,0)</f>
        <v>0</v>
      </c>
      <c r="BG402" s="217">
        <f>IF(N402="zákl. přenesená",J402,0)</f>
        <v>0</v>
      </c>
      <c r="BH402" s="217">
        <f>IF(N402="sníž. přenesená",J402,0)</f>
        <v>0</v>
      </c>
      <c r="BI402" s="217">
        <f>IF(N402="nulová",J402,0)</f>
        <v>0</v>
      </c>
      <c r="BJ402" s="18" t="s">
        <v>83</v>
      </c>
      <c r="BK402" s="217">
        <f>ROUND(I402*H402,2)</f>
        <v>0</v>
      </c>
      <c r="BL402" s="18" t="s">
        <v>238</v>
      </c>
      <c r="BM402" s="216" t="s">
        <v>1397</v>
      </c>
    </row>
    <row r="403" spans="1:47" s="2" customFormat="1" ht="12">
      <c r="A403" s="39"/>
      <c r="B403" s="40"/>
      <c r="C403" s="41"/>
      <c r="D403" s="218" t="s">
        <v>169</v>
      </c>
      <c r="E403" s="41"/>
      <c r="F403" s="219" t="s">
        <v>520</v>
      </c>
      <c r="G403" s="41"/>
      <c r="H403" s="41"/>
      <c r="I403" s="220"/>
      <c r="J403" s="41"/>
      <c r="K403" s="41"/>
      <c r="L403" s="45"/>
      <c r="M403" s="221"/>
      <c r="N403" s="222"/>
      <c r="O403" s="85"/>
      <c r="P403" s="85"/>
      <c r="Q403" s="85"/>
      <c r="R403" s="85"/>
      <c r="S403" s="85"/>
      <c r="T403" s="86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T403" s="18" t="s">
        <v>169</v>
      </c>
      <c r="AU403" s="18" t="s">
        <v>85</v>
      </c>
    </row>
    <row r="404" spans="1:51" s="13" customFormat="1" ht="12">
      <c r="A404" s="13"/>
      <c r="B404" s="223"/>
      <c r="C404" s="224"/>
      <c r="D404" s="225" t="s">
        <v>175</v>
      </c>
      <c r="E404" s="226" t="s">
        <v>19</v>
      </c>
      <c r="F404" s="227" t="s">
        <v>339</v>
      </c>
      <c r="G404" s="224"/>
      <c r="H404" s="226" t="s">
        <v>19</v>
      </c>
      <c r="I404" s="228"/>
      <c r="J404" s="224"/>
      <c r="K404" s="224"/>
      <c r="L404" s="229"/>
      <c r="M404" s="230"/>
      <c r="N404" s="231"/>
      <c r="O404" s="231"/>
      <c r="P404" s="231"/>
      <c r="Q404" s="231"/>
      <c r="R404" s="231"/>
      <c r="S404" s="231"/>
      <c r="T404" s="232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33" t="s">
        <v>175</v>
      </c>
      <c r="AU404" s="233" t="s">
        <v>85</v>
      </c>
      <c r="AV404" s="13" t="s">
        <v>83</v>
      </c>
      <c r="AW404" s="13" t="s">
        <v>37</v>
      </c>
      <c r="AX404" s="13" t="s">
        <v>75</v>
      </c>
      <c r="AY404" s="233" t="s">
        <v>159</v>
      </c>
    </row>
    <row r="405" spans="1:51" s="14" customFormat="1" ht="12">
      <c r="A405" s="14"/>
      <c r="B405" s="234"/>
      <c r="C405" s="235"/>
      <c r="D405" s="225" t="s">
        <v>175</v>
      </c>
      <c r="E405" s="236" t="s">
        <v>19</v>
      </c>
      <c r="F405" s="237" t="s">
        <v>160</v>
      </c>
      <c r="G405" s="235"/>
      <c r="H405" s="238">
        <v>6</v>
      </c>
      <c r="I405" s="239"/>
      <c r="J405" s="235"/>
      <c r="K405" s="235"/>
      <c r="L405" s="240"/>
      <c r="M405" s="241"/>
      <c r="N405" s="242"/>
      <c r="O405" s="242"/>
      <c r="P405" s="242"/>
      <c r="Q405" s="242"/>
      <c r="R405" s="242"/>
      <c r="S405" s="242"/>
      <c r="T405" s="243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T405" s="244" t="s">
        <v>175</v>
      </c>
      <c r="AU405" s="244" t="s">
        <v>85</v>
      </c>
      <c r="AV405" s="14" t="s">
        <v>85</v>
      </c>
      <c r="AW405" s="14" t="s">
        <v>37</v>
      </c>
      <c r="AX405" s="14" t="s">
        <v>83</v>
      </c>
      <c r="AY405" s="244" t="s">
        <v>159</v>
      </c>
    </row>
    <row r="406" spans="1:65" s="2" customFormat="1" ht="37.8" customHeight="1">
      <c r="A406" s="39"/>
      <c r="B406" s="40"/>
      <c r="C406" s="257" t="s">
        <v>534</v>
      </c>
      <c r="D406" s="257" t="s">
        <v>255</v>
      </c>
      <c r="E406" s="258" t="s">
        <v>522</v>
      </c>
      <c r="F406" s="259" t="s">
        <v>523</v>
      </c>
      <c r="G406" s="260" t="s">
        <v>237</v>
      </c>
      <c r="H406" s="261">
        <v>6</v>
      </c>
      <c r="I406" s="262"/>
      <c r="J406" s="263">
        <f>ROUND(I406*H406,2)</f>
        <v>0</v>
      </c>
      <c r="K406" s="259" t="s">
        <v>166</v>
      </c>
      <c r="L406" s="264"/>
      <c r="M406" s="265" t="s">
        <v>19</v>
      </c>
      <c r="N406" s="266" t="s">
        <v>46</v>
      </c>
      <c r="O406" s="85"/>
      <c r="P406" s="214">
        <f>O406*H406</f>
        <v>0</v>
      </c>
      <c r="Q406" s="214">
        <v>0.00208</v>
      </c>
      <c r="R406" s="214">
        <f>Q406*H406</f>
        <v>0.012479999999999998</v>
      </c>
      <c r="S406" s="214">
        <v>0</v>
      </c>
      <c r="T406" s="215">
        <f>S406*H406</f>
        <v>0</v>
      </c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R406" s="216" t="s">
        <v>259</v>
      </c>
      <c r="AT406" s="216" t="s">
        <v>255</v>
      </c>
      <c r="AU406" s="216" t="s">
        <v>85</v>
      </c>
      <c r="AY406" s="18" t="s">
        <v>159</v>
      </c>
      <c r="BE406" s="217">
        <f>IF(N406="základní",J406,0)</f>
        <v>0</v>
      </c>
      <c r="BF406" s="217">
        <f>IF(N406="snížená",J406,0)</f>
        <v>0</v>
      </c>
      <c r="BG406" s="217">
        <f>IF(N406="zákl. přenesená",J406,0)</f>
        <v>0</v>
      </c>
      <c r="BH406" s="217">
        <f>IF(N406="sníž. přenesená",J406,0)</f>
        <v>0</v>
      </c>
      <c r="BI406" s="217">
        <f>IF(N406="nulová",J406,0)</f>
        <v>0</v>
      </c>
      <c r="BJ406" s="18" t="s">
        <v>83</v>
      </c>
      <c r="BK406" s="217">
        <f>ROUND(I406*H406,2)</f>
        <v>0</v>
      </c>
      <c r="BL406" s="18" t="s">
        <v>238</v>
      </c>
      <c r="BM406" s="216" t="s">
        <v>1398</v>
      </c>
    </row>
    <row r="407" spans="1:65" s="2" customFormat="1" ht="24.15" customHeight="1">
      <c r="A407" s="39"/>
      <c r="B407" s="40"/>
      <c r="C407" s="257" t="s">
        <v>540</v>
      </c>
      <c r="D407" s="257" t="s">
        <v>255</v>
      </c>
      <c r="E407" s="258" t="s">
        <v>526</v>
      </c>
      <c r="F407" s="259" t="s">
        <v>527</v>
      </c>
      <c r="G407" s="260" t="s">
        <v>237</v>
      </c>
      <c r="H407" s="261">
        <v>6</v>
      </c>
      <c r="I407" s="262"/>
      <c r="J407" s="263">
        <f>ROUND(I407*H407,2)</f>
        <v>0</v>
      </c>
      <c r="K407" s="259" t="s">
        <v>166</v>
      </c>
      <c r="L407" s="264"/>
      <c r="M407" s="265" t="s">
        <v>19</v>
      </c>
      <c r="N407" s="266" t="s">
        <v>46</v>
      </c>
      <c r="O407" s="85"/>
      <c r="P407" s="214">
        <f>O407*H407</f>
        <v>0</v>
      </c>
      <c r="Q407" s="214">
        <v>0.00247</v>
      </c>
      <c r="R407" s="214">
        <f>Q407*H407</f>
        <v>0.01482</v>
      </c>
      <c r="S407" s="214">
        <v>0</v>
      </c>
      <c r="T407" s="215">
        <f>S407*H407</f>
        <v>0</v>
      </c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R407" s="216" t="s">
        <v>259</v>
      </c>
      <c r="AT407" s="216" t="s">
        <v>255</v>
      </c>
      <c r="AU407" s="216" t="s">
        <v>85</v>
      </c>
      <c r="AY407" s="18" t="s">
        <v>159</v>
      </c>
      <c r="BE407" s="217">
        <f>IF(N407="základní",J407,0)</f>
        <v>0</v>
      </c>
      <c r="BF407" s="217">
        <f>IF(N407="snížená",J407,0)</f>
        <v>0</v>
      </c>
      <c r="BG407" s="217">
        <f>IF(N407="zákl. přenesená",J407,0)</f>
        <v>0</v>
      </c>
      <c r="BH407" s="217">
        <f>IF(N407="sníž. přenesená",J407,0)</f>
        <v>0</v>
      </c>
      <c r="BI407" s="217">
        <f>IF(N407="nulová",J407,0)</f>
        <v>0</v>
      </c>
      <c r="BJ407" s="18" t="s">
        <v>83</v>
      </c>
      <c r="BK407" s="217">
        <f>ROUND(I407*H407,2)</f>
        <v>0</v>
      </c>
      <c r="BL407" s="18" t="s">
        <v>238</v>
      </c>
      <c r="BM407" s="216" t="s">
        <v>1399</v>
      </c>
    </row>
    <row r="408" spans="1:65" s="2" customFormat="1" ht="24.15" customHeight="1">
      <c r="A408" s="39"/>
      <c r="B408" s="40"/>
      <c r="C408" s="205" t="s">
        <v>545</v>
      </c>
      <c r="D408" s="205" t="s">
        <v>162</v>
      </c>
      <c r="E408" s="206" t="s">
        <v>530</v>
      </c>
      <c r="F408" s="207" t="s">
        <v>531</v>
      </c>
      <c r="G408" s="208" t="s">
        <v>461</v>
      </c>
      <c r="H408" s="209">
        <v>27</v>
      </c>
      <c r="I408" s="210"/>
      <c r="J408" s="211">
        <f>ROUND(I408*H408,2)</f>
        <v>0</v>
      </c>
      <c r="K408" s="207" t="s">
        <v>166</v>
      </c>
      <c r="L408" s="45"/>
      <c r="M408" s="212" t="s">
        <v>19</v>
      </c>
      <c r="N408" s="213" t="s">
        <v>46</v>
      </c>
      <c r="O408" s="85"/>
      <c r="P408" s="214">
        <f>O408*H408</f>
        <v>0</v>
      </c>
      <c r="Q408" s="214">
        <v>0</v>
      </c>
      <c r="R408" s="214">
        <f>Q408*H408</f>
        <v>0</v>
      </c>
      <c r="S408" s="214">
        <v>0.00982</v>
      </c>
      <c r="T408" s="215">
        <f>S408*H408</f>
        <v>0.26514000000000004</v>
      </c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R408" s="216" t="s">
        <v>238</v>
      </c>
      <c r="AT408" s="216" t="s">
        <v>162</v>
      </c>
      <c r="AU408" s="216" t="s">
        <v>85</v>
      </c>
      <c r="AY408" s="18" t="s">
        <v>159</v>
      </c>
      <c r="BE408" s="217">
        <f>IF(N408="základní",J408,0)</f>
        <v>0</v>
      </c>
      <c r="BF408" s="217">
        <f>IF(N408="snížená",J408,0)</f>
        <v>0</v>
      </c>
      <c r="BG408" s="217">
        <f>IF(N408="zákl. přenesená",J408,0)</f>
        <v>0</v>
      </c>
      <c r="BH408" s="217">
        <f>IF(N408="sníž. přenesená",J408,0)</f>
        <v>0</v>
      </c>
      <c r="BI408" s="217">
        <f>IF(N408="nulová",J408,0)</f>
        <v>0</v>
      </c>
      <c r="BJ408" s="18" t="s">
        <v>83</v>
      </c>
      <c r="BK408" s="217">
        <f>ROUND(I408*H408,2)</f>
        <v>0</v>
      </c>
      <c r="BL408" s="18" t="s">
        <v>238</v>
      </c>
      <c r="BM408" s="216" t="s">
        <v>1400</v>
      </c>
    </row>
    <row r="409" spans="1:47" s="2" customFormat="1" ht="12">
      <c r="A409" s="39"/>
      <c r="B409" s="40"/>
      <c r="C409" s="41"/>
      <c r="D409" s="218" t="s">
        <v>169</v>
      </c>
      <c r="E409" s="41"/>
      <c r="F409" s="219" t="s">
        <v>533</v>
      </c>
      <c r="G409" s="41"/>
      <c r="H409" s="41"/>
      <c r="I409" s="220"/>
      <c r="J409" s="41"/>
      <c r="K409" s="41"/>
      <c r="L409" s="45"/>
      <c r="M409" s="221"/>
      <c r="N409" s="222"/>
      <c r="O409" s="85"/>
      <c r="P409" s="85"/>
      <c r="Q409" s="85"/>
      <c r="R409" s="85"/>
      <c r="S409" s="85"/>
      <c r="T409" s="86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T409" s="18" t="s">
        <v>169</v>
      </c>
      <c r="AU409" s="18" t="s">
        <v>85</v>
      </c>
    </row>
    <row r="410" spans="1:65" s="2" customFormat="1" ht="16.5" customHeight="1">
      <c r="A410" s="39"/>
      <c r="B410" s="40"/>
      <c r="C410" s="205" t="s">
        <v>549</v>
      </c>
      <c r="D410" s="205" t="s">
        <v>162</v>
      </c>
      <c r="E410" s="206" t="s">
        <v>535</v>
      </c>
      <c r="F410" s="207" t="s">
        <v>536</v>
      </c>
      <c r="G410" s="208" t="s">
        <v>461</v>
      </c>
      <c r="H410" s="209">
        <v>27</v>
      </c>
      <c r="I410" s="210"/>
      <c r="J410" s="211">
        <f>ROUND(I410*H410,2)</f>
        <v>0</v>
      </c>
      <c r="K410" s="207" t="s">
        <v>166</v>
      </c>
      <c r="L410" s="45"/>
      <c r="M410" s="212" t="s">
        <v>19</v>
      </c>
      <c r="N410" s="213" t="s">
        <v>46</v>
      </c>
      <c r="O410" s="85"/>
      <c r="P410" s="214">
        <f>O410*H410</f>
        <v>0</v>
      </c>
      <c r="Q410" s="214">
        <v>0.00168</v>
      </c>
      <c r="R410" s="214">
        <f>Q410*H410</f>
        <v>0.045360000000000004</v>
      </c>
      <c r="S410" s="214">
        <v>0</v>
      </c>
      <c r="T410" s="215">
        <f>S410*H410</f>
        <v>0</v>
      </c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R410" s="216" t="s">
        <v>238</v>
      </c>
      <c r="AT410" s="216" t="s">
        <v>162</v>
      </c>
      <c r="AU410" s="216" t="s">
        <v>85</v>
      </c>
      <c r="AY410" s="18" t="s">
        <v>159</v>
      </c>
      <c r="BE410" s="217">
        <f>IF(N410="základní",J410,0)</f>
        <v>0</v>
      </c>
      <c r="BF410" s="217">
        <f>IF(N410="snížená",J410,0)</f>
        <v>0</v>
      </c>
      <c r="BG410" s="217">
        <f>IF(N410="zákl. přenesená",J410,0)</f>
        <v>0</v>
      </c>
      <c r="BH410" s="217">
        <f>IF(N410="sníž. přenesená",J410,0)</f>
        <v>0</v>
      </c>
      <c r="BI410" s="217">
        <f>IF(N410="nulová",J410,0)</f>
        <v>0</v>
      </c>
      <c r="BJ410" s="18" t="s">
        <v>83</v>
      </c>
      <c r="BK410" s="217">
        <f>ROUND(I410*H410,2)</f>
        <v>0</v>
      </c>
      <c r="BL410" s="18" t="s">
        <v>238</v>
      </c>
      <c r="BM410" s="216" t="s">
        <v>1401</v>
      </c>
    </row>
    <row r="411" spans="1:47" s="2" customFormat="1" ht="12">
      <c r="A411" s="39"/>
      <c r="B411" s="40"/>
      <c r="C411" s="41"/>
      <c r="D411" s="218" t="s">
        <v>169</v>
      </c>
      <c r="E411" s="41"/>
      <c r="F411" s="219" t="s">
        <v>538</v>
      </c>
      <c r="G411" s="41"/>
      <c r="H411" s="41"/>
      <c r="I411" s="220"/>
      <c r="J411" s="41"/>
      <c r="K411" s="41"/>
      <c r="L411" s="45"/>
      <c r="M411" s="221"/>
      <c r="N411" s="222"/>
      <c r="O411" s="85"/>
      <c r="P411" s="85"/>
      <c r="Q411" s="85"/>
      <c r="R411" s="85"/>
      <c r="S411" s="85"/>
      <c r="T411" s="86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T411" s="18" t="s">
        <v>169</v>
      </c>
      <c r="AU411" s="18" t="s">
        <v>85</v>
      </c>
    </row>
    <row r="412" spans="1:51" s="14" customFormat="1" ht="12">
      <c r="A412" s="14"/>
      <c r="B412" s="234"/>
      <c r="C412" s="235"/>
      <c r="D412" s="225" t="s">
        <v>175</v>
      </c>
      <c r="E412" s="236" t="s">
        <v>19</v>
      </c>
      <c r="F412" s="237" t="s">
        <v>874</v>
      </c>
      <c r="G412" s="235"/>
      <c r="H412" s="238">
        <v>27</v>
      </c>
      <c r="I412" s="239"/>
      <c r="J412" s="235"/>
      <c r="K412" s="235"/>
      <c r="L412" s="240"/>
      <c r="M412" s="241"/>
      <c r="N412" s="242"/>
      <c r="O412" s="242"/>
      <c r="P412" s="242"/>
      <c r="Q412" s="242"/>
      <c r="R412" s="242"/>
      <c r="S412" s="242"/>
      <c r="T412" s="243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T412" s="244" t="s">
        <v>175</v>
      </c>
      <c r="AU412" s="244" t="s">
        <v>85</v>
      </c>
      <c r="AV412" s="14" t="s">
        <v>85</v>
      </c>
      <c r="AW412" s="14" t="s">
        <v>37</v>
      </c>
      <c r="AX412" s="14" t="s">
        <v>83</v>
      </c>
      <c r="AY412" s="244" t="s">
        <v>159</v>
      </c>
    </row>
    <row r="413" spans="1:65" s="2" customFormat="1" ht="37.8" customHeight="1">
      <c r="A413" s="39"/>
      <c r="B413" s="40"/>
      <c r="C413" s="205" t="s">
        <v>556</v>
      </c>
      <c r="D413" s="205" t="s">
        <v>162</v>
      </c>
      <c r="E413" s="206" t="s">
        <v>541</v>
      </c>
      <c r="F413" s="207" t="s">
        <v>542</v>
      </c>
      <c r="G413" s="208" t="s">
        <v>237</v>
      </c>
      <c r="H413" s="209">
        <v>3</v>
      </c>
      <c r="I413" s="210"/>
      <c r="J413" s="211">
        <f>ROUND(I413*H413,2)</f>
        <v>0</v>
      </c>
      <c r="K413" s="207" t="s">
        <v>166</v>
      </c>
      <c r="L413" s="45"/>
      <c r="M413" s="212" t="s">
        <v>19</v>
      </c>
      <c r="N413" s="213" t="s">
        <v>46</v>
      </c>
      <c r="O413" s="85"/>
      <c r="P413" s="214">
        <f>O413*H413</f>
        <v>0</v>
      </c>
      <c r="Q413" s="214">
        <v>0</v>
      </c>
      <c r="R413" s="214">
        <f>Q413*H413</f>
        <v>0</v>
      </c>
      <c r="S413" s="214">
        <v>0</v>
      </c>
      <c r="T413" s="215">
        <f>S413*H413</f>
        <v>0</v>
      </c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R413" s="216" t="s">
        <v>238</v>
      </c>
      <c r="AT413" s="216" t="s">
        <v>162</v>
      </c>
      <c r="AU413" s="216" t="s">
        <v>85</v>
      </c>
      <c r="AY413" s="18" t="s">
        <v>159</v>
      </c>
      <c r="BE413" s="217">
        <f>IF(N413="základní",J413,0)</f>
        <v>0</v>
      </c>
      <c r="BF413" s="217">
        <f>IF(N413="snížená",J413,0)</f>
        <v>0</v>
      </c>
      <c r="BG413" s="217">
        <f>IF(N413="zákl. přenesená",J413,0)</f>
        <v>0</v>
      </c>
      <c r="BH413" s="217">
        <f>IF(N413="sníž. přenesená",J413,0)</f>
        <v>0</v>
      </c>
      <c r="BI413" s="217">
        <f>IF(N413="nulová",J413,0)</f>
        <v>0</v>
      </c>
      <c r="BJ413" s="18" t="s">
        <v>83</v>
      </c>
      <c r="BK413" s="217">
        <f>ROUND(I413*H413,2)</f>
        <v>0</v>
      </c>
      <c r="BL413" s="18" t="s">
        <v>238</v>
      </c>
      <c r="BM413" s="216" t="s">
        <v>1402</v>
      </c>
    </row>
    <row r="414" spans="1:47" s="2" customFormat="1" ht="12">
      <c r="A414" s="39"/>
      <c r="B414" s="40"/>
      <c r="C414" s="41"/>
      <c r="D414" s="218" t="s">
        <v>169</v>
      </c>
      <c r="E414" s="41"/>
      <c r="F414" s="219" t="s">
        <v>544</v>
      </c>
      <c r="G414" s="41"/>
      <c r="H414" s="41"/>
      <c r="I414" s="220"/>
      <c r="J414" s="41"/>
      <c r="K414" s="41"/>
      <c r="L414" s="45"/>
      <c r="M414" s="221"/>
      <c r="N414" s="222"/>
      <c r="O414" s="85"/>
      <c r="P414" s="85"/>
      <c r="Q414" s="85"/>
      <c r="R414" s="85"/>
      <c r="S414" s="85"/>
      <c r="T414" s="86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T414" s="18" t="s">
        <v>169</v>
      </c>
      <c r="AU414" s="18" t="s">
        <v>85</v>
      </c>
    </row>
    <row r="415" spans="1:65" s="2" customFormat="1" ht="21.75" customHeight="1">
      <c r="A415" s="39"/>
      <c r="B415" s="40"/>
      <c r="C415" s="257" t="s">
        <v>564</v>
      </c>
      <c r="D415" s="257" t="s">
        <v>255</v>
      </c>
      <c r="E415" s="258" t="s">
        <v>546</v>
      </c>
      <c r="F415" s="259" t="s">
        <v>547</v>
      </c>
      <c r="G415" s="260" t="s">
        <v>237</v>
      </c>
      <c r="H415" s="261">
        <v>3</v>
      </c>
      <c r="I415" s="262"/>
      <c r="J415" s="263">
        <f>ROUND(I415*H415,2)</f>
        <v>0</v>
      </c>
      <c r="K415" s="259" t="s">
        <v>166</v>
      </c>
      <c r="L415" s="264"/>
      <c r="M415" s="265" t="s">
        <v>19</v>
      </c>
      <c r="N415" s="266" t="s">
        <v>46</v>
      </c>
      <c r="O415" s="85"/>
      <c r="P415" s="214">
        <f>O415*H415</f>
        <v>0</v>
      </c>
      <c r="Q415" s="214">
        <v>0.00091</v>
      </c>
      <c r="R415" s="214">
        <f>Q415*H415</f>
        <v>0.00273</v>
      </c>
      <c r="S415" s="214">
        <v>0</v>
      </c>
      <c r="T415" s="215">
        <f>S415*H415</f>
        <v>0</v>
      </c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R415" s="216" t="s">
        <v>259</v>
      </c>
      <c r="AT415" s="216" t="s">
        <v>255</v>
      </c>
      <c r="AU415" s="216" t="s">
        <v>85</v>
      </c>
      <c r="AY415" s="18" t="s">
        <v>159</v>
      </c>
      <c r="BE415" s="217">
        <f>IF(N415="základní",J415,0)</f>
        <v>0</v>
      </c>
      <c r="BF415" s="217">
        <f>IF(N415="snížená",J415,0)</f>
        <v>0</v>
      </c>
      <c r="BG415" s="217">
        <f>IF(N415="zákl. přenesená",J415,0)</f>
        <v>0</v>
      </c>
      <c r="BH415" s="217">
        <f>IF(N415="sníž. přenesená",J415,0)</f>
        <v>0</v>
      </c>
      <c r="BI415" s="217">
        <f>IF(N415="nulová",J415,0)</f>
        <v>0</v>
      </c>
      <c r="BJ415" s="18" t="s">
        <v>83</v>
      </c>
      <c r="BK415" s="217">
        <f>ROUND(I415*H415,2)</f>
        <v>0</v>
      </c>
      <c r="BL415" s="18" t="s">
        <v>238</v>
      </c>
      <c r="BM415" s="216" t="s">
        <v>1403</v>
      </c>
    </row>
    <row r="416" spans="1:65" s="2" customFormat="1" ht="49.05" customHeight="1">
      <c r="A416" s="39"/>
      <c r="B416" s="40"/>
      <c r="C416" s="205" t="s">
        <v>571</v>
      </c>
      <c r="D416" s="205" t="s">
        <v>162</v>
      </c>
      <c r="E416" s="206" t="s">
        <v>550</v>
      </c>
      <c r="F416" s="207" t="s">
        <v>551</v>
      </c>
      <c r="G416" s="208" t="s">
        <v>191</v>
      </c>
      <c r="H416" s="209">
        <v>0.082</v>
      </c>
      <c r="I416" s="210"/>
      <c r="J416" s="211">
        <f>ROUND(I416*H416,2)</f>
        <v>0</v>
      </c>
      <c r="K416" s="207" t="s">
        <v>166</v>
      </c>
      <c r="L416" s="45"/>
      <c r="M416" s="212" t="s">
        <v>19</v>
      </c>
      <c r="N416" s="213" t="s">
        <v>46</v>
      </c>
      <c r="O416" s="85"/>
      <c r="P416" s="214">
        <f>O416*H416</f>
        <v>0</v>
      </c>
      <c r="Q416" s="214">
        <v>0</v>
      </c>
      <c r="R416" s="214">
        <f>Q416*H416</f>
        <v>0</v>
      </c>
      <c r="S416" s="214">
        <v>0</v>
      </c>
      <c r="T416" s="215">
        <f>S416*H416</f>
        <v>0</v>
      </c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R416" s="216" t="s">
        <v>238</v>
      </c>
      <c r="AT416" s="216" t="s">
        <v>162</v>
      </c>
      <c r="AU416" s="216" t="s">
        <v>85</v>
      </c>
      <c r="AY416" s="18" t="s">
        <v>159</v>
      </c>
      <c r="BE416" s="217">
        <f>IF(N416="základní",J416,0)</f>
        <v>0</v>
      </c>
      <c r="BF416" s="217">
        <f>IF(N416="snížená",J416,0)</f>
        <v>0</v>
      </c>
      <c r="BG416" s="217">
        <f>IF(N416="zákl. přenesená",J416,0)</f>
        <v>0</v>
      </c>
      <c r="BH416" s="217">
        <f>IF(N416="sníž. přenesená",J416,0)</f>
        <v>0</v>
      </c>
      <c r="BI416" s="217">
        <f>IF(N416="nulová",J416,0)</f>
        <v>0</v>
      </c>
      <c r="BJ416" s="18" t="s">
        <v>83</v>
      </c>
      <c r="BK416" s="217">
        <f>ROUND(I416*H416,2)</f>
        <v>0</v>
      </c>
      <c r="BL416" s="18" t="s">
        <v>238</v>
      </c>
      <c r="BM416" s="216" t="s">
        <v>1404</v>
      </c>
    </row>
    <row r="417" spans="1:47" s="2" customFormat="1" ht="12">
      <c r="A417" s="39"/>
      <c r="B417" s="40"/>
      <c r="C417" s="41"/>
      <c r="D417" s="218" t="s">
        <v>169</v>
      </c>
      <c r="E417" s="41"/>
      <c r="F417" s="219" t="s">
        <v>553</v>
      </c>
      <c r="G417" s="41"/>
      <c r="H417" s="41"/>
      <c r="I417" s="220"/>
      <c r="J417" s="41"/>
      <c r="K417" s="41"/>
      <c r="L417" s="45"/>
      <c r="M417" s="221"/>
      <c r="N417" s="222"/>
      <c r="O417" s="85"/>
      <c r="P417" s="85"/>
      <c r="Q417" s="85"/>
      <c r="R417" s="85"/>
      <c r="S417" s="85"/>
      <c r="T417" s="86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T417" s="18" t="s">
        <v>169</v>
      </c>
      <c r="AU417" s="18" t="s">
        <v>85</v>
      </c>
    </row>
    <row r="418" spans="1:63" s="12" customFormat="1" ht="22.8" customHeight="1">
      <c r="A418" s="12"/>
      <c r="B418" s="189"/>
      <c r="C418" s="190"/>
      <c r="D418" s="191" t="s">
        <v>74</v>
      </c>
      <c r="E418" s="203" t="s">
        <v>554</v>
      </c>
      <c r="F418" s="203" t="s">
        <v>555</v>
      </c>
      <c r="G418" s="190"/>
      <c r="H418" s="190"/>
      <c r="I418" s="193"/>
      <c r="J418" s="204">
        <f>BK418</f>
        <v>0</v>
      </c>
      <c r="K418" s="190"/>
      <c r="L418" s="195"/>
      <c r="M418" s="196"/>
      <c r="N418" s="197"/>
      <c r="O418" s="197"/>
      <c r="P418" s="198">
        <f>SUM(P419:P464)</f>
        <v>0</v>
      </c>
      <c r="Q418" s="197"/>
      <c r="R418" s="198">
        <f>SUM(R419:R464)</f>
        <v>0.0621</v>
      </c>
      <c r="S418" s="197"/>
      <c r="T418" s="199">
        <f>SUM(T419:T464)</f>
        <v>0.14497000000000002</v>
      </c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R418" s="200" t="s">
        <v>85</v>
      </c>
      <c r="AT418" s="201" t="s">
        <v>74</v>
      </c>
      <c r="AU418" s="201" t="s">
        <v>83</v>
      </c>
      <c r="AY418" s="200" t="s">
        <v>159</v>
      </c>
      <c r="BK418" s="202">
        <f>SUM(BK419:BK464)</f>
        <v>0</v>
      </c>
    </row>
    <row r="419" spans="1:65" s="2" customFormat="1" ht="37.8" customHeight="1">
      <c r="A419" s="39"/>
      <c r="B419" s="40"/>
      <c r="C419" s="205" t="s">
        <v>577</v>
      </c>
      <c r="D419" s="205" t="s">
        <v>162</v>
      </c>
      <c r="E419" s="206" t="s">
        <v>557</v>
      </c>
      <c r="F419" s="207" t="s">
        <v>558</v>
      </c>
      <c r="G419" s="208" t="s">
        <v>461</v>
      </c>
      <c r="H419" s="209">
        <v>180</v>
      </c>
      <c r="I419" s="210"/>
      <c r="J419" s="211">
        <f>ROUND(I419*H419,2)</f>
        <v>0</v>
      </c>
      <c r="K419" s="207" t="s">
        <v>166</v>
      </c>
      <c r="L419" s="45"/>
      <c r="M419" s="212" t="s">
        <v>19</v>
      </c>
      <c r="N419" s="213" t="s">
        <v>46</v>
      </c>
      <c r="O419" s="85"/>
      <c r="P419" s="214">
        <f>O419*H419</f>
        <v>0</v>
      </c>
      <c r="Q419" s="214">
        <v>0</v>
      </c>
      <c r="R419" s="214">
        <f>Q419*H419</f>
        <v>0</v>
      </c>
      <c r="S419" s="214">
        <v>0.00062</v>
      </c>
      <c r="T419" s="215">
        <f>S419*H419</f>
        <v>0.1116</v>
      </c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R419" s="216" t="s">
        <v>238</v>
      </c>
      <c r="AT419" s="216" t="s">
        <v>162</v>
      </c>
      <c r="AU419" s="216" t="s">
        <v>85</v>
      </c>
      <c r="AY419" s="18" t="s">
        <v>159</v>
      </c>
      <c r="BE419" s="217">
        <f>IF(N419="základní",J419,0)</f>
        <v>0</v>
      </c>
      <c r="BF419" s="217">
        <f>IF(N419="snížená",J419,0)</f>
        <v>0</v>
      </c>
      <c r="BG419" s="217">
        <f>IF(N419="zákl. přenesená",J419,0)</f>
        <v>0</v>
      </c>
      <c r="BH419" s="217">
        <f>IF(N419="sníž. přenesená",J419,0)</f>
        <v>0</v>
      </c>
      <c r="BI419" s="217">
        <f>IF(N419="nulová",J419,0)</f>
        <v>0</v>
      </c>
      <c r="BJ419" s="18" t="s">
        <v>83</v>
      </c>
      <c r="BK419" s="217">
        <f>ROUND(I419*H419,2)</f>
        <v>0</v>
      </c>
      <c r="BL419" s="18" t="s">
        <v>238</v>
      </c>
      <c r="BM419" s="216" t="s">
        <v>1405</v>
      </c>
    </row>
    <row r="420" spans="1:47" s="2" customFormat="1" ht="12">
      <c r="A420" s="39"/>
      <c r="B420" s="40"/>
      <c r="C420" s="41"/>
      <c r="D420" s="218" t="s">
        <v>169</v>
      </c>
      <c r="E420" s="41"/>
      <c r="F420" s="219" t="s">
        <v>560</v>
      </c>
      <c r="G420" s="41"/>
      <c r="H420" s="41"/>
      <c r="I420" s="220"/>
      <c r="J420" s="41"/>
      <c r="K420" s="41"/>
      <c r="L420" s="45"/>
      <c r="M420" s="221"/>
      <c r="N420" s="222"/>
      <c r="O420" s="85"/>
      <c r="P420" s="85"/>
      <c r="Q420" s="85"/>
      <c r="R420" s="85"/>
      <c r="S420" s="85"/>
      <c r="T420" s="86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T420" s="18" t="s">
        <v>169</v>
      </c>
      <c r="AU420" s="18" t="s">
        <v>85</v>
      </c>
    </row>
    <row r="421" spans="1:51" s="13" customFormat="1" ht="12">
      <c r="A421" s="13"/>
      <c r="B421" s="223"/>
      <c r="C421" s="224"/>
      <c r="D421" s="225" t="s">
        <v>175</v>
      </c>
      <c r="E421" s="226" t="s">
        <v>19</v>
      </c>
      <c r="F421" s="227" t="s">
        <v>561</v>
      </c>
      <c r="G421" s="224"/>
      <c r="H421" s="226" t="s">
        <v>19</v>
      </c>
      <c r="I421" s="228"/>
      <c r="J421" s="224"/>
      <c r="K421" s="224"/>
      <c r="L421" s="229"/>
      <c r="M421" s="230"/>
      <c r="N421" s="231"/>
      <c r="O421" s="231"/>
      <c r="P421" s="231"/>
      <c r="Q421" s="231"/>
      <c r="R421" s="231"/>
      <c r="S421" s="231"/>
      <c r="T421" s="232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33" t="s">
        <v>175</v>
      </c>
      <c r="AU421" s="233" t="s">
        <v>85</v>
      </c>
      <c r="AV421" s="13" t="s">
        <v>83</v>
      </c>
      <c r="AW421" s="13" t="s">
        <v>37</v>
      </c>
      <c r="AX421" s="13" t="s">
        <v>75</v>
      </c>
      <c r="AY421" s="233" t="s">
        <v>159</v>
      </c>
    </row>
    <row r="422" spans="1:51" s="13" customFormat="1" ht="12">
      <c r="A422" s="13"/>
      <c r="B422" s="223"/>
      <c r="C422" s="224"/>
      <c r="D422" s="225" t="s">
        <v>175</v>
      </c>
      <c r="E422" s="226" t="s">
        <v>19</v>
      </c>
      <c r="F422" s="227" t="s">
        <v>562</v>
      </c>
      <c r="G422" s="224"/>
      <c r="H422" s="226" t="s">
        <v>19</v>
      </c>
      <c r="I422" s="228"/>
      <c r="J422" s="224"/>
      <c r="K422" s="224"/>
      <c r="L422" s="229"/>
      <c r="M422" s="230"/>
      <c r="N422" s="231"/>
      <c r="O422" s="231"/>
      <c r="P422" s="231"/>
      <c r="Q422" s="231"/>
      <c r="R422" s="231"/>
      <c r="S422" s="231"/>
      <c r="T422" s="232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33" t="s">
        <v>175</v>
      </c>
      <c r="AU422" s="233" t="s">
        <v>85</v>
      </c>
      <c r="AV422" s="13" t="s">
        <v>83</v>
      </c>
      <c r="AW422" s="13" t="s">
        <v>37</v>
      </c>
      <c r="AX422" s="13" t="s">
        <v>75</v>
      </c>
      <c r="AY422" s="233" t="s">
        <v>159</v>
      </c>
    </row>
    <row r="423" spans="1:51" s="14" customFormat="1" ht="12">
      <c r="A423" s="14"/>
      <c r="B423" s="234"/>
      <c r="C423" s="235"/>
      <c r="D423" s="225" t="s">
        <v>175</v>
      </c>
      <c r="E423" s="236" t="s">
        <v>19</v>
      </c>
      <c r="F423" s="237" t="s">
        <v>1406</v>
      </c>
      <c r="G423" s="235"/>
      <c r="H423" s="238">
        <v>180</v>
      </c>
      <c r="I423" s="239"/>
      <c r="J423" s="235"/>
      <c r="K423" s="235"/>
      <c r="L423" s="240"/>
      <c r="M423" s="241"/>
      <c r="N423" s="242"/>
      <c r="O423" s="242"/>
      <c r="P423" s="242"/>
      <c r="Q423" s="242"/>
      <c r="R423" s="242"/>
      <c r="S423" s="242"/>
      <c r="T423" s="243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T423" s="244" t="s">
        <v>175</v>
      </c>
      <c r="AU423" s="244" t="s">
        <v>85</v>
      </c>
      <c r="AV423" s="14" t="s">
        <v>85</v>
      </c>
      <c r="AW423" s="14" t="s">
        <v>37</v>
      </c>
      <c r="AX423" s="14" t="s">
        <v>83</v>
      </c>
      <c r="AY423" s="244" t="s">
        <v>159</v>
      </c>
    </row>
    <row r="424" spans="1:65" s="2" customFormat="1" ht="24.15" customHeight="1">
      <c r="A424" s="39"/>
      <c r="B424" s="40"/>
      <c r="C424" s="205" t="s">
        <v>582</v>
      </c>
      <c r="D424" s="205" t="s">
        <v>162</v>
      </c>
      <c r="E424" s="206" t="s">
        <v>565</v>
      </c>
      <c r="F424" s="207" t="s">
        <v>566</v>
      </c>
      <c r="G424" s="208" t="s">
        <v>237</v>
      </c>
      <c r="H424" s="209">
        <v>131</v>
      </c>
      <c r="I424" s="210"/>
      <c r="J424" s="211">
        <f>ROUND(I424*H424,2)</f>
        <v>0</v>
      </c>
      <c r="K424" s="207" t="s">
        <v>166</v>
      </c>
      <c r="L424" s="45"/>
      <c r="M424" s="212" t="s">
        <v>19</v>
      </c>
      <c r="N424" s="213" t="s">
        <v>46</v>
      </c>
      <c r="O424" s="85"/>
      <c r="P424" s="214">
        <f>O424*H424</f>
        <v>0</v>
      </c>
      <c r="Q424" s="214">
        <v>0</v>
      </c>
      <c r="R424" s="214">
        <f>Q424*H424</f>
        <v>0</v>
      </c>
      <c r="S424" s="214">
        <v>0.00015</v>
      </c>
      <c r="T424" s="215">
        <f>S424*H424</f>
        <v>0.019649999999999997</v>
      </c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R424" s="216" t="s">
        <v>238</v>
      </c>
      <c r="AT424" s="216" t="s">
        <v>162</v>
      </c>
      <c r="AU424" s="216" t="s">
        <v>85</v>
      </c>
      <c r="AY424" s="18" t="s">
        <v>159</v>
      </c>
      <c r="BE424" s="217">
        <f>IF(N424="základní",J424,0)</f>
        <v>0</v>
      </c>
      <c r="BF424" s="217">
        <f>IF(N424="snížená",J424,0)</f>
        <v>0</v>
      </c>
      <c r="BG424" s="217">
        <f>IF(N424="zákl. přenesená",J424,0)</f>
        <v>0</v>
      </c>
      <c r="BH424" s="217">
        <f>IF(N424="sníž. přenesená",J424,0)</f>
        <v>0</v>
      </c>
      <c r="BI424" s="217">
        <f>IF(N424="nulová",J424,0)</f>
        <v>0</v>
      </c>
      <c r="BJ424" s="18" t="s">
        <v>83</v>
      </c>
      <c r="BK424" s="217">
        <f>ROUND(I424*H424,2)</f>
        <v>0</v>
      </c>
      <c r="BL424" s="18" t="s">
        <v>238</v>
      </c>
      <c r="BM424" s="216" t="s">
        <v>1407</v>
      </c>
    </row>
    <row r="425" spans="1:47" s="2" customFormat="1" ht="12">
      <c r="A425" s="39"/>
      <c r="B425" s="40"/>
      <c r="C425" s="41"/>
      <c r="D425" s="218" t="s">
        <v>169</v>
      </c>
      <c r="E425" s="41"/>
      <c r="F425" s="219" t="s">
        <v>568</v>
      </c>
      <c r="G425" s="41"/>
      <c r="H425" s="41"/>
      <c r="I425" s="220"/>
      <c r="J425" s="41"/>
      <c r="K425" s="41"/>
      <c r="L425" s="45"/>
      <c r="M425" s="221"/>
      <c r="N425" s="222"/>
      <c r="O425" s="85"/>
      <c r="P425" s="85"/>
      <c r="Q425" s="85"/>
      <c r="R425" s="85"/>
      <c r="S425" s="85"/>
      <c r="T425" s="86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T425" s="18" t="s">
        <v>169</v>
      </c>
      <c r="AU425" s="18" t="s">
        <v>85</v>
      </c>
    </row>
    <row r="426" spans="1:51" s="13" customFormat="1" ht="12">
      <c r="A426" s="13"/>
      <c r="B426" s="223"/>
      <c r="C426" s="224"/>
      <c r="D426" s="225" t="s">
        <v>175</v>
      </c>
      <c r="E426" s="226" t="s">
        <v>19</v>
      </c>
      <c r="F426" s="227" t="s">
        <v>561</v>
      </c>
      <c r="G426" s="224"/>
      <c r="H426" s="226" t="s">
        <v>19</v>
      </c>
      <c r="I426" s="228"/>
      <c r="J426" s="224"/>
      <c r="K426" s="224"/>
      <c r="L426" s="229"/>
      <c r="M426" s="230"/>
      <c r="N426" s="231"/>
      <c r="O426" s="231"/>
      <c r="P426" s="231"/>
      <c r="Q426" s="231"/>
      <c r="R426" s="231"/>
      <c r="S426" s="231"/>
      <c r="T426" s="232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33" t="s">
        <v>175</v>
      </c>
      <c r="AU426" s="233" t="s">
        <v>85</v>
      </c>
      <c r="AV426" s="13" t="s">
        <v>83</v>
      </c>
      <c r="AW426" s="13" t="s">
        <v>37</v>
      </c>
      <c r="AX426" s="13" t="s">
        <v>75</v>
      </c>
      <c r="AY426" s="233" t="s">
        <v>159</v>
      </c>
    </row>
    <row r="427" spans="1:51" s="13" customFormat="1" ht="12">
      <c r="A427" s="13"/>
      <c r="B427" s="223"/>
      <c r="C427" s="224"/>
      <c r="D427" s="225" t="s">
        <v>175</v>
      </c>
      <c r="E427" s="226" t="s">
        <v>19</v>
      </c>
      <c r="F427" s="227" t="s">
        <v>569</v>
      </c>
      <c r="G427" s="224"/>
      <c r="H427" s="226" t="s">
        <v>19</v>
      </c>
      <c r="I427" s="228"/>
      <c r="J427" s="224"/>
      <c r="K427" s="224"/>
      <c r="L427" s="229"/>
      <c r="M427" s="230"/>
      <c r="N427" s="231"/>
      <c r="O427" s="231"/>
      <c r="P427" s="231"/>
      <c r="Q427" s="231"/>
      <c r="R427" s="231"/>
      <c r="S427" s="231"/>
      <c r="T427" s="232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33" t="s">
        <v>175</v>
      </c>
      <c r="AU427" s="233" t="s">
        <v>85</v>
      </c>
      <c r="AV427" s="13" t="s">
        <v>83</v>
      </c>
      <c r="AW427" s="13" t="s">
        <v>37</v>
      </c>
      <c r="AX427" s="13" t="s">
        <v>75</v>
      </c>
      <c r="AY427" s="233" t="s">
        <v>159</v>
      </c>
    </row>
    <row r="428" spans="1:51" s="13" customFormat="1" ht="12">
      <c r="A428" s="13"/>
      <c r="B428" s="223"/>
      <c r="C428" s="224"/>
      <c r="D428" s="225" t="s">
        <v>175</v>
      </c>
      <c r="E428" s="226" t="s">
        <v>19</v>
      </c>
      <c r="F428" s="227" t="s">
        <v>562</v>
      </c>
      <c r="G428" s="224"/>
      <c r="H428" s="226" t="s">
        <v>19</v>
      </c>
      <c r="I428" s="228"/>
      <c r="J428" s="224"/>
      <c r="K428" s="224"/>
      <c r="L428" s="229"/>
      <c r="M428" s="230"/>
      <c r="N428" s="231"/>
      <c r="O428" s="231"/>
      <c r="P428" s="231"/>
      <c r="Q428" s="231"/>
      <c r="R428" s="231"/>
      <c r="S428" s="231"/>
      <c r="T428" s="232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33" t="s">
        <v>175</v>
      </c>
      <c r="AU428" s="233" t="s">
        <v>85</v>
      </c>
      <c r="AV428" s="13" t="s">
        <v>83</v>
      </c>
      <c r="AW428" s="13" t="s">
        <v>37</v>
      </c>
      <c r="AX428" s="13" t="s">
        <v>75</v>
      </c>
      <c r="AY428" s="233" t="s">
        <v>159</v>
      </c>
    </row>
    <row r="429" spans="1:51" s="14" customFormat="1" ht="12">
      <c r="A429" s="14"/>
      <c r="B429" s="234"/>
      <c r="C429" s="235"/>
      <c r="D429" s="225" t="s">
        <v>175</v>
      </c>
      <c r="E429" s="236" t="s">
        <v>19</v>
      </c>
      <c r="F429" s="237" t="s">
        <v>1408</v>
      </c>
      <c r="G429" s="235"/>
      <c r="H429" s="238">
        <v>131</v>
      </c>
      <c r="I429" s="239"/>
      <c r="J429" s="235"/>
      <c r="K429" s="235"/>
      <c r="L429" s="240"/>
      <c r="M429" s="241"/>
      <c r="N429" s="242"/>
      <c r="O429" s="242"/>
      <c r="P429" s="242"/>
      <c r="Q429" s="242"/>
      <c r="R429" s="242"/>
      <c r="S429" s="242"/>
      <c r="T429" s="243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T429" s="244" t="s">
        <v>175</v>
      </c>
      <c r="AU429" s="244" t="s">
        <v>85</v>
      </c>
      <c r="AV429" s="14" t="s">
        <v>85</v>
      </c>
      <c r="AW429" s="14" t="s">
        <v>37</v>
      </c>
      <c r="AX429" s="14" t="s">
        <v>75</v>
      </c>
      <c r="AY429" s="244" t="s">
        <v>159</v>
      </c>
    </row>
    <row r="430" spans="1:51" s="13" customFormat="1" ht="12">
      <c r="A430" s="13"/>
      <c r="B430" s="223"/>
      <c r="C430" s="224"/>
      <c r="D430" s="225" t="s">
        <v>175</v>
      </c>
      <c r="E430" s="226" t="s">
        <v>19</v>
      </c>
      <c r="F430" s="227" t="s">
        <v>243</v>
      </c>
      <c r="G430" s="224"/>
      <c r="H430" s="226" t="s">
        <v>19</v>
      </c>
      <c r="I430" s="228"/>
      <c r="J430" s="224"/>
      <c r="K430" s="224"/>
      <c r="L430" s="229"/>
      <c r="M430" s="230"/>
      <c r="N430" s="231"/>
      <c r="O430" s="231"/>
      <c r="P430" s="231"/>
      <c r="Q430" s="231"/>
      <c r="R430" s="231"/>
      <c r="S430" s="231"/>
      <c r="T430" s="232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33" t="s">
        <v>175</v>
      </c>
      <c r="AU430" s="233" t="s">
        <v>85</v>
      </c>
      <c r="AV430" s="13" t="s">
        <v>83</v>
      </c>
      <c r="AW430" s="13" t="s">
        <v>37</v>
      </c>
      <c r="AX430" s="13" t="s">
        <v>75</v>
      </c>
      <c r="AY430" s="233" t="s">
        <v>159</v>
      </c>
    </row>
    <row r="431" spans="1:51" s="14" customFormat="1" ht="12">
      <c r="A431" s="14"/>
      <c r="B431" s="234"/>
      <c r="C431" s="235"/>
      <c r="D431" s="225" t="s">
        <v>175</v>
      </c>
      <c r="E431" s="236" t="s">
        <v>19</v>
      </c>
      <c r="F431" s="237" t="s">
        <v>75</v>
      </c>
      <c r="G431" s="235"/>
      <c r="H431" s="238">
        <v>0</v>
      </c>
      <c r="I431" s="239"/>
      <c r="J431" s="235"/>
      <c r="K431" s="235"/>
      <c r="L431" s="240"/>
      <c r="M431" s="241"/>
      <c r="N431" s="242"/>
      <c r="O431" s="242"/>
      <c r="P431" s="242"/>
      <c r="Q431" s="242"/>
      <c r="R431" s="242"/>
      <c r="S431" s="242"/>
      <c r="T431" s="243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T431" s="244" t="s">
        <v>175</v>
      </c>
      <c r="AU431" s="244" t="s">
        <v>85</v>
      </c>
      <c r="AV431" s="14" t="s">
        <v>85</v>
      </c>
      <c r="AW431" s="14" t="s">
        <v>37</v>
      </c>
      <c r="AX431" s="14" t="s">
        <v>75</v>
      </c>
      <c r="AY431" s="244" t="s">
        <v>159</v>
      </c>
    </row>
    <row r="432" spans="1:51" s="15" customFormat="1" ht="12">
      <c r="A432" s="15"/>
      <c r="B432" s="245"/>
      <c r="C432" s="246"/>
      <c r="D432" s="225" t="s">
        <v>175</v>
      </c>
      <c r="E432" s="247" t="s">
        <v>19</v>
      </c>
      <c r="F432" s="248" t="s">
        <v>179</v>
      </c>
      <c r="G432" s="246"/>
      <c r="H432" s="249">
        <v>131</v>
      </c>
      <c r="I432" s="250"/>
      <c r="J432" s="246"/>
      <c r="K432" s="246"/>
      <c r="L432" s="251"/>
      <c r="M432" s="252"/>
      <c r="N432" s="253"/>
      <c r="O432" s="253"/>
      <c r="P432" s="253"/>
      <c r="Q432" s="253"/>
      <c r="R432" s="253"/>
      <c r="S432" s="253"/>
      <c r="T432" s="254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T432" s="255" t="s">
        <v>175</v>
      </c>
      <c r="AU432" s="255" t="s">
        <v>85</v>
      </c>
      <c r="AV432" s="15" t="s">
        <v>167</v>
      </c>
      <c r="AW432" s="15" t="s">
        <v>37</v>
      </c>
      <c r="AX432" s="15" t="s">
        <v>83</v>
      </c>
      <c r="AY432" s="255" t="s">
        <v>159</v>
      </c>
    </row>
    <row r="433" spans="1:65" s="2" customFormat="1" ht="24.15" customHeight="1">
      <c r="A433" s="39"/>
      <c r="B433" s="40"/>
      <c r="C433" s="205" t="s">
        <v>586</v>
      </c>
      <c r="D433" s="205" t="s">
        <v>162</v>
      </c>
      <c r="E433" s="206" t="s">
        <v>882</v>
      </c>
      <c r="F433" s="207" t="s">
        <v>883</v>
      </c>
      <c r="G433" s="208" t="s">
        <v>237</v>
      </c>
      <c r="H433" s="209">
        <v>49</v>
      </c>
      <c r="I433" s="210"/>
      <c r="J433" s="211">
        <f>ROUND(I433*H433,2)</f>
        <v>0</v>
      </c>
      <c r="K433" s="207" t="s">
        <v>166</v>
      </c>
      <c r="L433" s="45"/>
      <c r="M433" s="212" t="s">
        <v>19</v>
      </c>
      <c r="N433" s="213" t="s">
        <v>46</v>
      </c>
      <c r="O433" s="85"/>
      <c r="P433" s="214">
        <f>O433*H433</f>
        <v>0</v>
      </c>
      <c r="Q433" s="214">
        <v>0</v>
      </c>
      <c r="R433" s="214">
        <f>Q433*H433</f>
        <v>0</v>
      </c>
      <c r="S433" s="214">
        <v>0.00028</v>
      </c>
      <c r="T433" s="215">
        <f>S433*H433</f>
        <v>0.01372</v>
      </c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R433" s="216" t="s">
        <v>238</v>
      </c>
      <c r="AT433" s="216" t="s">
        <v>162</v>
      </c>
      <c r="AU433" s="216" t="s">
        <v>85</v>
      </c>
      <c r="AY433" s="18" t="s">
        <v>159</v>
      </c>
      <c r="BE433" s="217">
        <f>IF(N433="základní",J433,0)</f>
        <v>0</v>
      </c>
      <c r="BF433" s="217">
        <f>IF(N433="snížená",J433,0)</f>
        <v>0</v>
      </c>
      <c r="BG433" s="217">
        <f>IF(N433="zákl. přenesená",J433,0)</f>
        <v>0</v>
      </c>
      <c r="BH433" s="217">
        <f>IF(N433="sníž. přenesená",J433,0)</f>
        <v>0</v>
      </c>
      <c r="BI433" s="217">
        <f>IF(N433="nulová",J433,0)</f>
        <v>0</v>
      </c>
      <c r="BJ433" s="18" t="s">
        <v>83</v>
      </c>
      <c r="BK433" s="217">
        <f>ROUND(I433*H433,2)</f>
        <v>0</v>
      </c>
      <c r="BL433" s="18" t="s">
        <v>238</v>
      </c>
      <c r="BM433" s="216" t="s">
        <v>1409</v>
      </c>
    </row>
    <row r="434" spans="1:47" s="2" customFormat="1" ht="12">
      <c r="A434" s="39"/>
      <c r="B434" s="40"/>
      <c r="C434" s="41"/>
      <c r="D434" s="218" t="s">
        <v>169</v>
      </c>
      <c r="E434" s="41"/>
      <c r="F434" s="219" t="s">
        <v>885</v>
      </c>
      <c r="G434" s="41"/>
      <c r="H434" s="41"/>
      <c r="I434" s="220"/>
      <c r="J434" s="41"/>
      <c r="K434" s="41"/>
      <c r="L434" s="45"/>
      <c r="M434" s="221"/>
      <c r="N434" s="222"/>
      <c r="O434" s="85"/>
      <c r="P434" s="85"/>
      <c r="Q434" s="85"/>
      <c r="R434" s="85"/>
      <c r="S434" s="85"/>
      <c r="T434" s="86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T434" s="18" t="s">
        <v>169</v>
      </c>
      <c r="AU434" s="18" t="s">
        <v>85</v>
      </c>
    </row>
    <row r="435" spans="1:51" s="13" customFormat="1" ht="12">
      <c r="A435" s="13"/>
      <c r="B435" s="223"/>
      <c r="C435" s="224"/>
      <c r="D435" s="225" t="s">
        <v>175</v>
      </c>
      <c r="E435" s="226" t="s">
        <v>19</v>
      </c>
      <c r="F435" s="227" t="s">
        <v>561</v>
      </c>
      <c r="G435" s="224"/>
      <c r="H435" s="226" t="s">
        <v>19</v>
      </c>
      <c r="I435" s="228"/>
      <c r="J435" s="224"/>
      <c r="K435" s="224"/>
      <c r="L435" s="229"/>
      <c r="M435" s="230"/>
      <c r="N435" s="231"/>
      <c r="O435" s="231"/>
      <c r="P435" s="231"/>
      <c r="Q435" s="231"/>
      <c r="R435" s="231"/>
      <c r="S435" s="231"/>
      <c r="T435" s="232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33" t="s">
        <v>175</v>
      </c>
      <c r="AU435" s="233" t="s">
        <v>85</v>
      </c>
      <c r="AV435" s="13" t="s">
        <v>83</v>
      </c>
      <c r="AW435" s="13" t="s">
        <v>37</v>
      </c>
      <c r="AX435" s="13" t="s">
        <v>75</v>
      </c>
      <c r="AY435" s="233" t="s">
        <v>159</v>
      </c>
    </row>
    <row r="436" spans="1:51" s="13" customFormat="1" ht="12">
      <c r="A436" s="13"/>
      <c r="B436" s="223"/>
      <c r="C436" s="224"/>
      <c r="D436" s="225" t="s">
        <v>175</v>
      </c>
      <c r="E436" s="226" t="s">
        <v>19</v>
      </c>
      <c r="F436" s="227" t="s">
        <v>886</v>
      </c>
      <c r="G436" s="224"/>
      <c r="H436" s="226" t="s">
        <v>19</v>
      </c>
      <c r="I436" s="228"/>
      <c r="J436" s="224"/>
      <c r="K436" s="224"/>
      <c r="L436" s="229"/>
      <c r="M436" s="230"/>
      <c r="N436" s="231"/>
      <c r="O436" s="231"/>
      <c r="P436" s="231"/>
      <c r="Q436" s="231"/>
      <c r="R436" s="231"/>
      <c r="S436" s="231"/>
      <c r="T436" s="232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33" t="s">
        <v>175</v>
      </c>
      <c r="AU436" s="233" t="s">
        <v>85</v>
      </c>
      <c r="AV436" s="13" t="s">
        <v>83</v>
      </c>
      <c r="AW436" s="13" t="s">
        <v>37</v>
      </c>
      <c r="AX436" s="13" t="s">
        <v>75</v>
      </c>
      <c r="AY436" s="233" t="s">
        <v>159</v>
      </c>
    </row>
    <row r="437" spans="1:51" s="13" customFormat="1" ht="12">
      <c r="A437" s="13"/>
      <c r="B437" s="223"/>
      <c r="C437" s="224"/>
      <c r="D437" s="225" t="s">
        <v>175</v>
      </c>
      <c r="E437" s="226" t="s">
        <v>19</v>
      </c>
      <c r="F437" s="227" t="s">
        <v>562</v>
      </c>
      <c r="G437" s="224"/>
      <c r="H437" s="226" t="s">
        <v>19</v>
      </c>
      <c r="I437" s="228"/>
      <c r="J437" s="224"/>
      <c r="K437" s="224"/>
      <c r="L437" s="229"/>
      <c r="M437" s="230"/>
      <c r="N437" s="231"/>
      <c r="O437" s="231"/>
      <c r="P437" s="231"/>
      <c r="Q437" s="231"/>
      <c r="R437" s="231"/>
      <c r="S437" s="231"/>
      <c r="T437" s="232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33" t="s">
        <v>175</v>
      </c>
      <c r="AU437" s="233" t="s">
        <v>85</v>
      </c>
      <c r="AV437" s="13" t="s">
        <v>83</v>
      </c>
      <c r="AW437" s="13" t="s">
        <v>37</v>
      </c>
      <c r="AX437" s="13" t="s">
        <v>75</v>
      </c>
      <c r="AY437" s="233" t="s">
        <v>159</v>
      </c>
    </row>
    <row r="438" spans="1:51" s="14" customFormat="1" ht="12">
      <c r="A438" s="14"/>
      <c r="B438" s="234"/>
      <c r="C438" s="235"/>
      <c r="D438" s="225" t="s">
        <v>175</v>
      </c>
      <c r="E438" s="236" t="s">
        <v>19</v>
      </c>
      <c r="F438" s="237" t="s">
        <v>428</v>
      </c>
      <c r="G438" s="235"/>
      <c r="H438" s="238">
        <v>49</v>
      </c>
      <c r="I438" s="239"/>
      <c r="J438" s="235"/>
      <c r="K438" s="235"/>
      <c r="L438" s="240"/>
      <c r="M438" s="241"/>
      <c r="N438" s="242"/>
      <c r="O438" s="242"/>
      <c r="P438" s="242"/>
      <c r="Q438" s="242"/>
      <c r="R438" s="242"/>
      <c r="S438" s="242"/>
      <c r="T438" s="243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T438" s="244" t="s">
        <v>175</v>
      </c>
      <c r="AU438" s="244" t="s">
        <v>85</v>
      </c>
      <c r="AV438" s="14" t="s">
        <v>85</v>
      </c>
      <c r="AW438" s="14" t="s">
        <v>37</v>
      </c>
      <c r="AX438" s="14" t="s">
        <v>75</v>
      </c>
      <c r="AY438" s="244" t="s">
        <v>159</v>
      </c>
    </row>
    <row r="439" spans="1:51" s="13" customFormat="1" ht="12">
      <c r="A439" s="13"/>
      <c r="B439" s="223"/>
      <c r="C439" s="224"/>
      <c r="D439" s="225" t="s">
        <v>175</v>
      </c>
      <c r="E439" s="226" t="s">
        <v>19</v>
      </c>
      <c r="F439" s="227" t="s">
        <v>243</v>
      </c>
      <c r="G439" s="224"/>
      <c r="H439" s="226" t="s">
        <v>19</v>
      </c>
      <c r="I439" s="228"/>
      <c r="J439" s="224"/>
      <c r="K439" s="224"/>
      <c r="L439" s="229"/>
      <c r="M439" s="230"/>
      <c r="N439" s="231"/>
      <c r="O439" s="231"/>
      <c r="P439" s="231"/>
      <c r="Q439" s="231"/>
      <c r="R439" s="231"/>
      <c r="S439" s="231"/>
      <c r="T439" s="232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33" t="s">
        <v>175</v>
      </c>
      <c r="AU439" s="233" t="s">
        <v>85</v>
      </c>
      <c r="AV439" s="13" t="s">
        <v>83</v>
      </c>
      <c r="AW439" s="13" t="s">
        <v>37</v>
      </c>
      <c r="AX439" s="13" t="s">
        <v>75</v>
      </c>
      <c r="AY439" s="233" t="s">
        <v>159</v>
      </c>
    </row>
    <row r="440" spans="1:51" s="14" customFormat="1" ht="12">
      <c r="A440" s="14"/>
      <c r="B440" s="234"/>
      <c r="C440" s="235"/>
      <c r="D440" s="225" t="s">
        <v>175</v>
      </c>
      <c r="E440" s="236" t="s">
        <v>19</v>
      </c>
      <c r="F440" s="237" t="s">
        <v>75</v>
      </c>
      <c r="G440" s="235"/>
      <c r="H440" s="238">
        <v>0</v>
      </c>
      <c r="I440" s="239"/>
      <c r="J440" s="235"/>
      <c r="K440" s="235"/>
      <c r="L440" s="240"/>
      <c r="M440" s="241"/>
      <c r="N440" s="242"/>
      <c r="O440" s="242"/>
      <c r="P440" s="242"/>
      <c r="Q440" s="242"/>
      <c r="R440" s="242"/>
      <c r="S440" s="242"/>
      <c r="T440" s="243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T440" s="244" t="s">
        <v>175</v>
      </c>
      <c r="AU440" s="244" t="s">
        <v>85</v>
      </c>
      <c r="AV440" s="14" t="s">
        <v>85</v>
      </c>
      <c r="AW440" s="14" t="s">
        <v>37</v>
      </c>
      <c r="AX440" s="14" t="s">
        <v>75</v>
      </c>
      <c r="AY440" s="244" t="s">
        <v>159</v>
      </c>
    </row>
    <row r="441" spans="1:51" s="15" customFormat="1" ht="12">
      <c r="A441" s="15"/>
      <c r="B441" s="245"/>
      <c r="C441" s="246"/>
      <c r="D441" s="225" t="s">
        <v>175</v>
      </c>
      <c r="E441" s="247" t="s">
        <v>19</v>
      </c>
      <c r="F441" s="248" t="s">
        <v>179</v>
      </c>
      <c r="G441" s="246"/>
      <c r="H441" s="249">
        <v>49</v>
      </c>
      <c r="I441" s="250"/>
      <c r="J441" s="246"/>
      <c r="K441" s="246"/>
      <c r="L441" s="251"/>
      <c r="M441" s="252"/>
      <c r="N441" s="253"/>
      <c r="O441" s="253"/>
      <c r="P441" s="253"/>
      <c r="Q441" s="253"/>
      <c r="R441" s="253"/>
      <c r="S441" s="253"/>
      <c r="T441" s="254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T441" s="255" t="s">
        <v>175</v>
      </c>
      <c r="AU441" s="255" t="s">
        <v>85</v>
      </c>
      <c r="AV441" s="15" t="s">
        <v>167</v>
      </c>
      <c r="AW441" s="15" t="s">
        <v>37</v>
      </c>
      <c r="AX441" s="15" t="s">
        <v>83</v>
      </c>
      <c r="AY441" s="255" t="s">
        <v>159</v>
      </c>
    </row>
    <row r="442" spans="1:65" s="2" customFormat="1" ht="24.15" customHeight="1">
      <c r="A442" s="39"/>
      <c r="B442" s="40"/>
      <c r="C442" s="205" t="s">
        <v>592</v>
      </c>
      <c r="D442" s="205" t="s">
        <v>162</v>
      </c>
      <c r="E442" s="206" t="s">
        <v>572</v>
      </c>
      <c r="F442" s="207" t="s">
        <v>573</v>
      </c>
      <c r="G442" s="208" t="s">
        <v>461</v>
      </c>
      <c r="H442" s="209">
        <v>180</v>
      </c>
      <c r="I442" s="210"/>
      <c r="J442" s="211">
        <f>ROUND(I442*H442,2)</f>
        <v>0</v>
      </c>
      <c r="K442" s="207" t="s">
        <v>166</v>
      </c>
      <c r="L442" s="45"/>
      <c r="M442" s="212" t="s">
        <v>19</v>
      </c>
      <c r="N442" s="213" t="s">
        <v>46</v>
      </c>
      <c r="O442" s="85"/>
      <c r="P442" s="214">
        <f>O442*H442</f>
        <v>0</v>
      </c>
      <c r="Q442" s="214">
        <v>0</v>
      </c>
      <c r="R442" s="214">
        <f>Q442*H442</f>
        <v>0</v>
      </c>
      <c r="S442" s="214">
        <v>0</v>
      </c>
      <c r="T442" s="215">
        <f>S442*H442</f>
        <v>0</v>
      </c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R442" s="216" t="s">
        <v>238</v>
      </c>
      <c r="AT442" s="216" t="s">
        <v>162</v>
      </c>
      <c r="AU442" s="216" t="s">
        <v>85</v>
      </c>
      <c r="AY442" s="18" t="s">
        <v>159</v>
      </c>
      <c r="BE442" s="217">
        <f>IF(N442="základní",J442,0)</f>
        <v>0</v>
      </c>
      <c r="BF442" s="217">
        <f>IF(N442="snížená",J442,0)</f>
        <v>0</v>
      </c>
      <c r="BG442" s="217">
        <f>IF(N442="zákl. přenesená",J442,0)</f>
        <v>0</v>
      </c>
      <c r="BH442" s="217">
        <f>IF(N442="sníž. přenesená",J442,0)</f>
        <v>0</v>
      </c>
      <c r="BI442" s="217">
        <f>IF(N442="nulová",J442,0)</f>
        <v>0</v>
      </c>
      <c r="BJ442" s="18" t="s">
        <v>83</v>
      </c>
      <c r="BK442" s="217">
        <f>ROUND(I442*H442,2)</f>
        <v>0</v>
      </c>
      <c r="BL442" s="18" t="s">
        <v>238</v>
      </c>
      <c r="BM442" s="216" t="s">
        <v>1410</v>
      </c>
    </row>
    <row r="443" spans="1:47" s="2" customFormat="1" ht="12">
      <c r="A443" s="39"/>
      <c r="B443" s="40"/>
      <c r="C443" s="41"/>
      <c r="D443" s="218" t="s">
        <v>169</v>
      </c>
      <c r="E443" s="41"/>
      <c r="F443" s="219" t="s">
        <v>575</v>
      </c>
      <c r="G443" s="41"/>
      <c r="H443" s="41"/>
      <c r="I443" s="220"/>
      <c r="J443" s="41"/>
      <c r="K443" s="41"/>
      <c r="L443" s="45"/>
      <c r="M443" s="221"/>
      <c r="N443" s="222"/>
      <c r="O443" s="85"/>
      <c r="P443" s="85"/>
      <c r="Q443" s="85"/>
      <c r="R443" s="85"/>
      <c r="S443" s="85"/>
      <c r="T443" s="86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T443" s="18" t="s">
        <v>169</v>
      </c>
      <c r="AU443" s="18" t="s">
        <v>85</v>
      </c>
    </row>
    <row r="444" spans="1:51" s="13" customFormat="1" ht="12">
      <c r="A444" s="13"/>
      <c r="B444" s="223"/>
      <c r="C444" s="224"/>
      <c r="D444" s="225" t="s">
        <v>175</v>
      </c>
      <c r="E444" s="226" t="s">
        <v>19</v>
      </c>
      <c r="F444" s="227" t="s">
        <v>576</v>
      </c>
      <c r="G444" s="224"/>
      <c r="H444" s="226" t="s">
        <v>19</v>
      </c>
      <c r="I444" s="228"/>
      <c r="J444" s="224"/>
      <c r="K444" s="224"/>
      <c r="L444" s="229"/>
      <c r="M444" s="230"/>
      <c r="N444" s="231"/>
      <c r="O444" s="231"/>
      <c r="P444" s="231"/>
      <c r="Q444" s="231"/>
      <c r="R444" s="231"/>
      <c r="S444" s="231"/>
      <c r="T444" s="232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33" t="s">
        <v>175</v>
      </c>
      <c r="AU444" s="233" t="s">
        <v>85</v>
      </c>
      <c r="AV444" s="13" t="s">
        <v>83</v>
      </c>
      <c r="AW444" s="13" t="s">
        <v>37</v>
      </c>
      <c r="AX444" s="13" t="s">
        <v>75</v>
      </c>
      <c r="AY444" s="233" t="s">
        <v>159</v>
      </c>
    </row>
    <row r="445" spans="1:51" s="13" customFormat="1" ht="12">
      <c r="A445" s="13"/>
      <c r="B445" s="223"/>
      <c r="C445" s="224"/>
      <c r="D445" s="225" t="s">
        <v>175</v>
      </c>
      <c r="E445" s="226" t="s">
        <v>19</v>
      </c>
      <c r="F445" s="227" t="s">
        <v>562</v>
      </c>
      <c r="G445" s="224"/>
      <c r="H445" s="226" t="s">
        <v>19</v>
      </c>
      <c r="I445" s="228"/>
      <c r="J445" s="224"/>
      <c r="K445" s="224"/>
      <c r="L445" s="229"/>
      <c r="M445" s="230"/>
      <c r="N445" s="231"/>
      <c r="O445" s="231"/>
      <c r="P445" s="231"/>
      <c r="Q445" s="231"/>
      <c r="R445" s="231"/>
      <c r="S445" s="231"/>
      <c r="T445" s="232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33" t="s">
        <v>175</v>
      </c>
      <c r="AU445" s="233" t="s">
        <v>85</v>
      </c>
      <c r="AV445" s="13" t="s">
        <v>83</v>
      </c>
      <c r="AW445" s="13" t="s">
        <v>37</v>
      </c>
      <c r="AX445" s="13" t="s">
        <v>75</v>
      </c>
      <c r="AY445" s="233" t="s">
        <v>159</v>
      </c>
    </row>
    <row r="446" spans="1:51" s="14" customFormat="1" ht="12">
      <c r="A446" s="14"/>
      <c r="B446" s="234"/>
      <c r="C446" s="235"/>
      <c r="D446" s="225" t="s">
        <v>175</v>
      </c>
      <c r="E446" s="236" t="s">
        <v>19</v>
      </c>
      <c r="F446" s="237" t="s">
        <v>1406</v>
      </c>
      <c r="G446" s="235"/>
      <c r="H446" s="238">
        <v>180</v>
      </c>
      <c r="I446" s="239"/>
      <c r="J446" s="235"/>
      <c r="K446" s="235"/>
      <c r="L446" s="240"/>
      <c r="M446" s="241"/>
      <c r="N446" s="242"/>
      <c r="O446" s="242"/>
      <c r="P446" s="242"/>
      <c r="Q446" s="242"/>
      <c r="R446" s="242"/>
      <c r="S446" s="242"/>
      <c r="T446" s="243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T446" s="244" t="s">
        <v>175</v>
      </c>
      <c r="AU446" s="244" t="s">
        <v>85</v>
      </c>
      <c r="AV446" s="14" t="s">
        <v>85</v>
      </c>
      <c r="AW446" s="14" t="s">
        <v>37</v>
      </c>
      <c r="AX446" s="14" t="s">
        <v>83</v>
      </c>
      <c r="AY446" s="244" t="s">
        <v>159</v>
      </c>
    </row>
    <row r="447" spans="1:65" s="2" customFormat="1" ht="33" customHeight="1">
      <c r="A447" s="39"/>
      <c r="B447" s="40"/>
      <c r="C447" s="257" t="s">
        <v>600</v>
      </c>
      <c r="D447" s="257" t="s">
        <v>255</v>
      </c>
      <c r="E447" s="258" t="s">
        <v>888</v>
      </c>
      <c r="F447" s="259" t="s">
        <v>889</v>
      </c>
      <c r="G447" s="260" t="s">
        <v>237</v>
      </c>
      <c r="H447" s="261">
        <v>49</v>
      </c>
      <c r="I447" s="262"/>
      <c r="J447" s="263">
        <f>ROUND(I447*H447,2)</f>
        <v>0</v>
      </c>
      <c r="K447" s="259" t="s">
        <v>166</v>
      </c>
      <c r="L447" s="264"/>
      <c r="M447" s="265" t="s">
        <v>19</v>
      </c>
      <c r="N447" s="266" t="s">
        <v>46</v>
      </c>
      <c r="O447" s="85"/>
      <c r="P447" s="214">
        <f>O447*H447</f>
        <v>0</v>
      </c>
      <c r="Q447" s="214">
        <v>0.001</v>
      </c>
      <c r="R447" s="214">
        <f>Q447*H447</f>
        <v>0.049</v>
      </c>
      <c r="S447" s="214">
        <v>0</v>
      </c>
      <c r="T447" s="215">
        <f>S447*H447</f>
        <v>0</v>
      </c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R447" s="216" t="s">
        <v>259</v>
      </c>
      <c r="AT447" s="216" t="s">
        <v>255</v>
      </c>
      <c r="AU447" s="216" t="s">
        <v>85</v>
      </c>
      <c r="AY447" s="18" t="s">
        <v>159</v>
      </c>
      <c r="BE447" s="217">
        <f>IF(N447="základní",J447,0)</f>
        <v>0</v>
      </c>
      <c r="BF447" s="217">
        <f>IF(N447="snížená",J447,0)</f>
        <v>0</v>
      </c>
      <c r="BG447" s="217">
        <f>IF(N447="zákl. přenesená",J447,0)</f>
        <v>0</v>
      </c>
      <c r="BH447" s="217">
        <f>IF(N447="sníž. přenesená",J447,0)</f>
        <v>0</v>
      </c>
      <c r="BI447" s="217">
        <f>IF(N447="nulová",J447,0)</f>
        <v>0</v>
      </c>
      <c r="BJ447" s="18" t="s">
        <v>83</v>
      </c>
      <c r="BK447" s="217">
        <f>ROUND(I447*H447,2)</f>
        <v>0</v>
      </c>
      <c r="BL447" s="18" t="s">
        <v>238</v>
      </c>
      <c r="BM447" s="216" t="s">
        <v>1411</v>
      </c>
    </row>
    <row r="448" spans="1:51" s="13" customFormat="1" ht="12">
      <c r="A448" s="13"/>
      <c r="B448" s="223"/>
      <c r="C448" s="224"/>
      <c r="D448" s="225" t="s">
        <v>175</v>
      </c>
      <c r="E448" s="226" t="s">
        <v>19</v>
      </c>
      <c r="F448" s="227" t="s">
        <v>886</v>
      </c>
      <c r="G448" s="224"/>
      <c r="H448" s="226" t="s">
        <v>19</v>
      </c>
      <c r="I448" s="228"/>
      <c r="J448" s="224"/>
      <c r="K448" s="224"/>
      <c r="L448" s="229"/>
      <c r="M448" s="230"/>
      <c r="N448" s="231"/>
      <c r="O448" s="231"/>
      <c r="P448" s="231"/>
      <c r="Q448" s="231"/>
      <c r="R448" s="231"/>
      <c r="S448" s="231"/>
      <c r="T448" s="232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33" t="s">
        <v>175</v>
      </c>
      <c r="AU448" s="233" t="s">
        <v>85</v>
      </c>
      <c r="AV448" s="13" t="s">
        <v>83</v>
      </c>
      <c r="AW448" s="13" t="s">
        <v>37</v>
      </c>
      <c r="AX448" s="13" t="s">
        <v>75</v>
      </c>
      <c r="AY448" s="233" t="s">
        <v>159</v>
      </c>
    </row>
    <row r="449" spans="1:51" s="14" customFormat="1" ht="12">
      <c r="A449" s="14"/>
      <c r="B449" s="234"/>
      <c r="C449" s="235"/>
      <c r="D449" s="225" t="s">
        <v>175</v>
      </c>
      <c r="E449" s="236" t="s">
        <v>19</v>
      </c>
      <c r="F449" s="237" t="s">
        <v>428</v>
      </c>
      <c r="G449" s="235"/>
      <c r="H449" s="238">
        <v>49</v>
      </c>
      <c r="I449" s="239"/>
      <c r="J449" s="235"/>
      <c r="K449" s="235"/>
      <c r="L449" s="240"/>
      <c r="M449" s="241"/>
      <c r="N449" s="242"/>
      <c r="O449" s="242"/>
      <c r="P449" s="242"/>
      <c r="Q449" s="242"/>
      <c r="R449" s="242"/>
      <c r="S449" s="242"/>
      <c r="T449" s="243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T449" s="244" t="s">
        <v>175</v>
      </c>
      <c r="AU449" s="244" t="s">
        <v>85</v>
      </c>
      <c r="AV449" s="14" t="s">
        <v>85</v>
      </c>
      <c r="AW449" s="14" t="s">
        <v>37</v>
      </c>
      <c r="AX449" s="14" t="s">
        <v>83</v>
      </c>
      <c r="AY449" s="244" t="s">
        <v>159</v>
      </c>
    </row>
    <row r="450" spans="1:65" s="2" customFormat="1" ht="24.15" customHeight="1">
      <c r="A450" s="39"/>
      <c r="B450" s="40"/>
      <c r="C450" s="205" t="s">
        <v>607</v>
      </c>
      <c r="D450" s="205" t="s">
        <v>162</v>
      </c>
      <c r="E450" s="206" t="s">
        <v>578</v>
      </c>
      <c r="F450" s="207" t="s">
        <v>579</v>
      </c>
      <c r="G450" s="208" t="s">
        <v>237</v>
      </c>
      <c r="H450" s="209">
        <v>131</v>
      </c>
      <c r="I450" s="210"/>
      <c r="J450" s="211">
        <f>ROUND(I450*H450,2)</f>
        <v>0</v>
      </c>
      <c r="K450" s="207" t="s">
        <v>166</v>
      </c>
      <c r="L450" s="45"/>
      <c r="M450" s="212" t="s">
        <v>19</v>
      </c>
      <c r="N450" s="213" t="s">
        <v>46</v>
      </c>
      <c r="O450" s="85"/>
      <c r="P450" s="214">
        <f>O450*H450</f>
        <v>0</v>
      </c>
      <c r="Q450" s="214">
        <v>0</v>
      </c>
      <c r="R450" s="214">
        <f>Q450*H450</f>
        <v>0</v>
      </c>
      <c r="S450" s="214">
        <v>0</v>
      </c>
      <c r="T450" s="215">
        <f>S450*H450</f>
        <v>0</v>
      </c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R450" s="216" t="s">
        <v>238</v>
      </c>
      <c r="AT450" s="216" t="s">
        <v>162</v>
      </c>
      <c r="AU450" s="216" t="s">
        <v>85</v>
      </c>
      <c r="AY450" s="18" t="s">
        <v>159</v>
      </c>
      <c r="BE450" s="217">
        <f>IF(N450="základní",J450,0)</f>
        <v>0</v>
      </c>
      <c r="BF450" s="217">
        <f>IF(N450="snížená",J450,0)</f>
        <v>0</v>
      </c>
      <c r="BG450" s="217">
        <f>IF(N450="zákl. přenesená",J450,0)</f>
        <v>0</v>
      </c>
      <c r="BH450" s="217">
        <f>IF(N450="sníž. přenesená",J450,0)</f>
        <v>0</v>
      </c>
      <c r="BI450" s="217">
        <f>IF(N450="nulová",J450,0)</f>
        <v>0</v>
      </c>
      <c r="BJ450" s="18" t="s">
        <v>83</v>
      </c>
      <c r="BK450" s="217">
        <f>ROUND(I450*H450,2)</f>
        <v>0</v>
      </c>
      <c r="BL450" s="18" t="s">
        <v>238</v>
      </c>
      <c r="BM450" s="216" t="s">
        <v>1412</v>
      </c>
    </row>
    <row r="451" spans="1:47" s="2" customFormat="1" ht="12">
      <c r="A451" s="39"/>
      <c r="B451" s="40"/>
      <c r="C451" s="41"/>
      <c r="D451" s="218" t="s">
        <v>169</v>
      </c>
      <c r="E451" s="41"/>
      <c r="F451" s="219" t="s">
        <v>581</v>
      </c>
      <c r="G451" s="41"/>
      <c r="H451" s="41"/>
      <c r="I451" s="220"/>
      <c r="J451" s="41"/>
      <c r="K451" s="41"/>
      <c r="L451" s="45"/>
      <c r="M451" s="221"/>
      <c r="N451" s="222"/>
      <c r="O451" s="85"/>
      <c r="P451" s="85"/>
      <c r="Q451" s="85"/>
      <c r="R451" s="85"/>
      <c r="S451" s="85"/>
      <c r="T451" s="86"/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T451" s="18" t="s">
        <v>169</v>
      </c>
      <c r="AU451" s="18" t="s">
        <v>85</v>
      </c>
    </row>
    <row r="452" spans="1:51" s="13" customFormat="1" ht="12">
      <c r="A452" s="13"/>
      <c r="B452" s="223"/>
      <c r="C452" s="224"/>
      <c r="D452" s="225" t="s">
        <v>175</v>
      </c>
      <c r="E452" s="226" t="s">
        <v>19</v>
      </c>
      <c r="F452" s="227" t="s">
        <v>576</v>
      </c>
      <c r="G452" s="224"/>
      <c r="H452" s="226" t="s">
        <v>19</v>
      </c>
      <c r="I452" s="228"/>
      <c r="J452" s="224"/>
      <c r="K452" s="224"/>
      <c r="L452" s="229"/>
      <c r="M452" s="230"/>
      <c r="N452" s="231"/>
      <c r="O452" s="231"/>
      <c r="P452" s="231"/>
      <c r="Q452" s="231"/>
      <c r="R452" s="231"/>
      <c r="S452" s="231"/>
      <c r="T452" s="232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33" t="s">
        <v>175</v>
      </c>
      <c r="AU452" s="233" t="s">
        <v>85</v>
      </c>
      <c r="AV452" s="13" t="s">
        <v>83</v>
      </c>
      <c r="AW452" s="13" t="s">
        <v>37</v>
      </c>
      <c r="AX452" s="13" t="s">
        <v>75</v>
      </c>
      <c r="AY452" s="233" t="s">
        <v>159</v>
      </c>
    </row>
    <row r="453" spans="1:51" s="13" customFormat="1" ht="12">
      <c r="A453" s="13"/>
      <c r="B453" s="223"/>
      <c r="C453" s="224"/>
      <c r="D453" s="225" t="s">
        <v>175</v>
      </c>
      <c r="E453" s="226" t="s">
        <v>19</v>
      </c>
      <c r="F453" s="227" t="s">
        <v>569</v>
      </c>
      <c r="G453" s="224"/>
      <c r="H453" s="226" t="s">
        <v>19</v>
      </c>
      <c r="I453" s="228"/>
      <c r="J453" s="224"/>
      <c r="K453" s="224"/>
      <c r="L453" s="229"/>
      <c r="M453" s="230"/>
      <c r="N453" s="231"/>
      <c r="O453" s="231"/>
      <c r="P453" s="231"/>
      <c r="Q453" s="231"/>
      <c r="R453" s="231"/>
      <c r="S453" s="231"/>
      <c r="T453" s="232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33" t="s">
        <v>175</v>
      </c>
      <c r="AU453" s="233" t="s">
        <v>85</v>
      </c>
      <c r="AV453" s="13" t="s">
        <v>83</v>
      </c>
      <c r="AW453" s="13" t="s">
        <v>37</v>
      </c>
      <c r="AX453" s="13" t="s">
        <v>75</v>
      </c>
      <c r="AY453" s="233" t="s">
        <v>159</v>
      </c>
    </row>
    <row r="454" spans="1:51" s="13" customFormat="1" ht="12">
      <c r="A454" s="13"/>
      <c r="B454" s="223"/>
      <c r="C454" s="224"/>
      <c r="D454" s="225" t="s">
        <v>175</v>
      </c>
      <c r="E454" s="226" t="s">
        <v>19</v>
      </c>
      <c r="F454" s="227" t="s">
        <v>562</v>
      </c>
      <c r="G454" s="224"/>
      <c r="H454" s="226" t="s">
        <v>19</v>
      </c>
      <c r="I454" s="228"/>
      <c r="J454" s="224"/>
      <c r="K454" s="224"/>
      <c r="L454" s="229"/>
      <c r="M454" s="230"/>
      <c r="N454" s="231"/>
      <c r="O454" s="231"/>
      <c r="P454" s="231"/>
      <c r="Q454" s="231"/>
      <c r="R454" s="231"/>
      <c r="S454" s="231"/>
      <c r="T454" s="232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33" t="s">
        <v>175</v>
      </c>
      <c r="AU454" s="233" t="s">
        <v>85</v>
      </c>
      <c r="AV454" s="13" t="s">
        <v>83</v>
      </c>
      <c r="AW454" s="13" t="s">
        <v>37</v>
      </c>
      <c r="AX454" s="13" t="s">
        <v>75</v>
      </c>
      <c r="AY454" s="233" t="s">
        <v>159</v>
      </c>
    </row>
    <row r="455" spans="1:51" s="14" customFormat="1" ht="12">
      <c r="A455" s="14"/>
      <c r="B455" s="234"/>
      <c r="C455" s="235"/>
      <c r="D455" s="225" t="s">
        <v>175</v>
      </c>
      <c r="E455" s="236" t="s">
        <v>19</v>
      </c>
      <c r="F455" s="237" t="s">
        <v>1408</v>
      </c>
      <c r="G455" s="235"/>
      <c r="H455" s="238">
        <v>131</v>
      </c>
      <c r="I455" s="239"/>
      <c r="J455" s="235"/>
      <c r="K455" s="235"/>
      <c r="L455" s="240"/>
      <c r="M455" s="241"/>
      <c r="N455" s="242"/>
      <c r="O455" s="242"/>
      <c r="P455" s="242"/>
      <c r="Q455" s="242"/>
      <c r="R455" s="242"/>
      <c r="S455" s="242"/>
      <c r="T455" s="243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T455" s="244" t="s">
        <v>175</v>
      </c>
      <c r="AU455" s="244" t="s">
        <v>85</v>
      </c>
      <c r="AV455" s="14" t="s">
        <v>85</v>
      </c>
      <c r="AW455" s="14" t="s">
        <v>37</v>
      </c>
      <c r="AX455" s="14" t="s">
        <v>75</v>
      </c>
      <c r="AY455" s="244" t="s">
        <v>159</v>
      </c>
    </row>
    <row r="456" spans="1:51" s="13" customFormat="1" ht="12">
      <c r="A456" s="13"/>
      <c r="B456" s="223"/>
      <c r="C456" s="224"/>
      <c r="D456" s="225" t="s">
        <v>175</v>
      </c>
      <c r="E456" s="226" t="s">
        <v>19</v>
      </c>
      <c r="F456" s="227" t="s">
        <v>243</v>
      </c>
      <c r="G456" s="224"/>
      <c r="H456" s="226" t="s">
        <v>19</v>
      </c>
      <c r="I456" s="228"/>
      <c r="J456" s="224"/>
      <c r="K456" s="224"/>
      <c r="L456" s="229"/>
      <c r="M456" s="230"/>
      <c r="N456" s="231"/>
      <c r="O456" s="231"/>
      <c r="P456" s="231"/>
      <c r="Q456" s="231"/>
      <c r="R456" s="231"/>
      <c r="S456" s="231"/>
      <c r="T456" s="232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33" t="s">
        <v>175</v>
      </c>
      <c r="AU456" s="233" t="s">
        <v>85</v>
      </c>
      <c r="AV456" s="13" t="s">
        <v>83</v>
      </c>
      <c r="AW456" s="13" t="s">
        <v>37</v>
      </c>
      <c r="AX456" s="13" t="s">
        <v>75</v>
      </c>
      <c r="AY456" s="233" t="s">
        <v>159</v>
      </c>
    </row>
    <row r="457" spans="1:51" s="14" customFormat="1" ht="12">
      <c r="A457" s="14"/>
      <c r="B457" s="234"/>
      <c r="C457" s="235"/>
      <c r="D457" s="225" t="s">
        <v>175</v>
      </c>
      <c r="E457" s="236" t="s">
        <v>19</v>
      </c>
      <c r="F457" s="237" t="s">
        <v>75</v>
      </c>
      <c r="G457" s="235"/>
      <c r="H457" s="238">
        <v>0</v>
      </c>
      <c r="I457" s="239"/>
      <c r="J457" s="235"/>
      <c r="K457" s="235"/>
      <c r="L457" s="240"/>
      <c r="M457" s="241"/>
      <c r="N457" s="242"/>
      <c r="O457" s="242"/>
      <c r="P457" s="242"/>
      <c r="Q457" s="242"/>
      <c r="R457" s="242"/>
      <c r="S457" s="242"/>
      <c r="T457" s="243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T457" s="244" t="s">
        <v>175</v>
      </c>
      <c r="AU457" s="244" t="s">
        <v>85</v>
      </c>
      <c r="AV457" s="14" t="s">
        <v>85</v>
      </c>
      <c r="AW457" s="14" t="s">
        <v>37</v>
      </c>
      <c r="AX457" s="14" t="s">
        <v>75</v>
      </c>
      <c r="AY457" s="244" t="s">
        <v>159</v>
      </c>
    </row>
    <row r="458" spans="1:51" s="15" customFormat="1" ht="12">
      <c r="A458" s="15"/>
      <c r="B458" s="245"/>
      <c r="C458" s="246"/>
      <c r="D458" s="225" t="s">
        <v>175</v>
      </c>
      <c r="E458" s="247" t="s">
        <v>19</v>
      </c>
      <c r="F458" s="248" t="s">
        <v>179</v>
      </c>
      <c r="G458" s="246"/>
      <c r="H458" s="249">
        <v>131</v>
      </c>
      <c r="I458" s="250"/>
      <c r="J458" s="246"/>
      <c r="K458" s="246"/>
      <c r="L458" s="251"/>
      <c r="M458" s="252"/>
      <c r="N458" s="253"/>
      <c r="O458" s="253"/>
      <c r="P458" s="253"/>
      <c r="Q458" s="253"/>
      <c r="R458" s="253"/>
      <c r="S458" s="253"/>
      <c r="T458" s="254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T458" s="255" t="s">
        <v>175</v>
      </c>
      <c r="AU458" s="255" t="s">
        <v>85</v>
      </c>
      <c r="AV458" s="15" t="s">
        <v>167</v>
      </c>
      <c r="AW458" s="15" t="s">
        <v>37</v>
      </c>
      <c r="AX458" s="15" t="s">
        <v>83</v>
      </c>
      <c r="AY458" s="255" t="s">
        <v>159</v>
      </c>
    </row>
    <row r="459" spans="1:65" s="2" customFormat="1" ht="16.5" customHeight="1">
      <c r="A459" s="39"/>
      <c r="B459" s="40"/>
      <c r="C459" s="257" t="s">
        <v>612</v>
      </c>
      <c r="D459" s="257" t="s">
        <v>255</v>
      </c>
      <c r="E459" s="258" t="s">
        <v>583</v>
      </c>
      <c r="F459" s="259" t="s">
        <v>584</v>
      </c>
      <c r="G459" s="260" t="s">
        <v>237</v>
      </c>
      <c r="H459" s="261">
        <v>131</v>
      </c>
      <c r="I459" s="262"/>
      <c r="J459" s="263">
        <f>ROUND(I459*H459,2)</f>
        <v>0</v>
      </c>
      <c r="K459" s="259" t="s">
        <v>166</v>
      </c>
      <c r="L459" s="264"/>
      <c r="M459" s="265" t="s">
        <v>19</v>
      </c>
      <c r="N459" s="266" t="s">
        <v>46</v>
      </c>
      <c r="O459" s="85"/>
      <c r="P459" s="214">
        <f>O459*H459</f>
        <v>0</v>
      </c>
      <c r="Q459" s="214">
        <v>0.0001</v>
      </c>
      <c r="R459" s="214">
        <f>Q459*H459</f>
        <v>0.0131</v>
      </c>
      <c r="S459" s="214">
        <v>0</v>
      </c>
      <c r="T459" s="215">
        <f>S459*H459</f>
        <v>0</v>
      </c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R459" s="216" t="s">
        <v>259</v>
      </c>
      <c r="AT459" s="216" t="s">
        <v>255</v>
      </c>
      <c r="AU459" s="216" t="s">
        <v>85</v>
      </c>
      <c r="AY459" s="18" t="s">
        <v>159</v>
      </c>
      <c r="BE459" s="217">
        <f>IF(N459="základní",J459,0)</f>
        <v>0</v>
      </c>
      <c r="BF459" s="217">
        <f>IF(N459="snížená",J459,0)</f>
        <v>0</v>
      </c>
      <c r="BG459" s="217">
        <f>IF(N459="zákl. přenesená",J459,0)</f>
        <v>0</v>
      </c>
      <c r="BH459" s="217">
        <f>IF(N459="sníž. přenesená",J459,0)</f>
        <v>0</v>
      </c>
      <c r="BI459" s="217">
        <f>IF(N459="nulová",J459,0)</f>
        <v>0</v>
      </c>
      <c r="BJ459" s="18" t="s">
        <v>83</v>
      </c>
      <c r="BK459" s="217">
        <f>ROUND(I459*H459,2)</f>
        <v>0</v>
      </c>
      <c r="BL459" s="18" t="s">
        <v>238</v>
      </c>
      <c r="BM459" s="216" t="s">
        <v>1413</v>
      </c>
    </row>
    <row r="460" spans="1:65" s="2" customFormat="1" ht="44.25" customHeight="1">
      <c r="A460" s="39"/>
      <c r="B460" s="40"/>
      <c r="C460" s="205" t="s">
        <v>619</v>
      </c>
      <c r="D460" s="205" t="s">
        <v>162</v>
      </c>
      <c r="E460" s="206" t="s">
        <v>587</v>
      </c>
      <c r="F460" s="207" t="s">
        <v>588</v>
      </c>
      <c r="G460" s="208" t="s">
        <v>237</v>
      </c>
      <c r="H460" s="209">
        <v>1</v>
      </c>
      <c r="I460" s="210"/>
      <c r="J460" s="211">
        <f>ROUND(I460*H460,2)</f>
        <v>0</v>
      </c>
      <c r="K460" s="207" t="s">
        <v>166</v>
      </c>
      <c r="L460" s="45"/>
      <c r="M460" s="212" t="s">
        <v>19</v>
      </c>
      <c r="N460" s="213" t="s">
        <v>46</v>
      </c>
      <c r="O460" s="85"/>
      <c r="P460" s="214">
        <f>O460*H460</f>
        <v>0</v>
      </c>
      <c r="Q460" s="214">
        <v>0</v>
      </c>
      <c r="R460" s="214">
        <f>Q460*H460</f>
        <v>0</v>
      </c>
      <c r="S460" s="214">
        <v>0</v>
      </c>
      <c r="T460" s="215">
        <f>S460*H460</f>
        <v>0</v>
      </c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R460" s="216" t="s">
        <v>238</v>
      </c>
      <c r="AT460" s="216" t="s">
        <v>162</v>
      </c>
      <c r="AU460" s="216" t="s">
        <v>85</v>
      </c>
      <c r="AY460" s="18" t="s">
        <v>159</v>
      </c>
      <c r="BE460" s="217">
        <f>IF(N460="základní",J460,0)</f>
        <v>0</v>
      </c>
      <c r="BF460" s="217">
        <f>IF(N460="snížená",J460,0)</f>
        <v>0</v>
      </c>
      <c r="BG460" s="217">
        <f>IF(N460="zákl. přenesená",J460,0)</f>
        <v>0</v>
      </c>
      <c r="BH460" s="217">
        <f>IF(N460="sníž. přenesená",J460,0)</f>
        <v>0</v>
      </c>
      <c r="BI460" s="217">
        <f>IF(N460="nulová",J460,0)</f>
        <v>0</v>
      </c>
      <c r="BJ460" s="18" t="s">
        <v>83</v>
      </c>
      <c r="BK460" s="217">
        <f>ROUND(I460*H460,2)</f>
        <v>0</v>
      </c>
      <c r="BL460" s="18" t="s">
        <v>238</v>
      </c>
      <c r="BM460" s="216" t="s">
        <v>1414</v>
      </c>
    </row>
    <row r="461" spans="1:47" s="2" customFormat="1" ht="12">
      <c r="A461" s="39"/>
      <c r="B461" s="40"/>
      <c r="C461" s="41"/>
      <c r="D461" s="218" t="s">
        <v>169</v>
      </c>
      <c r="E461" s="41"/>
      <c r="F461" s="219" t="s">
        <v>590</v>
      </c>
      <c r="G461" s="41"/>
      <c r="H461" s="41"/>
      <c r="I461" s="220"/>
      <c r="J461" s="41"/>
      <c r="K461" s="41"/>
      <c r="L461" s="45"/>
      <c r="M461" s="221"/>
      <c r="N461" s="222"/>
      <c r="O461" s="85"/>
      <c r="P461" s="85"/>
      <c r="Q461" s="85"/>
      <c r="R461" s="85"/>
      <c r="S461" s="85"/>
      <c r="T461" s="86"/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T461" s="18" t="s">
        <v>169</v>
      </c>
      <c r="AU461" s="18" t="s">
        <v>85</v>
      </c>
    </row>
    <row r="462" spans="1:47" s="2" customFormat="1" ht="12">
      <c r="A462" s="39"/>
      <c r="B462" s="40"/>
      <c r="C462" s="41"/>
      <c r="D462" s="225" t="s">
        <v>203</v>
      </c>
      <c r="E462" s="41"/>
      <c r="F462" s="256" t="s">
        <v>591</v>
      </c>
      <c r="G462" s="41"/>
      <c r="H462" s="41"/>
      <c r="I462" s="220"/>
      <c r="J462" s="41"/>
      <c r="K462" s="41"/>
      <c r="L462" s="45"/>
      <c r="M462" s="221"/>
      <c r="N462" s="222"/>
      <c r="O462" s="85"/>
      <c r="P462" s="85"/>
      <c r="Q462" s="85"/>
      <c r="R462" s="85"/>
      <c r="S462" s="85"/>
      <c r="T462" s="86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T462" s="18" t="s">
        <v>203</v>
      </c>
      <c r="AU462" s="18" t="s">
        <v>85</v>
      </c>
    </row>
    <row r="463" spans="1:65" s="2" customFormat="1" ht="44.25" customHeight="1">
      <c r="A463" s="39"/>
      <c r="B463" s="40"/>
      <c r="C463" s="205" t="s">
        <v>626</v>
      </c>
      <c r="D463" s="205" t="s">
        <v>162</v>
      </c>
      <c r="E463" s="206" t="s">
        <v>593</v>
      </c>
      <c r="F463" s="207" t="s">
        <v>594</v>
      </c>
      <c r="G463" s="208" t="s">
        <v>595</v>
      </c>
      <c r="H463" s="267"/>
      <c r="I463" s="210"/>
      <c r="J463" s="211">
        <f>ROUND(I463*H463,2)</f>
        <v>0</v>
      </c>
      <c r="K463" s="207" t="s">
        <v>166</v>
      </c>
      <c r="L463" s="45"/>
      <c r="M463" s="212" t="s">
        <v>19</v>
      </c>
      <c r="N463" s="213" t="s">
        <v>46</v>
      </c>
      <c r="O463" s="85"/>
      <c r="P463" s="214">
        <f>O463*H463</f>
        <v>0</v>
      </c>
      <c r="Q463" s="214">
        <v>0</v>
      </c>
      <c r="R463" s="214">
        <f>Q463*H463</f>
        <v>0</v>
      </c>
      <c r="S463" s="214">
        <v>0</v>
      </c>
      <c r="T463" s="215">
        <f>S463*H463</f>
        <v>0</v>
      </c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R463" s="216" t="s">
        <v>238</v>
      </c>
      <c r="AT463" s="216" t="s">
        <v>162</v>
      </c>
      <c r="AU463" s="216" t="s">
        <v>85</v>
      </c>
      <c r="AY463" s="18" t="s">
        <v>159</v>
      </c>
      <c r="BE463" s="217">
        <f>IF(N463="základní",J463,0)</f>
        <v>0</v>
      </c>
      <c r="BF463" s="217">
        <f>IF(N463="snížená",J463,0)</f>
        <v>0</v>
      </c>
      <c r="BG463" s="217">
        <f>IF(N463="zákl. přenesená",J463,0)</f>
        <v>0</v>
      </c>
      <c r="BH463" s="217">
        <f>IF(N463="sníž. přenesená",J463,0)</f>
        <v>0</v>
      </c>
      <c r="BI463" s="217">
        <f>IF(N463="nulová",J463,0)</f>
        <v>0</v>
      </c>
      <c r="BJ463" s="18" t="s">
        <v>83</v>
      </c>
      <c r="BK463" s="217">
        <f>ROUND(I463*H463,2)</f>
        <v>0</v>
      </c>
      <c r="BL463" s="18" t="s">
        <v>238</v>
      </c>
      <c r="BM463" s="216" t="s">
        <v>1415</v>
      </c>
    </row>
    <row r="464" spans="1:47" s="2" customFormat="1" ht="12">
      <c r="A464" s="39"/>
      <c r="B464" s="40"/>
      <c r="C464" s="41"/>
      <c r="D464" s="218" t="s">
        <v>169</v>
      </c>
      <c r="E464" s="41"/>
      <c r="F464" s="219" t="s">
        <v>597</v>
      </c>
      <c r="G464" s="41"/>
      <c r="H464" s="41"/>
      <c r="I464" s="220"/>
      <c r="J464" s="41"/>
      <c r="K464" s="41"/>
      <c r="L464" s="45"/>
      <c r="M464" s="221"/>
      <c r="N464" s="222"/>
      <c r="O464" s="85"/>
      <c r="P464" s="85"/>
      <c r="Q464" s="85"/>
      <c r="R464" s="85"/>
      <c r="S464" s="85"/>
      <c r="T464" s="86"/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T464" s="18" t="s">
        <v>169</v>
      </c>
      <c r="AU464" s="18" t="s">
        <v>85</v>
      </c>
    </row>
    <row r="465" spans="1:63" s="12" customFormat="1" ht="22.8" customHeight="1">
      <c r="A465" s="12"/>
      <c r="B465" s="189"/>
      <c r="C465" s="190"/>
      <c r="D465" s="191" t="s">
        <v>74</v>
      </c>
      <c r="E465" s="203" t="s">
        <v>598</v>
      </c>
      <c r="F465" s="203" t="s">
        <v>599</v>
      </c>
      <c r="G465" s="190"/>
      <c r="H465" s="190"/>
      <c r="I465" s="193"/>
      <c r="J465" s="204">
        <f>BK465</f>
        <v>0</v>
      </c>
      <c r="K465" s="190"/>
      <c r="L465" s="195"/>
      <c r="M465" s="196"/>
      <c r="N465" s="197"/>
      <c r="O465" s="197"/>
      <c r="P465" s="198">
        <f>SUM(P466:P483)</f>
        <v>0</v>
      </c>
      <c r="Q465" s="197"/>
      <c r="R465" s="198">
        <f>SUM(R466:R483)</f>
        <v>1.5439079</v>
      </c>
      <c r="S465" s="197"/>
      <c r="T465" s="199">
        <f>SUM(T466:T483)</f>
        <v>0</v>
      </c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R465" s="200" t="s">
        <v>85</v>
      </c>
      <c r="AT465" s="201" t="s">
        <v>74</v>
      </c>
      <c r="AU465" s="201" t="s">
        <v>83</v>
      </c>
      <c r="AY465" s="200" t="s">
        <v>159</v>
      </c>
      <c r="BK465" s="202">
        <f>SUM(BK466:BK483)</f>
        <v>0</v>
      </c>
    </row>
    <row r="466" spans="1:65" s="2" customFormat="1" ht="49.05" customHeight="1">
      <c r="A466" s="39"/>
      <c r="B466" s="40"/>
      <c r="C466" s="205" t="s">
        <v>632</v>
      </c>
      <c r="D466" s="205" t="s">
        <v>162</v>
      </c>
      <c r="E466" s="206" t="s">
        <v>601</v>
      </c>
      <c r="F466" s="207" t="s">
        <v>602</v>
      </c>
      <c r="G466" s="208" t="s">
        <v>165</v>
      </c>
      <c r="H466" s="209">
        <v>91.467</v>
      </c>
      <c r="I466" s="210"/>
      <c r="J466" s="211">
        <f>ROUND(I466*H466,2)</f>
        <v>0</v>
      </c>
      <c r="K466" s="207" t="s">
        <v>166</v>
      </c>
      <c r="L466" s="45"/>
      <c r="M466" s="212" t="s">
        <v>19</v>
      </c>
      <c r="N466" s="213" t="s">
        <v>46</v>
      </c>
      <c r="O466" s="85"/>
      <c r="P466" s="214">
        <f>O466*H466</f>
        <v>0</v>
      </c>
      <c r="Q466" s="214">
        <v>0</v>
      </c>
      <c r="R466" s="214">
        <f>Q466*H466</f>
        <v>0</v>
      </c>
      <c r="S466" s="214">
        <v>0</v>
      </c>
      <c r="T466" s="215">
        <f>S466*H466</f>
        <v>0</v>
      </c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R466" s="216" t="s">
        <v>238</v>
      </c>
      <c r="AT466" s="216" t="s">
        <v>162</v>
      </c>
      <c r="AU466" s="216" t="s">
        <v>85</v>
      </c>
      <c r="AY466" s="18" t="s">
        <v>159</v>
      </c>
      <c r="BE466" s="217">
        <f>IF(N466="základní",J466,0)</f>
        <v>0</v>
      </c>
      <c r="BF466" s="217">
        <f>IF(N466="snížená",J466,0)</f>
        <v>0</v>
      </c>
      <c r="BG466" s="217">
        <f>IF(N466="zákl. přenesená",J466,0)</f>
        <v>0</v>
      </c>
      <c r="BH466" s="217">
        <f>IF(N466="sníž. přenesená",J466,0)</f>
        <v>0</v>
      </c>
      <c r="BI466" s="217">
        <f>IF(N466="nulová",J466,0)</f>
        <v>0</v>
      </c>
      <c r="BJ466" s="18" t="s">
        <v>83</v>
      </c>
      <c r="BK466" s="217">
        <f>ROUND(I466*H466,2)</f>
        <v>0</v>
      </c>
      <c r="BL466" s="18" t="s">
        <v>238</v>
      </c>
      <c r="BM466" s="216" t="s">
        <v>1416</v>
      </c>
    </row>
    <row r="467" spans="1:47" s="2" customFormat="1" ht="12">
      <c r="A467" s="39"/>
      <c r="B467" s="40"/>
      <c r="C467" s="41"/>
      <c r="D467" s="218" t="s">
        <v>169</v>
      </c>
      <c r="E467" s="41"/>
      <c r="F467" s="219" t="s">
        <v>604</v>
      </c>
      <c r="G467" s="41"/>
      <c r="H467" s="41"/>
      <c r="I467" s="220"/>
      <c r="J467" s="41"/>
      <c r="K467" s="41"/>
      <c r="L467" s="45"/>
      <c r="M467" s="221"/>
      <c r="N467" s="222"/>
      <c r="O467" s="85"/>
      <c r="P467" s="85"/>
      <c r="Q467" s="85"/>
      <c r="R467" s="85"/>
      <c r="S467" s="85"/>
      <c r="T467" s="86"/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T467" s="18" t="s">
        <v>169</v>
      </c>
      <c r="AU467" s="18" t="s">
        <v>85</v>
      </c>
    </row>
    <row r="468" spans="1:51" s="13" customFormat="1" ht="12">
      <c r="A468" s="13"/>
      <c r="B468" s="223"/>
      <c r="C468" s="224"/>
      <c r="D468" s="225" t="s">
        <v>175</v>
      </c>
      <c r="E468" s="226" t="s">
        <v>19</v>
      </c>
      <c r="F468" s="227" t="s">
        <v>358</v>
      </c>
      <c r="G468" s="224"/>
      <c r="H468" s="226" t="s">
        <v>19</v>
      </c>
      <c r="I468" s="228"/>
      <c r="J468" s="224"/>
      <c r="K468" s="224"/>
      <c r="L468" s="229"/>
      <c r="M468" s="230"/>
      <c r="N468" s="231"/>
      <c r="O468" s="231"/>
      <c r="P468" s="231"/>
      <c r="Q468" s="231"/>
      <c r="R468" s="231"/>
      <c r="S468" s="231"/>
      <c r="T468" s="232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33" t="s">
        <v>175</v>
      </c>
      <c r="AU468" s="233" t="s">
        <v>85</v>
      </c>
      <c r="AV468" s="13" t="s">
        <v>83</v>
      </c>
      <c r="AW468" s="13" t="s">
        <v>37</v>
      </c>
      <c r="AX468" s="13" t="s">
        <v>75</v>
      </c>
      <c r="AY468" s="233" t="s">
        <v>159</v>
      </c>
    </row>
    <row r="469" spans="1:51" s="13" customFormat="1" ht="12">
      <c r="A469" s="13"/>
      <c r="B469" s="223"/>
      <c r="C469" s="224"/>
      <c r="D469" s="225" t="s">
        <v>175</v>
      </c>
      <c r="E469" s="226" t="s">
        <v>19</v>
      </c>
      <c r="F469" s="227" t="s">
        <v>478</v>
      </c>
      <c r="G469" s="224"/>
      <c r="H469" s="226" t="s">
        <v>19</v>
      </c>
      <c r="I469" s="228"/>
      <c r="J469" s="224"/>
      <c r="K469" s="224"/>
      <c r="L469" s="229"/>
      <c r="M469" s="230"/>
      <c r="N469" s="231"/>
      <c r="O469" s="231"/>
      <c r="P469" s="231"/>
      <c r="Q469" s="231"/>
      <c r="R469" s="231"/>
      <c r="S469" s="231"/>
      <c r="T469" s="232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33" t="s">
        <v>175</v>
      </c>
      <c r="AU469" s="233" t="s">
        <v>85</v>
      </c>
      <c r="AV469" s="13" t="s">
        <v>83</v>
      </c>
      <c r="AW469" s="13" t="s">
        <v>37</v>
      </c>
      <c r="AX469" s="13" t="s">
        <v>75</v>
      </c>
      <c r="AY469" s="233" t="s">
        <v>159</v>
      </c>
    </row>
    <row r="470" spans="1:51" s="13" customFormat="1" ht="12">
      <c r="A470" s="13"/>
      <c r="B470" s="223"/>
      <c r="C470" s="224"/>
      <c r="D470" s="225" t="s">
        <v>175</v>
      </c>
      <c r="E470" s="226" t="s">
        <v>19</v>
      </c>
      <c r="F470" s="227" t="s">
        <v>1311</v>
      </c>
      <c r="G470" s="224"/>
      <c r="H470" s="226" t="s">
        <v>19</v>
      </c>
      <c r="I470" s="228"/>
      <c r="J470" s="224"/>
      <c r="K470" s="224"/>
      <c r="L470" s="229"/>
      <c r="M470" s="230"/>
      <c r="N470" s="231"/>
      <c r="O470" s="231"/>
      <c r="P470" s="231"/>
      <c r="Q470" s="231"/>
      <c r="R470" s="231"/>
      <c r="S470" s="231"/>
      <c r="T470" s="232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33" t="s">
        <v>175</v>
      </c>
      <c r="AU470" s="233" t="s">
        <v>85</v>
      </c>
      <c r="AV470" s="13" t="s">
        <v>83</v>
      </c>
      <c r="AW470" s="13" t="s">
        <v>37</v>
      </c>
      <c r="AX470" s="13" t="s">
        <v>75</v>
      </c>
      <c r="AY470" s="233" t="s">
        <v>159</v>
      </c>
    </row>
    <row r="471" spans="1:51" s="14" customFormat="1" ht="12">
      <c r="A471" s="14"/>
      <c r="B471" s="234"/>
      <c r="C471" s="235"/>
      <c r="D471" s="225" t="s">
        <v>175</v>
      </c>
      <c r="E471" s="236" t="s">
        <v>19</v>
      </c>
      <c r="F471" s="237" t="s">
        <v>1417</v>
      </c>
      <c r="G471" s="235"/>
      <c r="H471" s="238">
        <v>79.232</v>
      </c>
      <c r="I471" s="239"/>
      <c r="J471" s="235"/>
      <c r="K471" s="235"/>
      <c r="L471" s="240"/>
      <c r="M471" s="241"/>
      <c r="N471" s="242"/>
      <c r="O471" s="242"/>
      <c r="P471" s="242"/>
      <c r="Q471" s="242"/>
      <c r="R471" s="242"/>
      <c r="S471" s="242"/>
      <c r="T471" s="243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T471" s="244" t="s">
        <v>175</v>
      </c>
      <c r="AU471" s="244" t="s">
        <v>85</v>
      </c>
      <c r="AV471" s="14" t="s">
        <v>85</v>
      </c>
      <c r="AW471" s="14" t="s">
        <v>37</v>
      </c>
      <c r="AX471" s="14" t="s">
        <v>75</v>
      </c>
      <c r="AY471" s="244" t="s">
        <v>159</v>
      </c>
    </row>
    <row r="472" spans="1:51" s="13" customFormat="1" ht="12">
      <c r="A472" s="13"/>
      <c r="B472" s="223"/>
      <c r="C472" s="224"/>
      <c r="D472" s="225" t="s">
        <v>175</v>
      </c>
      <c r="E472" s="226" t="s">
        <v>19</v>
      </c>
      <c r="F472" s="227" t="s">
        <v>362</v>
      </c>
      <c r="G472" s="224"/>
      <c r="H472" s="226" t="s">
        <v>19</v>
      </c>
      <c r="I472" s="228"/>
      <c r="J472" s="224"/>
      <c r="K472" s="224"/>
      <c r="L472" s="229"/>
      <c r="M472" s="230"/>
      <c r="N472" s="231"/>
      <c r="O472" s="231"/>
      <c r="P472" s="231"/>
      <c r="Q472" s="231"/>
      <c r="R472" s="231"/>
      <c r="S472" s="231"/>
      <c r="T472" s="232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33" t="s">
        <v>175</v>
      </c>
      <c r="AU472" s="233" t="s">
        <v>85</v>
      </c>
      <c r="AV472" s="13" t="s">
        <v>83</v>
      </c>
      <c r="AW472" s="13" t="s">
        <v>37</v>
      </c>
      <c r="AX472" s="13" t="s">
        <v>75</v>
      </c>
      <c r="AY472" s="233" t="s">
        <v>159</v>
      </c>
    </row>
    <row r="473" spans="1:51" s="13" customFormat="1" ht="12">
      <c r="A473" s="13"/>
      <c r="B473" s="223"/>
      <c r="C473" s="224"/>
      <c r="D473" s="225" t="s">
        <v>175</v>
      </c>
      <c r="E473" s="226" t="s">
        <v>19</v>
      </c>
      <c r="F473" s="227" t="s">
        <v>1311</v>
      </c>
      <c r="G473" s="224"/>
      <c r="H473" s="226" t="s">
        <v>19</v>
      </c>
      <c r="I473" s="228"/>
      <c r="J473" s="224"/>
      <c r="K473" s="224"/>
      <c r="L473" s="229"/>
      <c r="M473" s="230"/>
      <c r="N473" s="231"/>
      <c r="O473" s="231"/>
      <c r="P473" s="231"/>
      <c r="Q473" s="231"/>
      <c r="R473" s="231"/>
      <c r="S473" s="231"/>
      <c r="T473" s="232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T473" s="233" t="s">
        <v>175</v>
      </c>
      <c r="AU473" s="233" t="s">
        <v>85</v>
      </c>
      <c r="AV473" s="13" t="s">
        <v>83</v>
      </c>
      <c r="AW473" s="13" t="s">
        <v>37</v>
      </c>
      <c r="AX473" s="13" t="s">
        <v>75</v>
      </c>
      <c r="AY473" s="233" t="s">
        <v>159</v>
      </c>
    </row>
    <row r="474" spans="1:51" s="14" customFormat="1" ht="12">
      <c r="A474" s="14"/>
      <c r="B474" s="234"/>
      <c r="C474" s="235"/>
      <c r="D474" s="225" t="s">
        <v>175</v>
      </c>
      <c r="E474" s="236" t="s">
        <v>19</v>
      </c>
      <c r="F474" s="237" t="s">
        <v>1418</v>
      </c>
      <c r="G474" s="235"/>
      <c r="H474" s="238">
        <v>12.235</v>
      </c>
      <c r="I474" s="239"/>
      <c r="J474" s="235"/>
      <c r="K474" s="235"/>
      <c r="L474" s="240"/>
      <c r="M474" s="241"/>
      <c r="N474" s="242"/>
      <c r="O474" s="242"/>
      <c r="P474" s="242"/>
      <c r="Q474" s="242"/>
      <c r="R474" s="242"/>
      <c r="S474" s="242"/>
      <c r="T474" s="243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T474" s="244" t="s">
        <v>175</v>
      </c>
      <c r="AU474" s="244" t="s">
        <v>85</v>
      </c>
      <c r="AV474" s="14" t="s">
        <v>85</v>
      </c>
      <c r="AW474" s="14" t="s">
        <v>37</v>
      </c>
      <c r="AX474" s="14" t="s">
        <v>75</v>
      </c>
      <c r="AY474" s="244" t="s">
        <v>159</v>
      </c>
    </row>
    <row r="475" spans="1:51" s="15" customFormat="1" ht="12">
      <c r="A475" s="15"/>
      <c r="B475" s="245"/>
      <c r="C475" s="246"/>
      <c r="D475" s="225" t="s">
        <v>175</v>
      </c>
      <c r="E475" s="247" t="s">
        <v>19</v>
      </c>
      <c r="F475" s="248" t="s">
        <v>179</v>
      </c>
      <c r="G475" s="246"/>
      <c r="H475" s="249">
        <v>91.467</v>
      </c>
      <c r="I475" s="250"/>
      <c r="J475" s="246"/>
      <c r="K475" s="246"/>
      <c r="L475" s="251"/>
      <c r="M475" s="252"/>
      <c r="N475" s="253"/>
      <c r="O475" s="253"/>
      <c r="P475" s="253"/>
      <c r="Q475" s="253"/>
      <c r="R475" s="253"/>
      <c r="S475" s="253"/>
      <c r="T475" s="254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T475" s="255" t="s">
        <v>175</v>
      </c>
      <c r="AU475" s="255" t="s">
        <v>85</v>
      </c>
      <c r="AV475" s="15" t="s">
        <v>167</v>
      </c>
      <c r="AW475" s="15" t="s">
        <v>37</v>
      </c>
      <c r="AX475" s="15" t="s">
        <v>83</v>
      </c>
      <c r="AY475" s="255" t="s">
        <v>159</v>
      </c>
    </row>
    <row r="476" spans="1:65" s="2" customFormat="1" ht="21.75" customHeight="1">
      <c r="A476" s="39"/>
      <c r="B476" s="40"/>
      <c r="C476" s="257" t="s">
        <v>637</v>
      </c>
      <c r="D476" s="257" t="s">
        <v>255</v>
      </c>
      <c r="E476" s="258" t="s">
        <v>608</v>
      </c>
      <c r="F476" s="259" t="s">
        <v>609</v>
      </c>
      <c r="G476" s="260" t="s">
        <v>165</v>
      </c>
      <c r="H476" s="261">
        <v>100.614</v>
      </c>
      <c r="I476" s="262"/>
      <c r="J476" s="263">
        <f>ROUND(I476*H476,2)</f>
        <v>0</v>
      </c>
      <c r="K476" s="259" t="s">
        <v>166</v>
      </c>
      <c r="L476" s="264"/>
      <c r="M476" s="265" t="s">
        <v>19</v>
      </c>
      <c r="N476" s="266" t="s">
        <v>46</v>
      </c>
      <c r="O476" s="85"/>
      <c r="P476" s="214">
        <f>O476*H476</f>
        <v>0</v>
      </c>
      <c r="Q476" s="214">
        <v>0.0149</v>
      </c>
      <c r="R476" s="214">
        <f>Q476*H476</f>
        <v>1.4991486</v>
      </c>
      <c r="S476" s="214">
        <v>0</v>
      </c>
      <c r="T476" s="215">
        <f>S476*H476</f>
        <v>0</v>
      </c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R476" s="216" t="s">
        <v>259</v>
      </c>
      <c r="AT476" s="216" t="s">
        <v>255</v>
      </c>
      <c r="AU476" s="216" t="s">
        <v>85</v>
      </c>
      <c r="AY476" s="18" t="s">
        <v>159</v>
      </c>
      <c r="BE476" s="217">
        <f>IF(N476="základní",J476,0)</f>
        <v>0</v>
      </c>
      <c r="BF476" s="217">
        <f>IF(N476="snížená",J476,0)</f>
        <v>0</v>
      </c>
      <c r="BG476" s="217">
        <f>IF(N476="zákl. přenesená",J476,0)</f>
        <v>0</v>
      </c>
      <c r="BH476" s="217">
        <f>IF(N476="sníž. přenesená",J476,0)</f>
        <v>0</v>
      </c>
      <c r="BI476" s="217">
        <f>IF(N476="nulová",J476,0)</f>
        <v>0</v>
      </c>
      <c r="BJ476" s="18" t="s">
        <v>83</v>
      </c>
      <c r="BK476" s="217">
        <f>ROUND(I476*H476,2)</f>
        <v>0</v>
      </c>
      <c r="BL476" s="18" t="s">
        <v>238</v>
      </c>
      <c r="BM476" s="216" t="s">
        <v>1419</v>
      </c>
    </row>
    <row r="477" spans="1:51" s="14" customFormat="1" ht="12">
      <c r="A477" s="14"/>
      <c r="B477" s="234"/>
      <c r="C477" s="235"/>
      <c r="D477" s="225" t="s">
        <v>175</v>
      </c>
      <c r="E477" s="235"/>
      <c r="F477" s="237" t="s">
        <v>1420</v>
      </c>
      <c r="G477" s="235"/>
      <c r="H477" s="238">
        <v>100.614</v>
      </c>
      <c r="I477" s="239"/>
      <c r="J477" s="235"/>
      <c r="K477" s="235"/>
      <c r="L477" s="240"/>
      <c r="M477" s="241"/>
      <c r="N477" s="242"/>
      <c r="O477" s="242"/>
      <c r="P477" s="242"/>
      <c r="Q477" s="242"/>
      <c r="R477" s="242"/>
      <c r="S477" s="242"/>
      <c r="T477" s="243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T477" s="244" t="s">
        <v>175</v>
      </c>
      <c r="AU477" s="244" t="s">
        <v>85</v>
      </c>
      <c r="AV477" s="14" t="s">
        <v>85</v>
      </c>
      <c r="AW477" s="14" t="s">
        <v>4</v>
      </c>
      <c r="AX477" s="14" t="s">
        <v>83</v>
      </c>
      <c r="AY477" s="244" t="s">
        <v>159</v>
      </c>
    </row>
    <row r="478" spans="1:65" s="2" customFormat="1" ht="37.8" customHeight="1">
      <c r="A478" s="39"/>
      <c r="B478" s="40"/>
      <c r="C478" s="205" t="s">
        <v>641</v>
      </c>
      <c r="D478" s="205" t="s">
        <v>162</v>
      </c>
      <c r="E478" s="206" t="s">
        <v>613</v>
      </c>
      <c r="F478" s="207" t="s">
        <v>614</v>
      </c>
      <c r="G478" s="208" t="s">
        <v>438</v>
      </c>
      <c r="H478" s="209">
        <v>1.921</v>
      </c>
      <c r="I478" s="210"/>
      <c r="J478" s="211">
        <f>ROUND(I478*H478,2)</f>
        <v>0</v>
      </c>
      <c r="K478" s="207" t="s">
        <v>166</v>
      </c>
      <c r="L478" s="45"/>
      <c r="M478" s="212" t="s">
        <v>19</v>
      </c>
      <c r="N478" s="213" t="s">
        <v>46</v>
      </c>
      <c r="O478" s="85"/>
      <c r="P478" s="214">
        <f>O478*H478</f>
        <v>0</v>
      </c>
      <c r="Q478" s="214">
        <v>0.0233</v>
      </c>
      <c r="R478" s="214">
        <f>Q478*H478</f>
        <v>0.0447593</v>
      </c>
      <c r="S478" s="214">
        <v>0</v>
      </c>
      <c r="T478" s="215">
        <f>S478*H478</f>
        <v>0</v>
      </c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R478" s="216" t="s">
        <v>238</v>
      </c>
      <c r="AT478" s="216" t="s">
        <v>162</v>
      </c>
      <c r="AU478" s="216" t="s">
        <v>85</v>
      </c>
      <c r="AY478" s="18" t="s">
        <v>159</v>
      </c>
      <c r="BE478" s="217">
        <f>IF(N478="základní",J478,0)</f>
        <v>0</v>
      </c>
      <c r="BF478" s="217">
        <f>IF(N478="snížená",J478,0)</f>
        <v>0</v>
      </c>
      <c r="BG478" s="217">
        <f>IF(N478="zákl. přenesená",J478,0)</f>
        <v>0</v>
      </c>
      <c r="BH478" s="217">
        <f>IF(N478="sníž. přenesená",J478,0)</f>
        <v>0</v>
      </c>
      <c r="BI478" s="217">
        <f>IF(N478="nulová",J478,0)</f>
        <v>0</v>
      </c>
      <c r="BJ478" s="18" t="s">
        <v>83</v>
      </c>
      <c r="BK478" s="217">
        <f>ROUND(I478*H478,2)</f>
        <v>0</v>
      </c>
      <c r="BL478" s="18" t="s">
        <v>238</v>
      </c>
      <c r="BM478" s="216" t="s">
        <v>1421</v>
      </c>
    </row>
    <row r="479" spans="1:47" s="2" customFormat="1" ht="12">
      <c r="A479" s="39"/>
      <c r="B479" s="40"/>
      <c r="C479" s="41"/>
      <c r="D479" s="218" t="s">
        <v>169</v>
      </c>
      <c r="E479" s="41"/>
      <c r="F479" s="219" t="s">
        <v>616</v>
      </c>
      <c r="G479" s="41"/>
      <c r="H479" s="41"/>
      <c r="I479" s="220"/>
      <c r="J479" s="41"/>
      <c r="K479" s="41"/>
      <c r="L479" s="45"/>
      <c r="M479" s="221"/>
      <c r="N479" s="222"/>
      <c r="O479" s="85"/>
      <c r="P479" s="85"/>
      <c r="Q479" s="85"/>
      <c r="R479" s="85"/>
      <c r="S479" s="85"/>
      <c r="T479" s="86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T479" s="18" t="s">
        <v>169</v>
      </c>
      <c r="AU479" s="18" t="s">
        <v>85</v>
      </c>
    </row>
    <row r="480" spans="1:51" s="14" customFormat="1" ht="12">
      <c r="A480" s="14"/>
      <c r="B480" s="234"/>
      <c r="C480" s="235"/>
      <c r="D480" s="225" t="s">
        <v>175</v>
      </c>
      <c r="E480" s="236" t="s">
        <v>19</v>
      </c>
      <c r="F480" s="237" t="s">
        <v>1422</v>
      </c>
      <c r="G480" s="235"/>
      <c r="H480" s="238">
        <v>91.467</v>
      </c>
      <c r="I480" s="239"/>
      <c r="J480" s="235"/>
      <c r="K480" s="235"/>
      <c r="L480" s="240"/>
      <c r="M480" s="241"/>
      <c r="N480" s="242"/>
      <c r="O480" s="242"/>
      <c r="P480" s="242"/>
      <c r="Q480" s="242"/>
      <c r="R480" s="242"/>
      <c r="S480" s="242"/>
      <c r="T480" s="243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T480" s="244" t="s">
        <v>175</v>
      </c>
      <c r="AU480" s="244" t="s">
        <v>85</v>
      </c>
      <c r="AV480" s="14" t="s">
        <v>85</v>
      </c>
      <c r="AW480" s="14" t="s">
        <v>37</v>
      </c>
      <c r="AX480" s="14" t="s">
        <v>83</v>
      </c>
      <c r="AY480" s="244" t="s">
        <v>159</v>
      </c>
    </row>
    <row r="481" spans="1:51" s="14" customFormat="1" ht="12">
      <c r="A481" s="14"/>
      <c r="B481" s="234"/>
      <c r="C481" s="235"/>
      <c r="D481" s="225" t="s">
        <v>175</v>
      </c>
      <c r="E481" s="235"/>
      <c r="F481" s="237" t="s">
        <v>1423</v>
      </c>
      <c r="G481" s="235"/>
      <c r="H481" s="238">
        <v>1.921</v>
      </c>
      <c r="I481" s="239"/>
      <c r="J481" s="235"/>
      <c r="K481" s="235"/>
      <c r="L481" s="240"/>
      <c r="M481" s="241"/>
      <c r="N481" s="242"/>
      <c r="O481" s="242"/>
      <c r="P481" s="242"/>
      <c r="Q481" s="242"/>
      <c r="R481" s="242"/>
      <c r="S481" s="242"/>
      <c r="T481" s="243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T481" s="244" t="s">
        <v>175</v>
      </c>
      <c r="AU481" s="244" t="s">
        <v>85</v>
      </c>
      <c r="AV481" s="14" t="s">
        <v>85</v>
      </c>
      <c r="AW481" s="14" t="s">
        <v>4</v>
      </c>
      <c r="AX481" s="14" t="s">
        <v>83</v>
      </c>
      <c r="AY481" s="244" t="s">
        <v>159</v>
      </c>
    </row>
    <row r="482" spans="1:65" s="2" customFormat="1" ht="49.05" customHeight="1">
      <c r="A482" s="39"/>
      <c r="B482" s="40"/>
      <c r="C482" s="205" t="s">
        <v>645</v>
      </c>
      <c r="D482" s="205" t="s">
        <v>162</v>
      </c>
      <c r="E482" s="206" t="s">
        <v>620</v>
      </c>
      <c r="F482" s="207" t="s">
        <v>621</v>
      </c>
      <c r="G482" s="208" t="s">
        <v>191</v>
      </c>
      <c r="H482" s="209">
        <v>1.544</v>
      </c>
      <c r="I482" s="210"/>
      <c r="J482" s="211">
        <f>ROUND(I482*H482,2)</f>
        <v>0</v>
      </c>
      <c r="K482" s="207" t="s">
        <v>166</v>
      </c>
      <c r="L482" s="45"/>
      <c r="M482" s="212" t="s">
        <v>19</v>
      </c>
      <c r="N482" s="213" t="s">
        <v>46</v>
      </c>
      <c r="O482" s="85"/>
      <c r="P482" s="214">
        <f>O482*H482</f>
        <v>0</v>
      </c>
      <c r="Q482" s="214">
        <v>0</v>
      </c>
      <c r="R482" s="214">
        <f>Q482*H482</f>
        <v>0</v>
      </c>
      <c r="S482" s="214">
        <v>0</v>
      </c>
      <c r="T482" s="215">
        <f>S482*H482</f>
        <v>0</v>
      </c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R482" s="216" t="s">
        <v>238</v>
      </c>
      <c r="AT482" s="216" t="s">
        <v>162</v>
      </c>
      <c r="AU482" s="216" t="s">
        <v>85</v>
      </c>
      <c r="AY482" s="18" t="s">
        <v>159</v>
      </c>
      <c r="BE482" s="217">
        <f>IF(N482="základní",J482,0)</f>
        <v>0</v>
      </c>
      <c r="BF482" s="217">
        <f>IF(N482="snížená",J482,0)</f>
        <v>0</v>
      </c>
      <c r="BG482" s="217">
        <f>IF(N482="zákl. přenesená",J482,0)</f>
        <v>0</v>
      </c>
      <c r="BH482" s="217">
        <f>IF(N482="sníž. přenesená",J482,0)</f>
        <v>0</v>
      </c>
      <c r="BI482" s="217">
        <f>IF(N482="nulová",J482,0)</f>
        <v>0</v>
      </c>
      <c r="BJ482" s="18" t="s">
        <v>83</v>
      </c>
      <c r="BK482" s="217">
        <f>ROUND(I482*H482,2)</f>
        <v>0</v>
      </c>
      <c r="BL482" s="18" t="s">
        <v>238</v>
      </c>
      <c r="BM482" s="216" t="s">
        <v>1424</v>
      </c>
    </row>
    <row r="483" spans="1:47" s="2" customFormat="1" ht="12">
      <c r="A483" s="39"/>
      <c r="B483" s="40"/>
      <c r="C483" s="41"/>
      <c r="D483" s="218" t="s">
        <v>169</v>
      </c>
      <c r="E483" s="41"/>
      <c r="F483" s="219" t="s">
        <v>623</v>
      </c>
      <c r="G483" s="41"/>
      <c r="H483" s="41"/>
      <c r="I483" s="220"/>
      <c r="J483" s="41"/>
      <c r="K483" s="41"/>
      <c r="L483" s="45"/>
      <c r="M483" s="221"/>
      <c r="N483" s="222"/>
      <c r="O483" s="85"/>
      <c r="P483" s="85"/>
      <c r="Q483" s="85"/>
      <c r="R483" s="85"/>
      <c r="S483" s="85"/>
      <c r="T483" s="86"/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T483" s="18" t="s">
        <v>169</v>
      </c>
      <c r="AU483" s="18" t="s">
        <v>85</v>
      </c>
    </row>
    <row r="484" spans="1:63" s="12" customFormat="1" ht="22.8" customHeight="1">
      <c r="A484" s="12"/>
      <c r="B484" s="189"/>
      <c r="C484" s="190"/>
      <c r="D484" s="191" t="s">
        <v>74</v>
      </c>
      <c r="E484" s="203" t="s">
        <v>624</v>
      </c>
      <c r="F484" s="203" t="s">
        <v>625</v>
      </c>
      <c r="G484" s="190"/>
      <c r="H484" s="190"/>
      <c r="I484" s="193"/>
      <c r="J484" s="204">
        <f>BK484</f>
        <v>0</v>
      </c>
      <c r="K484" s="190"/>
      <c r="L484" s="195"/>
      <c r="M484" s="196"/>
      <c r="N484" s="197"/>
      <c r="O484" s="197"/>
      <c r="P484" s="198">
        <f>SUM(P485:P548)</f>
        <v>0</v>
      </c>
      <c r="Q484" s="197"/>
      <c r="R484" s="198">
        <f>SUM(R485:R548)</f>
        <v>0.85183839</v>
      </c>
      <c r="S484" s="197"/>
      <c r="T484" s="199">
        <f>SUM(T485:T548)</f>
        <v>0.52646743</v>
      </c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R484" s="200" t="s">
        <v>85</v>
      </c>
      <c r="AT484" s="201" t="s">
        <v>74</v>
      </c>
      <c r="AU484" s="201" t="s">
        <v>83</v>
      </c>
      <c r="AY484" s="200" t="s">
        <v>159</v>
      </c>
      <c r="BK484" s="202">
        <f>SUM(BK485:BK548)</f>
        <v>0</v>
      </c>
    </row>
    <row r="485" spans="1:65" s="2" customFormat="1" ht="24.15" customHeight="1">
      <c r="A485" s="39"/>
      <c r="B485" s="40"/>
      <c r="C485" s="205" t="s">
        <v>650</v>
      </c>
      <c r="D485" s="205" t="s">
        <v>162</v>
      </c>
      <c r="E485" s="206" t="s">
        <v>627</v>
      </c>
      <c r="F485" s="207" t="s">
        <v>628</v>
      </c>
      <c r="G485" s="208" t="s">
        <v>461</v>
      </c>
      <c r="H485" s="209">
        <v>93.214</v>
      </c>
      <c r="I485" s="210"/>
      <c r="J485" s="211">
        <f>ROUND(I485*H485,2)</f>
        <v>0</v>
      </c>
      <c r="K485" s="207" t="s">
        <v>166</v>
      </c>
      <c r="L485" s="45"/>
      <c r="M485" s="212" t="s">
        <v>19</v>
      </c>
      <c r="N485" s="213" t="s">
        <v>46</v>
      </c>
      <c r="O485" s="85"/>
      <c r="P485" s="214">
        <f>O485*H485</f>
        <v>0</v>
      </c>
      <c r="Q485" s="214">
        <v>0</v>
      </c>
      <c r="R485" s="214">
        <f>Q485*H485</f>
        <v>0</v>
      </c>
      <c r="S485" s="214">
        <v>0.00191</v>
      </c>
      <c r="T485" s="215">
        <f>S485*H485</f>
        <v>0.17803874</v>
      </c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R485" s="216" t="s">
        <v>238</v>
      </c>
      <c r="AT485" s="216" t="s">
        <v>162</v>
      </c>
      <c r="AU485" s="216" t="s">
        <v>85</v>
      </c>
      <c r="AY485" s="18" t="s">
        <v>159</v>
      </c>
      <c r="BE485" s="217">
        <f>IF(N485="základní",J485,0)</f>
        <v>0</v>
      </c>
      <c r="BF485" s="217">
        <f>IF(N485="snížená",J485,0)</f>
        <v>0</v>
      </c>
      <c r="BG485" s="217">
        <f>IF(N485="zákl. přenesená",J485,0)</f>
        <v>0</v>
      </c>
      <c r="BH485" s="217">
        <f>IF(N485="sníž. přenesená",J485,0)</f>
        <v>0</v>
      </c>
      <c r="BI485" s="217">
        <f>IF(N485="nulová",J485,0)</f>
        <v>0</v>
      </c>
      <c r="BJ485" s="18" t="s">
        <v>83</v>
      </c>
      <c r="BK485" s="217">
        <f>ROUND(I485*H485,2)</f>
        <v>0</v>
      </c>
      <c r="BL485" s="18" t="s">
        <v>238</v>
      </c>
      <c r="BM485" s="216" t="s">
        <v>1425</v>
      </c>
    </row>
    <row r="486" spans="1:47" s="2" customFormat="1" ht="12">
      <c r="A486" s="39"/>
      <c r="B486" s="40"/>
      <c r="C486" s="41"/>
      <c r="D486" s="218" t="s">
        <v>169</v>
      </c>
      <c r="E486" s="41"/>
      <c r="F486" s="219" t="s">
        <v>630</v>
      </c>
      <c r="G486" s="41"/>
      <c r="H486" s="41"/>
      <c r="I486" s="220"/>
      <c r="J486" s="41"/>
      <c r="K486" s="41"/>
      <c r="L486" s="45"/>
      <c r="M486" s="221"/>
      <c r="N486" s="222"/>
      <c r="O486" s="85"/>
      <c r="P486" s="85"/>
      <c r="Q486" s="85"/>
      <c r="R486" s="85"/>
      <c r="S486" s="85"/>
      <c r="T486" s="86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T486" s="18" t="s">
        <v>169</v>
      </c>
      <c r="AU486" s="18" t="s">
        <v>85</v>
      </c>
    </row>
    <row r="487" spans="1:51" s="13" customFormat="1" ht="12">
      <c r="A487" s="13"/>
      <c r="B487" s="223"/>
      <c r="C487" s="224"/>
      <c r="D487" s="225" t="s">
        <v>175</v>
      </c>
      <c r="E487" s="226" t="s">
        <v>19</v>
      </c>
      <c r="F487" s="227" t="s">
        <v>478</v>
      </c>
      <c r="G487" s="224"/>
      <c r="H487" s="226" t="s">
        <v>19</v>
      </c>
      <c r="I487" s="228"/>
      <c r="J487" s="224"/>
      <c r="K487" s="224"/>
      <c r="L487" s="229"/>
      <c r="M487" s="230"/>
      <c r="N487" s="231"/>
      <c r="O487" s="231"/>
      <c r="P487" s="231"/>
      <c r="Q487" s="231"/>
      <c r="R487" s="231"/>
      <c r="S487" s="231"/>
      <c r="T487" s="232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33" t="s">
        <v>175</v>
      </c>
      <c r="AU487" s="233" t="s">
        <v>85</v>
      </c>
      <c r="AV487" s="13" t="s">
        <v>83</v>
      </c>
      <c r="AW487" s="13" t="s">
        <v>37</v>
      </c>
      <c r="AX487" s="13" t="s">
        <v>75</v>
      </c>
      <c r="AY487" s="233" t="s">
        <v>159</v>
      </c>
    </row>
    <row r="488" spans="1:51" s="13" customFormat="1" ht="12">
      <c r="A488" s="13"/>
      <c r="B488" s="223"/>
      <c r="C488" s="224"/>
      <c r="D488" s="225" t="s">
        <v>175</v>
      </c>
      <c r="E488" s="226" t="s">
        <v>19</v>
      </c>
      <c r="F488" s="227" t="s">
        <v>1311</v>
      </c>
      <c r="G488" s="224"/>
      <c r="H488" s="226" t="s">
        <v>19</v>
      </c>
      <c r="I488" s="228"/>
      <c r="J488" s="224"/>
      <c r="K488" s="224"/>
      <c r="L488" s="229"/>
      <c r="M488" s="230"/>
      <c r="N488" s="231"/>
      <c r="O488" s="231"/>
      <c r="P488" s="231"/>
      <c r="Q488" s="231"/>
      <c r="R488" s="231"/>
      <c r="S488" s="231"/>
      <c r="T488" s="232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233" t="s">
        <v>175</v>
      </c>
      <c r="AU488" s="233" t="s">
        <v>85</v>
      </c>
      <c r="AV488" s="13" t="s">
        <v>83</v>
      </c>
      <c r="AW488" s="13" t="s">
        <v>37</v>
      </c>
      <c r="AX488" s="13" t="s">
        <v>75</v>
      </c>
      <c r="AY488" s="233" t="s">
        <v>159</v>
      </c>
    </row>
    <row r="489" spans="1:51" s="14" customFormat="1" ht="12">
      <c r="A489" s="14"/>
      <c r="B489" s="234"/>
      <c r="C489" s="235"/>
      <c r="D489" s="225" t="s">
        <v>175</v>
      </c>
      <c r="E489" s="236" t="s">
        <v>19</v>
      </c>
      <c r="F489" s="237" t="s">
        <v>1426</v>
      </c>
      <c r="G489" s="235"/>
      <c r="H489" s="238">
        <v>93.214</v>
      </c>
      <c r="I489" s="239"/>
      <c r="J489" s="235"/>
      <c r="K489" s="235"/>
      <c r="L489" s="240"/>
      <c r="M489" s="241"/>
      <c r="N489" s="242"/>
      <c r="O489" s="242"/>
      <c r="P489" s="242"/>
      <c r="Q489" s="242"/>
      <c r="R489" s="242"/>
      <c r="S489" s="242"/>
      <c r="T489" s="243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T489" s="244" t="s">
        <v>175</v>
      </c>
      <c r="AU489" s="244" t="s">
        <v>85</v>
      </c>
      <c r="AV489" s="14" t="s">
        <v>85</v>
      </c>
      <c r="AW489" s="14" t="s">
        <v>37</v>
      </c>
      <c r="AX489" s="14" t="s">
        <v>83</v>
      </c>
      <c r="AY489" s="244" t="s">
        <v>159</v>
      </c>
    </row>
    <row r="490" spans="1:65" s="2" customFormat="1" ht="24.15" customHeight="1">
      <c r="A490" s="39"/>
      <c r="B490" s="40"/>
      <c r="C490" s="205" t="s">
        <v>654</v>
      </c>
      <c r="D490" s="205" t="s">
        <v>162</v>
      </c>
      <c r="E490" s="206" t="s">
        <v>633</v>
      </c>
      <c r="F490" s="207" t="s">
        <v>634</v>
      </c>
      <c r="G490" s="208" t="s">
        <v>461</v>
      </c>
      <c r="H490" s="209">
        <v>93.214</v>
      </c>
      <c r="I490" s="210"/>
      <c r="J490" s="211">
        <f>ROUND(I490*H490,2)</f>
        <v>0</v>
      </c>
      <c r="K490" s="207" t="s">
        <v>166</v>
      </c>
      <c r="L490" s="45"/>
      <c r="M490" s="212" t="s">
        <v>19</v>
      </c>
      <c r="N490" s="213" t="s">
        <v>46</v>
      </c>
      <c r="O490" s="85"/>
      <c r="P490" s="214">
        <f>O490*H490</f>
        <v>0</v>
      </c>
      <c r="Q490" s="214">
        <v>0</v>
      </c>
      <c r="R490" s="214">
        <f>Q490*H490</f>
        <v>0</v>
      </c>
      <c r="S490" s="214">
        <v>0.00223</v>
      </c>
      <c r="T490" s="215">
        <f>S490*H490</f>
        <v>0.20786722000000002</v>
      </c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R490" s="216" t="s">
        <v>238</v>
      </c>
      <c r="AT490" s="216" t="s">
        <v>162</v>
      </c>
      <c r="AU490" s="216" t="s">
        <v>85</v>
      </c>
      <c r="AY490" s="18" t="s">
        <v>159</v>
      </c>
      <c r="BE490" s="217">
        <f>IF(N490="základní",J490,0)</f>
        <v>0</v>
      </c>
      <c r="BF490" s="217">
        <f>IF(N490="snížená",J490,0)</f>
        <v>0</v>
      </c>
      <c r="BG490" s="217">
        <f>IF(N490="zákl. přenesená",J490,0)</f>
        <v>0</v>
      </c>
      <c r="BH490" s="217">
        <f>IF(N490="sníž. přenesená",J490,0)</f>
        <v>0</v>
      </c>
      <c r="BI490" s="217">
        <f>IF(N490="nulová",J490,0)</f>
        <v>0</v>
      </c>
      <c r="BJ490" s="18" t="s">
        <v>83</v>
      </c>
      <c r="BK490" s="217">
        <f>ROUND(I490*H490,2)</f>
        <v>0</v>
      </c>
      <c r="BL490" s="18" t="s">
        <v>238</v>
      </c>
      <c r="BM490" s="216" t="s">
        <v>1427</v>
      </c>
    </row>
    <row r="491" spans="1:47" s="2" customFormat="1" ht="12">
      <c r="A491" s="39"/>
      <c r="B491" s="40"/>
      <c r="C491" s="41"/>
      <c r="D491" s="218" t="s">
        <v>169</v>
      </c>
      <c r="E491" s="41"/>
      <c r="F491" s="219" t="s">
        <v>636</v>
      </c>
      <c r="G491" s="41"/>
      <c r="H491" s="41"/>
      <c r="I491" s="220"/>
      <c r="J491" s="41"/>
      <c r="K491" s="41"/>
      <c r="L491" s="45"/>
      <c r="M491" s="221"/>
      <c r="N491" s="222"/>
      <c r="O491" s="85"/>
      <c r="P491" s="85"/>
      <c r="Q491" s="85"/>
      <c r="R491" s="85"/>
      <c r="S491" s="85"/>
      <c r="T491" s="86"/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T491" s="18" t="s">
        <v>169</v>
      </c>
      <c r="AU491" s="18" t="s">
        <v>85</v>
      </c>
    </row>
    <row r="492" spans="1:51" s="13" customFormat="1" ht="12">
      <c r="A492" s="13"/>
      <c r="B492" s="223"/>
      <c r="C492" s="224"/>
      <c r="D492" s="225" t="s">
        <v>175</v>
      </c>
      <c r="E492" s="226" t="s">
        <v>19</v>
      </c>
      <c r="F492" s="227" t="s">
        <v>478</v>
      </c>
      <c r="G492" s="224"/>
      <c r="H492" s="226" t="s">
        <v>19</v>
      </c>
      <c r="I492" s="228"/>
      <c r="J492" s="224"/>
      <c r="K492" s="224"/>
      <c r="L492" s="229"/>
      <c r="M492" s="230"/>
      <c r="N492" s="231"/>
      <c r="O492" s="231"/>
      <c r="P492" s="231"/>
      <c r="Q492" s="231"/>
      <c r="R492" s="231"/>
      <c r="S492" s="231"/>
      <c r="T492" s="232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233" t="s">
        <v>175</v>
      </c>
      <c r="AU492" s="233" t="s">
        <v>85</v>
      </c>
      <c r="AV492" s="13" t="s">
        <v>83</v>
      </c>
      <c r="AW492" s="13" t="s">
        <v>37</v>
      </c>
      <c r="AX492" s="13" t="s">
        <v>75</v>
      </c>
      <c r="AY492" s="233" t="s">
        <v>159</v>
      </c>
    </row>
    <row r="493" spans="1:51" s="13" customFormat="1" ht="12">
      <c r="A493" s="13"/>
      <c r="B493" s="223"/>
      <c r="C493" s="224"/>
      <c r="D493" s="225" t="s">
        <v>175</v>
      </c>
      <c r="E493" s="226" t="s">
        <v>19</v>
      </c>
      <c r="F493" s="227" t="s">
        <v>1311</v>
      </c>
      <c r="G493" s="224"/>
      <c r="H493" s="226" t="s">
        <v>19</v>
      </c>
      <c r="I493" s="228"/>
      <c r="J493" s="224"/>
      <c r="K493" s="224"/>
      <c r="L493" s="229"/>
      <c r="M493" s="230"/>
      <c r="N493" s="231"/>
      <c r="O493" s="231"/>
      <c r="P493" s="231"/>
      <c r="Q493" s="231"/>
      <c r="R493" s="231"/>
      <c r="S493" s="231"/>
      <c r="T493" s="232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233" t="s">
        <v>175</v>
      </c>
      <c r="AU493" s="233" t="s">
        <v>85</v>
      </c>
      <c r="AV493" s="13" t="s">
        <v>83</v>
      </c>
      <c r="AW493" s="13" t="s">
        <v>37</v>
      </c>
      <c r="AX493" s="13" t="s">
        <v>75</v>
      </c>
      <c r="AY493" s="233" t="s">
        <v>159</v>
      </c>
    </row>
    <row r="494" spans="1:51" s="14" customFormat="1" ht="12">
      <c r="A494" s="14"/>
      <c r="B494" s="234"/>
      <c r="C494" s="235"/>
      <c r="D494" s="225" t="s">
        <v>175</v>
      </c>
      <c r="E494" s="236" t="s">
        <v>19</v>
      </c>
      <c r="F494" s="237" t="s">
        <v>1426</v>
      </c>
      <c r="G494" s="235"/>
      <c r="H494" s="238">
        <v>93.214</v>
      </c>
      <c r="I494" s="239"/>
      <c r="J494" s="235"/>
      <c r="K494" s="235"/>
      <c r="L494" s="240"/>
      <c r="M494" s="241"/>
      <c r="N494" s="242"/>
      <c r="O494" s="242"/>
      <c r="P494" s="242"/>
      <c r="Q494" s="242"/>
      <c r="R494" s="242"/>
      <c r="S494" s="242"/>
      <c r="T494" s="243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T494" s="244" t="s">
        <v>175</v>
      </c>
      <c r="AU494" s="244" t="s">
        <v>85</v>
      </c>
      <c r="AV494" s="14" t="s">
        <v>85</v>
      </c>
      <c r="AW494" s="14" t="s">
        <v>37</v>
      </c>
      <c r="AX494" s="14" t="s">
        <v>83</v>
      </c>
      <c r="AY494" s="244" t="s">
        <v>159</v>
      </c>
    </row>
    <row r="495" spans="1:65" s="2" customFormat="1" ht="33" customHeight="1">
      <c r="A495" s="39"/>
      <c r="B495" s="40"/>
      <c r="C495" s="205" t="s">
        <v>659</v>
      </c>
      <c r="D495" s="205" t="s">
        <v>162</v>
      </c>
      <c r="E495" s="206" t="s">
        <v>638</v>
      </c>
      <c r="F495" s="207" t="s">
        <v>639</v>
      </c>
      <c r="G495" s="208" t="s">
        <v>461</v>
      </c>
      <c r="H495" s="209">
        <v>93.214</v>
      </c>
      <c r="I495" s="210"/>
      <c r="J495" s="211">
        <f>ROUND(I495*H495,2)</f>
        <v>0</v>
      </c>
      <c r="K495" s="207" t="s">
        <v>19</v>
      </c>
      <c r="L495" s="45"/>
      <c r="M495" s="212" t="s">
        <v>19</v>
      </c>
      <c r="N495" s="213" t="s">
        <v>46</v>
      </c>
      <c r="O495" s="85"/>
      <c r="P495" s="214">
        <f>O495*H495</f>
        <v>0</v>
      </c>
      <c r="Q495" s="214">
        <v>0.00278</v>
      </c>
      <c r="R495" s="214">
        <f>Q495*H495</f>
        <v>0.25913492</v>
      </c>
      <c r="S495" s="214">
        <v>0</v>
      </c>
      <c r="T495" s="215">
        <f>S495*H495</f>
        <v>0</v>
      </c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R495" s="216" t="s">
        <v>238</v>
      </c>
      <c r="AT495" s="216" t="s">
        <v>162</v>
      </c>
      <c r="AU495" s="216" t="s">
        <v>85</v>
      </c>
      <c r="AY495" s="18" t="s">
        <v>159</v>
      </c>
      <c r="BE495" s="217">
        <f>IF(N495="základní",J495,0)</f>
        <v>0</v>
      </c>
      <c r="BF495" s="217">
        <f>IF(N495="snížená",J495,0)</f>
        <v>0</v>
      </c>
      <c r="BG495" s="217">
        <f>IF(N495="zákl. přenesená",J495,0)</f>
        <v>0</v>
      </c>
      <c r="BH495" s="217">
        <f>IF(N495="sníž. přenesená",J495,0)</f>
        <v>0</v>
      </c>
      <c r="BI495" s="217">
        <f>IF(N495="nulová",J495,0)</f>
        <v>0</v>
      </c>
      <c r="BJ495" s="18" t="s">
        <v>83</v>
      </c>
      <c r="BK495" s="217">
        <f>ROUND(I495*H495,2)</f>
        <v>0</v>
      </c>
      <c r="BL495" s="18" t="s">
        <v>238</v>
      </c>
      <c r="BM495" s="216" t="s">
        <v>1428</v>
      </c>
    </row>
    <row r="496" spans="1:51" s="13" customFormat="1" ht="12">
      <c r="A496" s="13"/>
      <c r="B496" s="223"/>
      <c r="C496" s="224"/>
      <c r="D496" s="225" t="s">
        <v>175</v>
      </c>
      <c r="E496" s="226" t="s">
        <v>19</v>
      </c>
      <c r="F496" s="227" t="s">
        <v>358</v>
      </c>
      <c r="G496" s="224"/>
      <c r="H496" s="226" t="s">
        <v>19</v>
      </c>
      <c r="I496" s="228"/>
      <c r="J496" s="224"/>
      <c r="K496" s="224"/>
      <c r="L496" s="229"/>
      <c r="M496" s="230"/>
      <c r="N496" s="231"/>
      <c r="O496" s="231"/>
      <c r="P496" s="231"/>
      <c r="Q496" s="231"/>
      <c r="R496" s="231"/>
      <c r="S496" s="231"/>
      <c r="T496" s="232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233" t="s">
        <v>175</v>
      </c>
      <c r="AU496" s="233" t="s">
        <v>85</v>
      </c>
      <c r="AV496" s="13" t="s">
        <v>83</v>
      </c>
      <c r="AW496" s="13" t="s">
        <v>37</v>
      </c>
      <c r="AX496" s="13" t="s">
        <v>75</v>
      </c>
      <c r="AY496" s="233" t="s">
        <v>159</v>
      </c>
    </row>
    <row r="497" spans="1:51" s="13" customFormat="1" ht="12">
      <c r="A497" s="13"/>
      <c r="B497" s="223"/>
      <c r="C497" s="224"/>
      <c r="D497" s="225" t="s">
        <v>175</v>
      </c>
      <c r="E497" s="226" t="s">
        <v>19</v>
      </c>
      <c r="F497" s="227" t="s">
        <v>478</v>
      </c>
      <c r="G497" s="224"/>
      <c r="H497" s="226" t="s">
        <v>19</v>
      </c>
      <c r="I497" s="228"/>
      <c r="J497" s="224"/>
      <c r="K497" s="224"/>
      <c r="L497" s="229"/>
      <c r="M497" s="230"/>
      <c r="N497" s="231"/>
      <c r="O497" s="231"/>
      <c r="P497" s="231"/>
      <c r="Q497" s="231"/>
      <c r="R497" s="231"/>
      <c r="S497" s="231"/>
      <c r="T497" s="232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233" t="s">
        <v>175</v>
      </c>
      <c r="AU497" s="233" t="s">
        <v>85</v>
      </c>
      <c r="AV497" s="13" t="s">
        <v>83</v>
      </c>
      <c r="AW497" s="13" t="s">
        <v>37</v>
      </c>
      <c r="AX497" s="13" t="s">
        <v>75</v>
      </c>
      <c r="AY497" s="233" t="s">
        <v>159</v>
      </c>
    </row>
    <row r="498" spans="1:51" s="13" customFormat="1" ht="12">
      <c r="A498" s="13"/>
      <c r="B498" s="223"/>
      <c r="C498" s="224"/>
      <c r="D498" s="225" t="s">
        <v>175</v>
      </c>
      <c r="E498" s="226" t="s">
        <v>19</v>
      </c>
      <c r="F498" s="227" t="s">
        <v>1311</v>
      </c>
      <c r="G498" s="224"/>
      <c r="H498" s="226" t="s">
        <v>19</v>
      </c>
      <c r="I498" s="228"/>
      <c r="J498" s="224"/>
      <c r="K498" s="224"/>
      <c r="L498" s="229"/>
      <c r="M498" s="230"/>
      <c r="N498" s="231"/>
      <c r="O498" s="231"/>
      <c r="P498" s="231"/>
      <c r="Q498" s="231"/>
      <c r="R498" s="231"/>
      <c r="S498" s="231"/>
      <c r="T498" s="232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233" t="s">
        <v>175</v>
      </c>
      <c r="AU498" s="233" t="s">
        <v>85</v>
      </c>
      <c r="AV498" s="13" t="s">
        <v>83</v>
      </c>
      <c r="AW498" s="13" t="s">
        <v>37</v>
      </c>
      <c r="AX498" s="13" t="s">
        <v>75</v>
      </c>
      <c r="AY498" s="233" t="s">
        <v>159</v>
      </c>
    </row>
    <row r="499" spans="1:51" s="14" customFormat="1" ht="12">
      <c r="A499" s="14"/>
      <c r="B499" s="234"/>
      <c r="C499" s="235"/>
      <c r="D499" s="225" t="s">
        <v>175</v>
      </c>
      <c r="E499" s="236" t="s">
        <v>19</v>
      </c>
      <c r="F499" s="237" t="s">
        <v>1426</v>
      </c>
      <c r="G499" s="235"/>
      <c r="H499" s="238">
        <v>93.214</v>
      </c>
      <c r="I499" s="239"/>
      <c r="J499" s="235"/>
      <c r="K499" s="235"/>
      <c r="L499" s="240"/>
      <c r="M499" s="241"/>
      <c r="N499" s="242"/>
      <c r="O499" s="242"/>
      <c r="P499" s="242"/>
      <c r="Q499" s="242"/>
      <c r="R499" s="242"/>
      <c r="S499" s="242"/>
      <c r="T499" s="243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T499" s="244" t="s">
        <v>175</v>
      </c>
      <c r="AU499" s="244" t="s">
        <v>85</v>
      </c>
      <c r="AV499" s="14" t="s">
        <v>85</v>
      </c>
      <c r="AW499" s="14" t="s">
        <v>37</v>
      </c>
      <c r="AX499" s="14" t="s">
        <v>83</v>
      </c>
      <c r="AY499" s="244" t="s">
        <v>159</v>
      </c>
    </row>
    <row r="500" spans="1:65" s="2" customFormat="1" ht="37.8" customHeight="1">
      <c r="A500" s="39"/>
      <c r="B500" s="40"/>
      <c r="C500" s="205" t="s">
        <v>665</v>
      </c>
      <c r="D500" s="205" t="s">
        <v>162</v>
      </c>
      <c r="E500" s="206" t="s">
        <v>642</v>
      </c>
      <c r="F500" s="207" t="s">
        <v>643</v>
      </c>
      <c r="G500" s="208" t="s">
        <v>461</v>
      </c>
      <c r="H500" s="209">
        <v>93.214</v>
      </c>
      <c r="I500" s="210"/>
      <c r="J500" s="211">
        <f>ROUND(I500*H500,2)</f>
        <v>0</v>
      </c>
      <c r="K500" s="207" t="s">
        <v>19</v>
      </c>
      <c r="L500" s="45"/>
      <c r="M500" s="212" t="s">
        <v>19</v>
      </c>
      <c r="N500" s="213" t="s">
        <v>46</v>
      </c>
      <c r="O500" s="85"/>
      <c r="P500" s="214">
        <f>O500*H500</f>
        <v>0</v>
      </c>
      <c r="Q500" s="214">
        <v>0.00117</v>
      </c>
      <c r="R500" s="214">
        <f>Q500*H500</f>
        <v>0.10906038</v>
      </c>
      <c r="S500" s="214">
        <v>0</v>
      </c>
      <c r="T500" s="215">
        <f>S500*H500</f>
        <v>0</v>
      </c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R500" s="216" t="s">
        <v>238</v>
      </c>
      <c r="AT500" s="216" t="s">
        <v>162</v>
      </c>
      <c r="AU500" s="216" t="s">
        <v>85</v>
      </c>
      <c r="AY500" s="18" t="s">
        <v>159</v>
      </c>
      <c r="BE500" s="217">
        <f>IF(N500="základní",J500,0)</f>
        <v>0</v>
      </c>
      <c r="BF500" s="217">
        <f>IF(N500="snížená",J500,0)</f>
        <v>0</v>
      </c>
      <c r="BG500" s="217">
        <f>IF(N500="zákl. přenesená",J500,0)</f>
        <v>0</v>
      </c>
      <c r="BH500" s="217">
        <f>IF(N500="sníž. přenesená",J500,0)</f>
        <v>0</v>
      </c>
      <c r="BI500" s="217">
        <f>IF(N500="nulová",J500,0)</f>
        <v>0</v>
      </c>
      <c r="BJ500" s="18" t="s">
        <v>83</v>
      </c>
      <c r="BK500" s="217">
        <f>ROUND(I500*H500,2)</f>
        <v>0</v>
      </c>
      <c r="BL500" s="18" t="s">
        <v>238</v>
      </c>
      <c r="BM500" s="216" t="s">
        <v>1429</v>
      </c>
    </row>
    <row r="501" spans="1:51" s="13" customFormat="1" ht="12">
      <c r="A501" s="13"/>
      <c r="B501" s="223"/>
      <c r="C501" s="224"/>
      <c r="D501" s="225" t="s">
        <v>175</v>
      </c>
      <c r="E501" s="226" t="s">
        <v>19</v>
      </c>
      <c r="F501" s="227" t="s">
        <v>358</v>
      </c>
      <c r="G501" s="224"/>
      <c r="H501" s="226" t="s">
        <v>19</v>
      </c>
      <c r="I501" s="228"/>
      <c r="J501" s="224"/>
      <c r="K501" s="224"/>
      <c r="L501" s="229"/>
      <c r="M501" s="230"/>
      <c r="N501" s="231"/>
      <c r="O501" s="231"/>
      <c r="P501" s="231"/>
      <c r="Q501" s="231"/>
      <c r="R501" s="231"/>
      <c r="S501" s="231"/>
      <c r="T501" s="232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T501" s="233" t="s">
        <v>175</v>
      </c>
      <c r="AU501" s="233" t="s">
        <v>85</v>
      </c>
      <c r="AV501" s="13" t="s">
        <v>83</v>
      </c>
      <c r="AW501" s="13" t="s">
        <v>37</v>
      </c>
      <c r="AX501" s="13" t="s">
        <v>75</v>
      </c>
      <c r="AY501" s="233" t="s">
        <v>159</v>
      </c>
    </row>
    <row r="502" spans="1:51" s="13" customFormat="1" ht="12">
      <c r="A502" s="13"/>
      <c r="B502" s="223"/>
      <c r="C502" s="224"/>
      <c r="D502" s="225" t="s">
        <v>175</v>
      </c>
      <c r="E502" s="226" t="s">
        <v>19</v>
      </c>
      <c r="F502" s="227" t="s">
        <v>478</v>
      </c>
      <c r="G502" s="224"/>
      <c r="H502" s="226" t="s">
        <v>19</v>
      </c>
      <c r="I502" s="228"/>
      <c r="J502" s="224"/>
      <c r="K502" s="224"/>
      <c r="L502" s="229"/>
      <c r="M502" s="230"/>
      <c r="N502" s="231"/>
      <c r="O502" s="231"/>
      <c r="P502" s="231"/>
      <c r="Q502" s="231"/>
      <c r="R502" s="231"/>
      <c r="S502" s="231"/>
      <c r="T502" s="232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33" t="s">
        <v>175</v>
      </c>
      <c r="AU502" s="233" t="s">
        <v>85</v>
      </c>
      <c r="AV502" s="13" t="s">
        <v>83</v>
      </c>
      <c r="AW502" s="13" t="s">
        <v>37</v>
      </c>
      <c r="AX502" s="13" t="s">
        <v>75</v>
      </c>
      <c r="AY502" s="233" t="s">
        <v>159</v>
      </c>
    </row>
    <row r="503" spans="1:51" s="13" customFormat="1" ht="12">
      <c r="A503" s="13"/>
      <c r="B503" s="223"/>
      <c r="C503" s="224"/>
      <c r="D503" s="225" t="s">
        <v>175</v>
      </c>
      <c r="E503" s="226" t="s">
        <v>19</v>
      </c>
      <c r="F503" s="227" t="s">
        <v>1311</v>
      </c>
      <c r="G503" s="224"/>
      <c r="H503" s="226" t="s">
        <v>19</v>
      </c>
      <c r="I503" s="228"/>
      <c r="J503" s="224"/>
      <c r="K503" s="224"/>
      <c r="L503" s="229"/>
      <c r="M503" s="230"/>
      <c r="N503" s="231"/>
      <c r="O503" s="231"/>
      <c r="P503" s="231"/>
      <c r="Q503" s="231"/>
      <c r="R503" s="231"/>
      <c r="S503" s="231"/>
      <c r="T503" s="232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233" t="s">
        <v>175</v>
      </c>
      <c r="AU503" s="233" t="s">
        <v>85</v>
      </c>
      <c r="AV503" s="13" t="s">
        <v>83</v>
      </c>
      <c r="AW503" s="13" t="s">
        <v>37</v>
      </c>
      <c r="AX503" s="13" t="s">
        <v>75</v>
      </c>
      <c r="AY503" s="233" t="s">
        <v>159</v>
      </c>
    </row>
    <row r="504" spans="1:51" s="14" customFormat="1" ht="12">
      <c r="A504" s="14"/>
      <c r="B504" s="234"/>
      <c r="C504" s="235"/>
      <c r="D504" s="225" t="s">
        <v>175</v>
      </c>
      <c r="E504" s="236" t="s">
        <v>19</v>
      </c>
      <c r="F504" s="237" t="s">
        <v>1426</v>
      </c>
      <c r="G504" s="235"/>
      <c r="H504" s="238">
        <v>93.214</v>
      </c>
      <c r="I504" s="239"/>
      <c r="J504" s="235"/>
      <c r="K504" s="235"/>
      <c r="L504" s="240"/>
      <c r="M504" s="241"/>
      <c r="N504" s="242"/>
      <c r="O504" s="242"/>
      <c r="P504" s="242"/>
      <c r="Q504" s="242"/>
      <c r="R504" s="242"/>
      <c r="S504" s="242"/>
      <c r="T504" s="243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T504" s="244" t="s">
        <v>175</v>
      </c>
      <c r="AU504" s="244" t="s">
        <v>85</v>
      </c>
      <c r="AV504" s="14" t="s">
        <v>85</v>
      </c>
      <c r="AW504" s="14" t="s">
        <v>37</v>
      </c>
      <c r="AX504" s="14" t="s">
        <v>83</v>
      </c>
      <c r="AY504" s="244" t="s">
        <v>159</v>
      </c>
    </row>
    <row r="505" spans="1:65" s="2" customFormat="1" ht="37.8" customHeight="1">
      <c r="A505" s="39"/>
      <c r="B505" s="40"/>
      <c r="C505" s="205" t="s">
        <v>669</v>
      </c>
      <c r="D505" s="205" t="s">
        <v>162</v>
      </c>
      <c r="E505" s="206" t="s">
        <v>646</v>
      </c>
      <c r="F505" s="207" t="s">
        <v>647</v>
      </c>
      <c r="G505" s="208" t="s">
        <v>461</v>
      </c>
      <c r="H505" s="209">
        <v>93.151</v>
      </c>
      <c r="I505" s="210"/>
      <c r="J505" s="211">
        <f>ROUND(I505*H505,2)</f>
        <v>0</v>
      </c>
      <c r="K505" s="207" t="s">
        <v>166</v>
      </c>
      <c r="L505" s="45"/>
      <c r="M505" s="212" t="s">
        <v>19</v>
      </c>
      <c r="N505" s="213" t="s">
        <v>46</v>
      </c>
      <c r="O505" s="85"/>
      <c r="P505" s="214">
        <f>O505*H505</f>
        <v>0</v>
      </c>
      <c r="Q505" s="214">
        <v>0.00117</v>
      </c>
      <c r="R505" s="214">
        <f>Q505*H505</f>
        <v>0.10898667</v>
      </c>
      <c r="S505" s="214">
        <v>0</v>
      </c>
      <c r="T505" s="215">
        <f>S505*H505</f>
        <v>0</v>
      </c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R505" s="216" t="s">
        <v>238</v>
      </c>
      <c r="AT505" s="216" t="s">
        <v>162</v>
      </c>
      <c r="AU505" s="216" t="s">
        <v>85</v>
      </c>
      <c r="AY505" s="18" t="s">
        <v>159</v>
      </c>
      <c r="BE505" s="217">
        <f>IF(N505="základní",J505,0)</f>
        <v>0</v>
      </c>
      <c r="BF505" s="217">
        <f>IF(N505="snížená",J505,0)</f>
        <v>0</v>
      </c>
      <c r="BG505" s="217">
        <f>IF(N505="zákl. přenesená",J505,0)</f>
        <v>0</v>
      </c>
      <c r="BH505" s="217">
        <f>IF(N505="sníž. přenesená",J505,0)</f>
        <v>0</v>
      </c>
      <c r="BI505" s="217">
        <f>IF(N505="nulová",J505,0)</f>
        <v>0</v>
      </c>
      <c r="BJ505" s="18" t="s">
        <v>83</v>
      </c>
      <c r="BK505" s="217">
        <f>ROUND(I505*H505,2)</f>
        <v>0</v>
      </c>
      <c r="BL505" s="18" t="s">
        <v>238</v>
      </c>
      <c r="BM505" s="216" t="s">
        <v>1430</v>
      </c>
    </row>
    <row r="506" spans="1:47" s="2" customFormat="1" ht="12">
      <c r="A506" s="39"/>
      <c r="B506" s="40"/>
      <c r="C506" s="41"/>
      <c r="D506" s="218" t="s">
        <v>169</v>
      </c>
      <c r="E506" s="41"/>
      <c r="F506" s="219" t="s">
        <v>649</v>
      </c>
      <c r="G506" s="41"/>
      <c r="H506" s="41"/>
      <c r="I506" s="220"/>
      <c r="J506" s="41"/>
      <c r="K506" s="41"/>
      <c r="L506" s="45"/>
      <c r="M506" s="221"/>
      <c r="N506" s="222"/>
      <c r="O506" s="85"/>
      <c r="P506" s="85"/>
      <c r="Q506" s="85"/>
      <c r="R506" s="85"/>
      <c r="S506" s="85"/>
      <c r="T506" s="86"/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T506" s="18" t="s">
        <v>169</v>
      </c>
      <c r="AU506" s="18" t="s">
        <v>85</v>
      </c>
    </row>
    <row r="507" spans="1:51" s="13" customFormat="1" ht="12">
      <c r="A507" s="13"/>
      <c r="B507" s="223"/>
      <c r="C507" s="224"/>
      <c r="D507" s="225" t="s">
        <v>175</v>
      </c>
      <c r="E507" s="226" t="s">
        <v>19</v>
      </c>
      <c r="F507" s="227" t="s">
        <v>358</v>
      </c>
      <c r="G507" s="224"/>
      <c r="H507" s="226" t="s">
        <v>19</v>
      </c>
      <c r="I507" s="228"/>
      <c r="J507" s="224"/>
      <c r="K507" s="224"/>
      <c r="L507" s="229"/>
      <c r="M507" s="230"/>
      <c r="N507" s="231"/>
      <c r="O507" s="231"/>
      <c r="P507" s="231"/>
      <c r="Q507" s="231"/>
      <c r="R507" s="231"/>
      <c r="S507" s="231"/>
      <c r="T507" s="232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233" t="s">
        <v>175</v>
      </c>
      <c r="AU507" s="233" t="s">
        <v>85</v>
      </c>
      <c r="AV507" s="13" t="s">
        <v>83</v>
      </c>
      <c r="AW507" s="13" t="s">
        <v>37</v>
      </c>
      <c r="AX507" s="13" t="s">
        <v>75</v>
      </c>
      <c r="AY507" s="233" t="s">
        <v>159</v>
      </c>
    </row>
    <row r="508" spans="1:51" s="13" customFormat="1" ht="12">
      <c r="A508" s="13"/>
      <c r="B508" s="223"/>
      <c r="C508" s="224"/>
      <c r="D508" s="225" t="s">
        <v>175</v>
      </c>
      <c r="E508" s="226" t="s">
        <v>19</v>
      </c>
      <c r="F508" s="227" t="s">
        <v>359</v>
      </c>
      <c r="G508" s="224"/>
      <c r="H508" s="226" t="s">
        <v>19</v>
      </c>
      <c r="I508" s="228"/>
      <c r="J508" s="224"/>
      <c r="K508" s="224"/>
      <c r="L508" s="229"/>
      <c r="M508" s="230"/>
      <c r="N508" s="231"/>
      <c r="O508" s="231"/>
      <c r="P508" s="231"/>
      <c r="Q508" s="231"/>
      <c r="R508" s="231"/>
      <c r="S508" s="231"/>
      <c r="T508" s="232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33" t="s">
        <v>175</v>
      </c>
      <c r="AU508" s="233" t="s">
        <v>85</v>
      </c>
      <c r="AV508" s="13" t="s">
        <v>83</v>
      </c>
      <c r="AW508" s="13" t="s">
        <v>37</v>
      </c>
      <c r="AX508" s="13" t="s">
        <v>75</v>
      </c>
      <c r="AY508" s="233" t="s">
        <v>159</v>
      </c>
    </row>
    <row r="509" spans="1:51" s="13" customFormat="1" ht="12">
      <c r="A509" s="13"/>
      <c r="B509" s="223"/>
      <c r="C509" s="224"/>
      <c r="D509" s="225" t="s">
        <v>175</v>
      </c>
      <c r="E509" s="226" t="s">
        <v>19</v>
      </c>
      <c r="F509" s="227" t="s">
        <v>1311</v>
      </c>
      <c r="G509" s="224"/>
      <c r="H509" s="226" t="s">
        <v>19</v>
      </c>
      <c r="I509" s="228"/>
      <c r="J509" s="224"/>
      <c r="K509" s="224"/>
      <c r="L509" s="229"/>
      <c r="M509" s="230"/>
      <c r="N509" s="231"/>
      <c r="O509" s="231"/>
      <c r="P509" s="231"/>
      <c r="Q509" s="231"/>
      <c r="R509" s="231"/>
      <c r="S509" s="231"/>
      <c r="T509" s="232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233" t="s">
        <v>175</v>
      </c>
      <c r="AU509" s="233" t="s">
        <v>85</v>
      </c>
      <c r="AV509" s="13" t="s">
        <v>83</v>
      </c>
      <c r="AW509" s="13" t="s">
        <v>37</v>
      </c>
      <c r="AX509" s="13" t="s">
        <v>75</v>
      </c>
      <c r="AY509" s="233" t="s">
        <v>159</v>
      </c>
    </row>
    <row r="510" spans="1:51" s="14" customFormat="1" ht="12">
      <c r="A510" s="14"/>
      <c r="B510" s="234"/>
      <c r="C510" s="235"/>
      <c r="D510" s="225" t="s">
        <v>175</v>
      </c>
      <c r="E510" s="236" t="s">
        <v>19</v>
      </c>
      <c r="F510" s="237" t="s">
        <v>1377</v>
      </c>
      <c r="G510" s="235"/>
      <c r="H510" s="238">
        <v>93.151</v>
      </c>
      <c r="I510" s="239"/>
      <c r="J510" s="235"/>
      <c r="K510" s="235"/>
      <c r="L510" s="240"/>
      <c r="M510" s="241"/>
      <c r="N510" s="242"/>
      <c r="O510" s="242"/>
      <c r="P510" s="242"/>
      <c r="Q510" s="242"/>
      <c r="R510" s="242"/>
      <c r="S510" s="242"/>
      <c r="T510" s="243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T510" s="244" t="s">
        <v>175</v>
      </c>
      <c r="AU510" s="244" t="s">
        <v>85</v>
      </c>
      <c r="AV510" s="14" t="s">
        <v>85</v>
      </c>
      <c r="AW510" s="14" t="s">
        <v>37</v>
      </c>
      <c r="AX510" s="14" t="s">
        <v>83</v>
      </c>
      <c r="AY510" s="244" t="s">
        <v>159</v>
      </c>
    </row>
    <row r="511" spans="1:65" s="2" customFormat="1" ht="37.8" customHeight="1">
      <c r="A511" s="39"/>
      <c r="B511" s="40"/>
      <c r="C511" s="205" t="s">
        <v>675</v>
      </c>
      <c r="D511" s="205" t="s">
        <v>162</v>
      </c>
      <c r="E511" s="206" t="s">
        <v>651</v>
      </c>
      <c r="F511" s="207" t="s">
        <v>652</v>
      </c>
      <c r="G511" s="208" t="s">
        <v>461</v>
      </c>
      <c r="H511" s="209">
        <v>93.214</v>
      </c>
      <c r="I511" s="210"/>
      <c r="J511" s="211">
        <f>ROUND(I511*H511,2)</f>
        <v>0</v>
      </c>
      <c r="K511" s="207" t="s">
        <v>19</v>
      </c>
      <c r="L511" s="45"/>
      <c r="M511" s="212" t="s">
        <v>19</v>
      </c>
      <c r="N511" s="213" t="s">
        <v>46</v>
      </c>
      <c r="O511" s="85"/>
      <c r="P511" s="214">
        <f>O511*H511</f>
        <v>0</v>
      </c>
      <c r="Q511" s="214">
        <v>0.00117</v>
      </c>
      <c r="R511" s="214">
        <f>Q511*H511</f>
        <v>0.10906038</v>
      </c>
      <c r="S511" s="214">
        <v>0</v>
      </c>
      <c r="T511" s="215">
        <f>S511*H511</f>
        <v>0</v>
      </c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R511" s="216" t="s">
        <v>238</v>
      </c>
      <c r="AT511" s="216" t="s">
        <v>162</v>
      </c>
      <c r="AU511" s="216" t="s">
        <v>85</v>
      </c>
      <c r="AY511" s="18" t="s">
        <v>159</v>
      </c>
      <c r="BE511" s="217">
        <f>IF(N511="základní",J511,0)</f>
        <v>0</v>
      </c>
      <c r="BF511" s="217">
        <f>IF(N511="snížená",J511,0)</f>
        <v>0</v>
      </c>
      <c r="BG511" s="217">
        <f>IF(N511="zákl. přenesená",J511,0)</f>
        <v>0</v>
      </c>
      <c r="BH511" s="217">
        <f>IF(N511="sníž. přenesená",J511,0)</f>
        <v>0</v>
      </c>
      <c r="BI511" s="217">
        <f>IF(N511="nulová",J511,0)</f>
        <v>0</v>
      </c>
      <c r="BJ511" s="18" t="s">
        <v>83</v>
      </c>
      <c r="BK511" s="217">
        <f>ROUND(I511*H511,2)</f>
        <v>0</v>
      </c>
      <c r="BL511" s="18" t="s">
        <v>238</v>
      </c>
      <c r="BM511" s="216" t="s">
        <v>1431</v>
      </c>
    </row>
    <row r="512" spans="1:51" s="13" customFormat="1" ht="12">
      <c r="A512" s="13"/>
      <c r="B512" s="223"/>
      <c r="C512" s="224"/>
      <c r="D512" s="225" t="s">
        <v>175</v>
      </c>
      <c r="E512" s="226" t="s">
        <v>19</v>
      </c>
      <c r="F512" s="227" t="s">
        <v>358</v>
      </c>
      <c r="G512" s="224"/>
      <c r="H512" s="226" t="s">
        <v>19</v>
      </c>
      <c r="I512" s="228"/>
      <c r="J512" s="224"/>
      <c r="K512" s="224"/>
      <c r="L512" s="229"/>
      <c r="M512" s="230"/>
      <c r="N512" s="231"/>
      <c r="O512" s="231"/>
      <c r="P512" s="231"/>
      <c r="Q512" s="231"/>
      <c r="R512" s="231"/>
      <c r="S512" s="231"/>
      <c r="T512" s="232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T512" s="233" t="s">
        <v>175</v>
      </c>
      <c r="AU512" s="233" t="s">
        <v>85</v>
      </c>
      <c r="AV512" s="13" t="s">
        <v>83</v>
      </c>
      <c r="AW512" s="13" t="s">
        <v>37</v>
      </c>
      <c r="AX512" s="13" t="s">
        <v>75</v>
      </c>
      <c r="AY512" s="233" t="s">
        <v>159</v>
      </c>
    </row>
    <row r="513" spans="1:51" s="13" customFormat="1" ht="12">
      <c r="A513" s="13"/>
      <c r="B513" s="223"/>
      <c r="C513" s="224"/>
      <c r="D513" s="225" t="s">
        <v>175</v>
      </c>
      <c r="E513" s="226" t="s">
        <v>19</v>
      </c>
      <c r="F513" s="227" t="s">
        <v>478</v>
      </c>
      <c r="G513" s="224"/>
      <c r="H513" s="226" t="s">
        <v>19</v>
      </c>
      <c r="I513" s="228"/>
      <c r="J513" s="224"/>
      <c r="K513" s="224"/>
      <c r="L513" s="229"/>
      <c r="M513" s="230"/>
      <c r="N513" s="231"/>
      <c r="O513" s="231"/>
      <c r="P513" s="231"/>
      <c r="Q513" s="231"/>
      <c r="R513" s="231"/>
      <c r="S513" s="231"/>
      <c r="T513" s="232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33" t="s">
        <v>175</v>
      </c>
      <c r="AU513" s="233" t="s">
        <v>85</v>
      </c>
      <c r="AV513" s="13" t="s">
        <v>83</v>
      </c>
      <c r="AW513" s="13" t="s">
        <v>37</v>
      </c>
      <c r="AX513" s="13" t="s">
        <v>75</v>
      </c>
      <c r="AY513" s="233" t="s">
        <v>159</v>
      </c>
    </row>
    <row r="514" spans="1:51" s="13" customFormat="1" ht="12">
      <c r="A514" s="13"/>
      <c r="B514" s="223"/>
      <c r="C514" s="224"/>
      <c r="D514" s="225" t="s">
        <v>175</v>
      </c>
      <c r="E514" s="226" t="s">
        <v>19</v>
      </c>
      <c r="F514" s="227" t="s">
        <v>1311</v>
      </c>
      <c r="G514" s="224"/>
      <c r="H514" s="226" t="s">
        <v>19</v>
      </c>
      <c r="I514" s="228"/>
      <c r="J514" s="224"/>
      <c r="K514" s="224"/>
      <c r="L514" s="229"/>
      <c r="M514" s="230"/>
      <c r="N514" s="231"/>
      <c r="O514" s="231"/>
      <c r="P514" s="231"/>
      <c r="Q514" s="231"/>
      <c r="R514" s="231"/>
      <c r="S514" s="231"/>
      <c r="T514" s="232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T514" s="233" t="s">
        <v>175</v>
      </c>
      <c r="AU514" s="233" t="s">
        <v>85</v>
      </c>
      <c r="AV514" s="13" t="s">
        <v>83</v>
      </c>
      <c r="AW514" s="13" t="s">
        <v>37</v>
      </c>
      <c r="AX514" s="13" t="s">
        <v>75</v>
      </c>
      <c r="AY514" s="233" t="s">
        <v>159</v>
      </c>
    </row>
    <row r="515" spans="1:51" s="14" customFormat="1" ht="12">
      <c r="A515" s="14"/>
      <c r="B515" s="234"/>
      <c r="C515" s="235"/>
      <c r="D515" s="225" t="s">
        <v>175</v>
      </c>
      <c r="E515" s="236" t="s">
        <v>19</v>
      </c>
      <c r="F515" s="237" t="s">
        <v>1426</v>
      </c>
      <c r="G515" s="235"/>
      <c r="H515" s="238">
        <v>93.214</v>
      </c>
      <c r="I515" s="239"/>
      <c r="J515" s="235"/>
      <c r="K515" s="235"/>
      <c r="L515" s="240"/>
      <c r="M515" s="241"/>
      <c r="N515" s="242"/>
      <c r="O515" s="242"/>
      <c r="P515" s="242"/>
      <c r="Q515" s="242"/>
      <c r="R515" s="242"/>
      <c r="S515" s="242"/>
      <c r="T515" s="243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T515" s="244" t="s">
        <v>175</v>
      </c>
      <c r="AU515" s="244" t="s">
        <v>85</v>
      </c>
      <c r="AV515" s="14" t="s">
        <v>85</v>
      </c>
      <c r="AW515" s="14" t="s">
        <v>37</v>
      </c>
      <c r="AX515" s="14" t="s">
        <v>83</v>
      </c>
      <c r="AY515" s="244" t="s">
        <v>159</v>
      </c>
    </row>
    <row r="516" spans="1:65" s="2" customFormat="1" ht="24.15" customHeight="1">
      <c r="A516" s="39"/>
      <c r="B516" s="40"/>
      <c r="C516" s="205" t="s">
        <v>679</v>
      </c>
      <c r="D516" s="205" t="s">
        <v>162</v>
      </c>
      <c r="E516" s="206" t="s">
        <v>627</v>
      </c>
      <c r="F516" s="207" t="s">
        <v>628</v>
      </c>
      <c r="G516" s="208" t="s">
        <v>461</v>
      </c>
      <c r="H516" s="209">
        <v>19.117</v>
      </c>
      <c r="I516" s="210"/>
      <c r="J516" s="211">
        <f>ROUND(I516*H516,2)</f>
        <v>0</v>
      </c>
      <c r="K516" s="207" t="s">
        <v>166</v>
      </c>
      <c r="L516" s="45"/>
      <c r="M516" s="212" t="s">
        <v>19</v>
      </c>
      <c r="N516" s="213" t="s">
        <v>46</v>
      </c>
      <c r="O516" s="85"/>
      <c r="P516" s="214">
        <f>O516*H516</f>
        <v>0</v>
      </c>
      <c r="Q516" s="214">
        <v>0</v>
      </c>
      <c r="R516" s="214">
        <f>Q516*H516</f>
        <v>0</v>
      </c>
      <c r="S516" s="214">
        <v>0.00191</v>
      </c>
      <c r="T516" s="215">
        <f>S516*H516</f>
        <v>0.03651347</v>
      </c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R516" s="216" t="s">
        <v>238</v>
      </c>
      <c r="AT516" s="216" t="s">
        <v>162</v>
      </c>
      <c r="AU516" s="216" t="s">
        <v>85</v>
      </c>
      <c r="AY516" s="18" t="s">
        <v>159</v>
      </c>
      <c r="BE516" s="217">
        <f>IF(N516="základní",J516,0)</f>
        <v>0</v>
      </c>
      <c r="BF516" s="217">
        <f>IF(N516="snížená",J516,0)</f>
        <v>0</v>
      </c>
      <c r="BG516" s="217">
        <f>IF(N516="zákl. přenesená",J516,0)</f>
        <v>0</v>
      </c>
      <c r="BH516" s="217">
        <f>IF(N516="sníž. přenesená",J516,0)</f>
        <v>0</v>
      </c>
      <c r="BI516" s="217">
        <f>IF(N516="nulová",J516,0)</f>
        <v>0</v>
      </c>
      <c r="BJ516" s="18" t="s">
        <v>83</v>
      </c>
      <c r="BK516" s="217">
        <f>ROUND(I516*H516,2)</f>
        <v>0</v>
      </c>
      <c r="BL516" s="18" t="s">
        <v>238</v>
      </c>
      <c r="BM516" s="216" t="s">
        <v>1432</v>
      </c>
    </row>
    <row r="517" spans="1:47" s="2" customFormat="1" ht="12">
      <c r="A517" s="39"/>
      <c r="B517" s="40"/>
      <c r="C517" s="41"/>
      <c r="D517" s="218" t="s">
        <v>169</v>
      </c>
      <c r="E517" s="41"/>
      <c r="F517" s="219" t="s">
        <v>630</v>
      </c>
      <c r="G517" s="41"/>
      <c r="H517" s="41"/>
      <c r="I517" s="220"/>
      <c r="J517" s="41"/>
      <c r="K517" s="41"/>
      <c r="L517" s="45"/>
      <c r="M517" s="221"/>
      <c r="N517" s="222"/>
      <c r="O517" s="85"/>
      <c r="P517" s="85"/>
      <c r="Q517" s="85"/>
      <c r="R517" s="85"/>
      <c r="S517" s="85"/>
      <c r="T517" s="86"/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T517" s="18" t="s">
        <v>169</v>
      </c>
      <c r="AU517" s="18" t="s">
        <v>85</v>
      </c>
    </row>
    <row r="518" spans="1:51" s="13" customFormat="1" ht="12">
      <c r="A518" s="13"/>
      <c r="B518" s="223"/>
      <c r="C518" s="224"/>
      <c r="D518" s="225" t="s">
        <v>175</v>
      </c>
      <c r="E518" s="226" t="s">
        <v>19</v>
      </c>
      <c r="F518" s="227" t="s">
        <v>656</v>
      </c>
      <c r="G518" s="224"/>
      <c r="H518" s="226" t="s">
        <v>19</v>
      </c>
      <c r="I518" s="228"/>
      <c r="J518" s="224"/>
      <c r="K518" s="224"/>
      <c r="L518" s="229"/>
      <c r="M518" s="230"/>
      <c r="N518" s="231"/>
      <c r="O518" s="231"/>
      <c r="P518" s="231"/>
      <c r="Q518" s="231"/>
      <c r="R518" s="231"/>
      <c r="S518" s="231"/>
      <c r="T518" s="232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T518" s="233" t="s">
        <v>175</v>
      </c>
      <c r="AU518" s="233" t="s">
        <v>85</v>
      </c>
      <c r="AV518" s="13" t="s">
        <v>83</v>
      </c>
      <c r="AW518" s="13" t="s">
        <v>37</v>
      </c>
      <c r="AX518" s="13" t="s">
        <v>75</v>
      </c>
      <c r="AY518" s="233" t="s">
        <v>159</v>
      </c>
    </row>
    <row r="519" spans="1:51" s="13" customFormat="1" ht="12">
      <c r="A519" s="13"/>
      <c r="B519" s="223"/>
      <c r="C519" s="224"/>
      <c r="D519" s="225" t="s">
        <v>175</v>
      </c>
      <c r="E519" s="226" t="s">
        <v>19</v>
      </c>
      <c r="F519" s="227" t="s">
        <v>657</v>
      </c>
      <c r="G519" s="224"/>
      <c r="H519" s="226" t="s">
        <v>19</v>
      </c>
      <c r="I519" s="228"/>
      <c r="J519" s="224"/>
      <c r="K519" s="224"/>
      <c r="L519" s="229"/>
      <c r="M519" s="230"/>
      <c r="N519" s="231"/>
      <c r="O519" s="231"/>
      <c r="P519" s="231"/>
      <c r="Q519" s="231"/>
      <c r="R519" s="231"/>
      <c r="S519" s="231"/>
      <c r="T519" s="232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33" t="s">
        <v>175</v>
      </c>
      <c r="AU519" s="233" t="s">
        <v>85</v>
      </c>
      <c r="AV519" s="13" t="s">
        <v>83</v>
      </c>
      <c r="AW519" s="13" t="s">
        <v>37</v>
      </c>
      <c r="AX519" s="13" t="s">
        <v>75</v>
      </c>
      <c r="AY519" s="233" t="s">
        <v>159</v>
      </c>
    </row>
    <row r="520" spans="1:51" s="13" customFormat="1" ht="12">
      <c r="A520" s="13"/>
      <c r="B520" s="223"/>
      <c r="C520" s="224"/>
      <c r="D520" s="225" t="s">
        <v>175</v>
      </c>
      <c r="E520" s="226" t="s">
        <v>19</v>
      </c>
      <c r="F520" s="227" t="s">
        <v>1311</v>
      </c>
      <c r="G520" s="224"/>
      <c r="H520" s="226" t="s">
        <v>19</v>
      </c>
      <c r="I520" s="228"/>
      <c r="J520" s="224"/>
      <c r="K520" s="224"/>
      <c r="L520" s="229"/>
      <c r="M520" s="230"/>
      <c r="N520" s="231"/>
      <c r="O520" s="231"/>
      <c r="P520" s="231"/>
      <c r="Q520" s="231"/>
      <c r="R520" s="231"/>
      <c r="S520" s="231"/>
      <c r="T520" s="232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T520" s="233" t="s">
        <v>175</v>
      </c>
      <c r="AU520" s="233" t="s">
        <v>85</v>
      </c>
      <c r="AV520" s="13" t="s">
        <v>83</v>
      </c>
      <c r="AW520" s="13" t="s">
        <v>37</v>
      </c>
      <c r="AX520" s="13" t="s">
        <v>75</v>
      </c>
      <c r="AY520" s="233" t="s">
        <v>159</v>
      </c>
    </row>
    <row r="521" spans="1:51" s="14" customFormat="1" ht="12">
      <c r="A521" s="14"/>
      <c r="B521" s="234"/>
      <c r="C521" s="235"/>
      <c r="D521" s="225" t="s">
        <v>175</v>
      </c>
      <c r="E521" s="236" t="s">
        <v>19</v>
      </c>
      <c r="F521" s="237" t="s">
        <v>1433</v>
      </c>
      <c r="G521" s="235"/>
      <c r="H521" s="238">
        <v>19.117</v>
      </c>
      <c r="I521" s="239"/>
      <c r="J521" s="235"/>
      <c r="K521" s="235"/>
      <c r="L521" s="240"/>
      <c r="M521" s="241"/>
      <c r="N521" s="242"/>
      <c r="O521" s="242"/>
      <c r="P521" s="242"/>
      <c r="Q521" s="242"/>
      <c r="R521" s="242"/>
      <c r="S521" s="242"/>
      <c r="T521" s="243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T521" s="244" t="s">
        <v>175</v>
      </c>
      <c r="AU521" s="244" t="s">
        <v>85</v>
      </c>
      <c r="AV521" s="14" t="s">
        <v>85</v>
      </c>
      <c r="AW521" s="14" t="s">
        <v>37</v>
      </c>
      <c r="AX521" s="14" t="s">
        <v>83</v>
      </c>
      <c r="AY521" s="244" t="s">
        <v>159</v>
      </c>
    </row>
    <row r="522" spans="1:65" s="2" customFormat="1" ht="37.8" customHeight="1">
      <c r="A522" s="39"/>
      <c r="B522" s="40"/>
      <c r="C522" s="205" t="s">
        <v>683</v>
      </c>
      <c r="D522" s="205" t="s">
        <v>162</v>
      </c>
      <c r="E522" s="206" t="s">
        <v>660</v>
      </c>
      <c r="F522" s="207" t="s">
        <v>661</v>
      </c>
      <c r="G522" s="208" t="s">
        <v>165</v>
      </c>
      <c r="H522" s="209">
        <v>16.058</v>
      </c>
      <c r="I522" s="210"/>
      <c r="J522" s="211">
        <f>ROUND(I522*H522,2)</f>
        <v>0</v>
      </c>
      <c r="K522" s="207" t="s">
        <v>166</v>
      </c>
      <c r="L522" s="45"/>
      <c r="M522" s="212" t="s">
        <v>19</v>
      </c>
      <c r="N522" s="213" t="s">
        <v>46</v>
      </c>
      <c r="O522" s="85"/>
      <c r="P522" s="214">
        <f>O522*H522</f>
        <v>0</v>
      </c>
      <c r="Q522" s="214">
        <v>0.00509</v>
      </c>
      <c r="R522" s="214">
        <f>Q522*H522</f>
        <v>0.08173522</v>
      </c>
      <c r="S522" s="214">
        <v>0</v>
      </c>
      <c r="T522" s="215">
        <f>S522*H522</f>
        <v>0</v>
      </c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R522" s="216" t="s">
        <v>238</v>
      </c>
      <c r="AT522" s="216" t="s">
        <v>162</v>
      </c>
      <c r="AU522" s="216" t="s">
        <v>85</v>
      </c>
      <c r="AY522" s="18" t="s">
        <v>159</v>
      </c>
      <c r="BE522" s="217">
        <f>IF(N522="základní",J522,0)</f>
        <v>0</v>
      </c>
      <c r="BF522" s="217">
        <f>IF(N522="snížená",J522,0)</f>
        <v>0</v>
      </c>
      <c r="BG522" s="217">
        <f>IF(N522="zákl. přenesená",J522,0)</f>
        <v>0</v>
      </c>
      <c r="BH522" s="217">
        <f>IF(N522="sníž. přenesená",J522,0)</f>
        <v>0</v>
      </c>
      <c r="BI522" s="217">
        <f>IF(N522="nulová",J522,0)</f>
        <v>0</v>
      </c>
      <c r="BJ522" s="18" t="s">
        <v>83</v>
      </c>
      <c r="BK522" s="217">
        <f>ROUND(I522*H522,2)</f>
        <v>0</v>
      </c>
      <c r="BL522" s="18" t="s">
        <v>238</v>
      </c>
      <c r="BM522" s="216" t="s">
        <v>1434</v>
      </c>
    </row>
    <row r="523" spans="1:47" s="2" customFormat="1" ht="12">
      <c r="A523" s="39"/>
      <c r="B523" s="40"/>
      <c r="C523" s="41"/>
      <c r="D523" s="218" t="s">
        <v>169</v>
      </c>
      <c r="E523" s="41"/>
      <c r="F523" s="219" t="s">
        <v>663</v>
      </c>
      <c r="G523" s="41"/>
      <c r="H523" s="41"/>
      <c r="I523" s="220"/>
      <c r="J523" s="41"/>
      <c r="K523" s="41"/>
      <c r="L523" s="45"/>
      <c r="M523" s="221"/>
      <c r="N523" s="222"/>
      <c r="O523" s="85"/>
      <c r="P523" s="85"/>
      <c r="Q523" s="85"/>
      <c r="R523" s="85"/>
      <c r="S523" s="85"/>
      <c r="T523" s="86"/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  <c r="AT523" s="18" t="s">
        <v>169</v>
      </c>
      <c r="AU523" s="18" t="s">
        <v>85</v>
      </c>
    </row>
    <row r="524" spans="1:51" s="13" customFormat="1" ht="12">
      <c r="A524" s="13"/>
      <c r="B524" s="223"/>
      <c r="C524" s="224"/>
      <c r="D524" s="225" t="s">
        <v>175</v>
      </c>
      <c r="E524" s="226" t="s">
        <v>19</v>
      </c>
      <c r="F524" s="227" t="s">
        <v>362</v>
      </c>
      <c r="G524" s="224"/>
      <c r="H524" s="226" t="s">
        <v>19</v>
      </c>
      <c r="I524" s="228"/>
      <c r="J524" s="224"/>
      <c r="K524" s="224"/>
      <c r="L524" s="229"/>
      <c r="M524" s="230"/>
      <c r="N524" s="231"/>
      <c r="O524" s="231"/>
      <c r="P524" s="231"/>
      <c r="Q524" s="231"/>
      <c r="R524" s="231"/>
      <c r="S524" s="231"/>
      <c r="T524" s="232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T524" s="233" t="s">
        <v>175</v>
      </c>
      <c r="AU524" s="233" t="s">
        <v>85</v>
      </c>
      <c r="AV524" s="13" t="s">
        <v>83</v>
      </c>
      <c r="AW524" s="13" t="s">
        <v>37</v>
      </c>
      <c r="AX524" s="13" t="s">
        <v>75</v>
      </c>
      <c r="AY524" s="233" t="s">
        <v>159</v>
      </c>
    </row>
    <row r="525" spans="1:51" s="13" customFormat="1" ht="12">
      <c r="A525" s="13"/>
      <c r="B525" s="223"/>
      <c r="C525" s="224"/>
      <c r="D525" s="225" t="s">
        <v>175</v>
      </c>
      <c r="E525" s="226" t="s">
        <v>19</v>
      </c>
      <c r="F525" s="227" t="s">
        <v>1311</v>
      </c>
      <c r="G525" s="224"/>
      <c r="H525" s="226" t="s">
        <v>19</v>
      </c>
      <c r="I525" s="228"/>
      <c r="J525" s="224"/>
      <c r="K525" s="224"/>
      <c r="L525" s="229"/>
      <c r="M525" s="230"/>
      <c r="N525" s="231"/>
      <c r="O525" s="231"/>
      <c r="P525" s="231"/>
      <c r="Q525" s="231"/>
      <c r="R525" s="231"/>
      <c r="S525" s="231"/>
      <c r="T525" s="232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T525" s="233" t="s">
        <v>175</v>
      </c>
      <c r="AU525" s="233" t="s">
        <v>85</v>
      </c>
      <c r="AV525" s="13" t="s">
        <v>83</v>
      </c>
      <c r="AW525" s="13" t="s">
        <v>37</v>
      </c>
      <c r="AX525" s="13" t="s">
        <v>75</v>
      </c>
      <c r="AY525" s="233" t="s">
        <v>159</v>
      </c>
    </row>
    <row r="526" spans="1:51" s="14" customFormat="1" ht="12">
      <c r="A526" s="14"/>
      <c r="B526" s="234"/>
      <c r="C526" s="235"/>
      <c r="D526" s="225" t="s">
        <v>175</v>
      </c>
      <c r="E526" s="236" t="s">
        <v>19</v>
      </c>
      <c r="F526" s="237" t="s">
        <v>1435</v>
      </c>
      <c r="G526" s="235"/>
      <c r="H526" s="238">
        <v>16.058</v>
      </c>
      <c r="I526" s="239"/>
      <c r="J526" s="235"/>
      <c r="K526" s="235"/>
      <c r="L526" s="240"/>
      <c r="M526" s="241"/>
      <c r="N526" s="242"/>
      <c r="O526" s="242"/>
      <c r="P526" s="242"/>
      <c r="Q526" s="242"/>
      <c r="R526" s="242"/>
      <c r="S526" s="242"/>
      <c r="T526" s="243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T526" s="244" t="s">
        <v>175</v>
      </c>
      <c r="AU526" s="244" t="s">
        <v>85</v>
      </c>
      <c r="AV526" s="14" t="s">
        <v>85</v>
      </c>
      <c r="AW526" s="14" t="s">
        <v>37</v>
      </c>
      <c r="AX526" s="14" t="s">
        <v>83</v>
      </c>
      <c r="AY526" s="244" t="s">
        <v>159</v>
      </c>
    </row>
    <row r="527" spans="1:65" s="2" customFormat="1" ht="37.8" customHeight="1">
      <c r="A527" s="39"/>
      <c r="B527" s="40"/>
      <c r="C527" s="205" t="s">
        <v>690</v>
      </c>
      <c r="D527" s="205" t="s">
        <v>162</v>
      </c>
      <c r="E527" s="206" t="s">
        <v>666</v>
      </c>
      <c r="F527" s="207" t="s">
        <v>667</v>
      </c>
      <c r="G527" s="208" t="s">
        <v>461</v>
      </c>
      <c r="H527" s="209">
        <v>38.234</v>
      </c>
      <c r="I527" s="210"/>
      <c r="J527" s="211">
        <f>ROUND(I527*H527,2)</f>
        <v>0</v>
      </c>
      <c r="K527" s="207" t="s">
        <v>19</v>
      </c>
      <c r="L527" s="45"/>
      <c r="M527" s="212" t="s">
        <v>19</v>
      </c>
      <c r="N527" s="213" t="s">
        <v>46</v>
      </c>
      <c r="O527" s="85"/>
      <c r="P527" s="214">
        <f>O527*H527</f>
        <v>0</v>
      </c>
      <c r="Q527" s="214">
        <v>0.00117</v>
      </c>
      <c r="R527" s="214">
        <f>Q527*H527</f>
        <v>0.04473378</v>
      </c>
      <c r="S527" s="214">
        <v>0</v>
      </c>
      <c r="T527" s="215">
        <f>S527*H527</f>
        <v>0</v>
      </c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R527" s="216" t="s">
        <v>238</v>
      </c>
      <c r="AT527" s="216" t="s">
        <v>162</v>
      </c>
      <c r="AU527" s="216" t="s">
        <v>85</v>
      </c>
      <c r="AY527" s="18" t="s">
        <v>159</v>
      </c>
      <c r="BE527" s="217">
        <f>IF(N527="základní",J527,0)</f>
        <v>0</v>
      </c>
      <c r="BF527" s="217">
        <f>IF(N527="snížená",J527,0)</f>
        <v>0</v>
      </c>
      <c r="BG527" s="217">
        <f>IF(N527="zákl. přenesená",J527,0)</f>
        <v>0</v>
      </c>
      <c r="BH527" s="217">
        <f>IF(N527="sníž. přenesená",J527,0)</f>
        <v>0</v>
      </c>
      <c r="BI527" s="217">
        <f>IF(N527="nulová",J527,0)</f>
        <v>0</v>
      </c>
      <c r="BJ527" s="18" t="s">
        <v>83</v>
      </c>
      <c r="BK527" s="217">
        <f>ROUND(I527*H527,2)</f>
        <v>0</v>
      </c>
      <c r="BL527" s="18" t="s">
        <v>238</v>
      </c>
      <c r="BM527" s="216" t="s">
        <v>1436</v>
      </c>
    </row>
    <row r="528" spans="1:51" s="13" customFormat="1" ht="12">
      <c r="A528" s="13"/>
      <c r="B528" s="223"/>
      <c r="C528" s="224"/>
      <c r="D528" s="225" t="s">
        <v>175</v>
      </c>
      <c r="E528" s="226" t="s">
        <v>19</v>
      </c>
      <c r="F528" s="227" t="s">
        <v>362</v>
      </c>
      <c r="G528" s="224"/>
      <c r="H528" s="226" t="s">
        <v>19</v>
      </c>
      <c r="I528" s="228"/>
      <c r="J528" s="224"/>
      <c r="K528" s="224"/>
      <c r="L528" s="229"/>
      <c r="M528" s="230"/>
      <c r="N528" s="231"/>
      <c r="O528" s="231"/>
      <c r="P528" s="231"/>
      <c r="Q528" s="231"/>
      <c r="R528" s="231"/>
      <c r="S528" s="231"/>
      <c r="T528" s="232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233" t="s">
        <v>175</v>
      </c>
      <c r="AU528" s="233" t="s">
        <v>85</v>
      </c>
      <c r="AV528" s="13" t="s">
        <v>83</v>
      </c>
      <c r="AW528" s="13" t="s">
        <v>37</v>
      </c>
      <c r="AX528" s="13" t="s">
        <v>75</v>
      </c>
      <c r="AY528" s="233" t="s">
        <v>159</v>
      </c>
    </row>
    <row r="529" spans="1:51" s="13" customFormat="1" ht="12">
      <c r="A529" s="13"/>
      <c r="B529" s="223"/>
      <c r="C529" s="224"/>
      <c r="D529" s="225" t="s">
        <v>175</v>
      </c>
      <c r="E529" s="226" t="s">
        <v>19</v>
      </c>
      <c r="F529" s="227" t="s">
        <v>1311</v>
      </c>
      <c r="G529" s="224"/>
      <c r="H529" s="226" t="s">
        <v>19</v>
      </c>
      <c r="I529" s="228"/>
      <c r="J529" s="224"/>
      <c r="K529" s="224"/>
      <c r="L529" s="229"/>
      <c r="M529" s="230"/>
      <c r="N529" s="231"/>
      <c r="O529" s="231"/>
      <c r="P529" s="231"/>
      <c r="Q529" s="231"/>
      <c r="R529" s="231"/>
      <c r="S529" s="231"/>
      <c r="T529" s="232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T529" s="233" t="s">
        <v>175</v>
      </c>
      <c r="AU529" s="233" t="s">
        <v>85</v>
      </c>
      <c r="AV529" s="13" t="s">
        <v>83</v>
      </c>
      <c r="AW529" s="13" t="s">
        <v>37</v>
      </c>
      <c r="AX529" s="13" t="s">
        <v>75</v>
      </c>
      <c r="AY529" s="233" t="s">
        <v>159</v>
      </c>
    </row>
    <row r="530" spans="1:51" s="14" customFormat="1" ht="12">
      <c r="A530" s="14"/>
      <c r="B530" s="234"/>
      <c r="C530" s="235"/>
      <c r="D530" s="225" t="s">
        <v>175</v>
      </c>
      <c r="E530" s="236" t="s">
        <v>19</v>
      </c>
      <c r="F530" s="237" t="s">
        <v>1378</v>
      </c>
      <c r="G530" s="235"/>
      <c r="H530" s="238">
        <v>38.234</v>
      </c>
      <c r="I530" s="239"/>
      <c r="J530" s="235"/>
      <c r="K530" s="235"/>
      <c r="L530" s="240"/>
      <c r="M530" s="241"/>
      <c r="N530" s="242"/>
      <c r="O530" s="242"/>
      <c r="P530" s="242"/>
      <c r="Q530" s="242"/>
      <c r="R530" s="242"/>
      <c r="S530" s="242"/>
      <c r="T530" s="243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T530" s="244" t="s">
        <v>175</v>
      </c>
      <c r="AU530" s="244" t="s">
        <v>85</v>
      </c>
      <c r="AV530" s="14" t="s">
        <v>85</v>
      </c>
      <c r="AW530" s="14" t="s">
        <v>37</v>
      </c>
      <c r="AX530" s="14" t="s">
        <v>83</v>
      </c>
      <c r="AY530" s="244" t="s">
        <v>159</v>
      </c>
    </row>
    <row r="531" spans="1:65" s="2" customFormat="1" ht="21.75" customHeight="1">
      <c r="A531" s="39"/>
      <c r="B531" s="40"/>
      <c r="C531" s="205" t="s">
        <v>695</v>
      </c>
      <c r="D531" s="205" t="s">
        <v>162</v>
      </c>
      <c r="E531" s="206" t="s">
        <v>670</v>
      </c>
      <c r="F531" s="207" t="s">
        <v>671</v>
      </c>
      <c r="G531" s="208" t="s">
        <v>461</v>
      </c>
      <c r="H531" s="209">
        <v>59.456</v>
      </c>
      <c r="I531" s="210"/>
      <c r="J531" s="211">
        <f>ROUND(I531*H531,2)</f>
        <v>0</v>
      </c>
      <c r="K531" s="207" t="s">
        <v>166</v>
      </c>
      <c r="L531" s="45"/>
      <c r="M531" s="212" t="s">
        <v>19</v>
      </c>
      <c r="N531" s="213" t="s">
        <v>46</v>
      </c>
      <c r="O531" s="85"/>
      <c r="P531" s="214">
        <f>O531*H531</f>
        <v>0</v>
      </c>
      <c r="Q531" s="214">
        <v>0</v>
      </c>
      <c r="R531" s="214">
        <f>Q531*H531</f>
        <v>0</v>
      </c>
      <c r="S531" s="214">
        <v>0.00175</v>
      </c>
      <c r="T531" s="215">
        <f>S531*H531</f>
        <v>0.104048</v>
      </c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  <c r="AR531" s="216" t="s">
        <v>238</v>
      </c>
      <c r="AT531" s="216" t="s">
        <v>162</v>
      </c>
      <c r="AU531" s="216" t="s">
        <v>85</v>
      </c>
      <c r="AY531" s="18" t="s">
        <v>159</v>
      </c>
      <c r="BE531" s="217">
        <f>IF(N531="základní",J531,0)</f>
        <v>0</v>
      </c>
      <c r="BF531" s="217">
        <f>IF(N531="snížená",J531,0)</f>
        <v>0</v>
      </c>
      <c r="BG531" s="217">
        <f>IF(N531="zákl. přenesená",J531,0)</f>
        <v>0</v>
      </c>
      <c r="BH531" s="217">
        <f>IF(N531="sníž. přenesená",J531,0)</f>
        <v>0</v>
      </c>
      <c r="BI531" s="217">
        <f>IF(N531="nulová",J531,0)</f>
        <v>0</v>
      </c>
      <c r="BJ531" s="18" t="s">
        <v>83</v>
      </c>
      <c r="BK531" s="217">
        <f>ROUND(I531*H531,2)</f>
        <v>0</v>
      </c>
      <c r="BL531" s="18" t="s">
        <v>238</v>
      </c>
      <c r="BM531" s="216" t="s">
        <v>1437</v>
      </c>
    </row>
    <row r="532" spans="1:47" s="2" customFormat="1" ht="12">
      <c r="A532" s="39"/>
      <c r="B532" s="40"/>
      <c r="C532" s="41"/>
      <c r="D532" s="218" t="s">
        <v>169</v>
      </c>
      <c r="E532" s="41"/>
      <c r="F532" s="219" t="s">
        <v>673</v>
      </c>
      <c r="G532" s="41"/>
      <c r="H532" s="41"/>
      <c r="I532" s="220"/>
      <c r="J532" s="41"/>
      <c r="K532" s="41"/>
      <c r="L532" s="45"/>
      <c r="M532" s="221"/>
      <c r="N532" s="222"/>
      <c r="O532" s="85"/>
      <c r="P532" s="85"/>
      <c r="Q532" s="85"/>
      <c r="R532" s="85"/>
      <c r="S532" s="85"/>
      <c r="T532" s="86"/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T532" s="18" t="s">
        <v>169</v>
      </c>
      <c r="AU532" s="18" t="s">
        <v>85</v>
      </c>
    </row>
    <row r="533" spans="1:51" s="13" customFormat="1" ht="12">
      <c r="A533" s="13"/>
      <c r="B533" s="223"/>
      <c r="C533" s="224"/>
      <c r="D533" s="225" t="s">
        <v>175</v>
      </c>
      <c r="E533" s="226" t="s">
        <v>19</v>
      </c>
      <c r="F533" s="227" t="s">
        <v>674</v>
      </c>
      <c r="G533" s="224"/>
      <c r="H533" s="226" t="s">
        <v>19</v>
      </c>
      <c r="I533" s="228"/>
      <c r="J533" s="224"/>
      <c r="K533" s="224"/>
      <c r="L533" s="229"/>
      <c r="M533" s="230"/>
      <c r="N533" s="231"/>
      <c r="O533" s="231"/>
      <c r="P533" s="231"/>
      <c r="Q533" s="231"/>
      <c r="R533" s="231"/>
      <c r="S533" s="231"/>
      <c r="T533" s="232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T533" s="233" t="s">
        <v>175</v>
      </c>
      <c r="AU533" s="233" t="s">
        <v>85</v>
      </c>
      <c r="AV533" s="13" t="s">
        <v>83</v>
      </c>
      <c r="AW533" s="13" t="s">
        <v>37</v>
      </c>
      <c r="AX533" s="13" t="s">
        <v>75</v>
      </c>
      <c r="AY533" s="233" t="s">
        <v>159</v>
      </c>
    </row>
    <row r="534" spans="1:51" s="13" customFormat="1" ht="12">
      <c r="A534" s="13"/>
      <c r="B534" s="223"/>
      <c r="C534" s="224"/>
      <c r="D534" s="225" t="s">
        <v>175</v>
      </c>
      <c r="E534" s="226" t="s">
        <v>19</v>
      </c>
      <c r="F534" s="227" t="s">
        <v>1311</v>
      </c>
      <c r="G534" s="224"/>
      <c r="H534" s="226" t="s">
        <v>19</v>
      </c>
      <c r="I534" s="228"/>
      <c r="J534" s="224"/>
      <c r="K534" s="224"/>
      <c r="L534" s="229"/>
      <c r="M534" s="230"/>
      <c r="N534" s="231"/>
      <c r="O534" s="231"/>
      <c r="P534" s="231"/>
      <c r="Q534" s="231"/>
      <c r="R534" s="231"/>
      <c r="S534" s="231"/>
      <c r="T534" s="232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T534" s="233" t="s">
        <v>175</v>
      </c>
      <c r="AU534" s="233" t="s">
        <v>85</v>
      </c>
      <c r="AV534" s="13" t="s">
        <v>83</v>
      </c>
      <c r="AW534" s="13" t="s">
        <v>37</v>
      </c>
      <c r="AX534" s="13" t="s">
        <v>75</v>
      </c>
      <c r="AY534" s="233" t="s">
        <v>159</v>
      </c>
    </row>
    <row r="535" spans="1:51" s="13" customFormat="1" ht="12">
      <c r="A535" s="13"/>
      <c r="B535" s="223"/>
      <c r="C535" s="224"/>
      <c r="D535" s="225" t="s">
        <v>175</v>
      </c>
      <c r="E535" s="226" t="s">
        <v>19</v>
      </c>
      <c r="F535" s="227" t="s">
        <v>1323</v>
      </c>
      <c r="G535" s="224"/>
      <c r="H535" s="226" t="s">
        <v>19</v>
      </c>
      <c r="I535" s="228"/>
      <c r="J535" s="224"/>
      <c r="K535" s="224"/>
      <c r="L535" s="229"/>
      <c r="M535" s="230"/>
      <c r="N535" s="231"/>
      <c r="O535" s="231"/>
      <c r="P535" s="231"/>
      <c r="Q535" s="231"/>
      <c r="R535" s="231"/>
      <c r="S535" s="231"/>
      <c r="T535" s="232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T535" s="233" t="s">
        <v>175</v>
      </c>
      <c r="AU535" s="233" t="s">
        <v>85</v>
      </c>
      <c r="AV535" s="13" t="s">
        <v>83</v>
      </c>
      <c r="AW535" s="13" t="s">
        <v>37</v>
      </c>
      <c r="AX535" s="13" t="s">
        <v>75</v>
      </c>
      <c r="AY535" s="233" t="s">
        <v>159</v>
      </c>
    </row>
    <row r="536" spans="1:51" s="14" customFormat="1" ht="12">
      <c r="A536" s="14"/>
      <c r="B536" s="234"/>
      <c r="C536" s="235"/>
      <c r="D536" s="225" t="s">
        <v>175</v>
      </c>
      <c r="E536" s="236" t="s">
        <v>19</v>
      </c>
      <c r="F536" s="237" t="s">
        <v>1380</v>
      </c>
      <c r="G536" s="235"/>
      <c r="H536" s="238">
        <v>59.456</v>
      </c>
      <c r="I536" s="239"/>
      <c r="J536" s="235"/>
      <c r="K536" s="235"/>
      <c r="L536" s="240"/>
      <c r="M536" s="241"/>
      <c r="N536" s="242"/>
      <c r="O536" s="242"/>
      <c r="P536" s="242"/>
      <c r="Q536" s="242"/>
      <c r="R536" s="242"/>
      <c r="S536" s="242"/>
      <c r="T536" s="243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T536" s="244" t="s">
        <v>175</v>
      </c>
      <c r="AU536" s="244" t="s">
        <v>85</v>
      </c>
      <c r="AV536" s="14" t="s">
        <v>85</v>
      </c>
      <c r="AW536" s="14" t="s">
        <v>37</v>
      </c>
      <c r="AX536" s="14" t="s">
        <v>83</v>
      </c>
      <c r="AY536" s="244" t="s">
        <v>159</v>
      </c>
    </row>
    <row r="537" spans="1:65" s="2" customFormat="1" ht="24.15" customHeight="1">
      <c r="A537" s="39"/>
      <c r="B537" s="40"/>
      <c r="C537" s="205" t="s">
        <v>699</v>
      </c>
      <c r="D537" s="205" t="s">
        <v>162</v>
      </c>
      <c r="E537" s="206" t="s">
        <v>676</v>
      </c>
      <c r="F537" s="207" t="s">
        <v>677</v>
      </c>
      <c r="G537" s="208" t="s">
        <v>461</v>
      </c>
      <c r="H537" s="209">
        <v>59.456</v>
      </c>
      <c r="I537" s="210"/>
      <c r="J537" s="211">
        <f>ROUND(I537*H537,2)</f>
        <v>0</v>
      </c>
      <c r="K537" s="207" t="s">
        <v>19</v>
      </c>
      <c r="L537" s="45"/>
      <c r="M537" s="212" t="s">
        <v>19</v>
      </c>
      <c r="N537" s="213" t="s">
        <v>46</v>
      </c>
      <c r="O537" s="85"/>
      <c r="P537" s="214">
        <f>O537*H537</f>
        <v>0</v>
      </c>
      <c r="Q537" s="214">
        <v>0.00117</v>
      </c>
      <c r="R537" s="214">
        <f>Q537*H537</f>
        <v>0.06956352</v>
      </c>
      <c r="S537" s="214">
        <v>0</v>
      </c>
      <c r="T537" s="215">
        <f>S537*H537</f>
        <v>0</v>
      </c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  <c r="AE537" s="39"/>
      <c r="AR537" s="216" t="s">
        <v>238</v>
      </c>
      <c r="AT537" s="216" t="s">
        <v>162</v>
      </c>
      <c r="AU537" s="216" t="s">
        <v>85</v>
      </c>
      <c r="AY537" s="18" t="s">
        <v>159</v>
      </c>
      <c r="BE537" s="217">
        <f>IF(N537="základní",J537,0)</f>
        <v>0</v>
      </c>
      <c r="BF537" s="217">
        <f>IF(N537="snížená",J537,0)</f>
        <v>0</v>
      </c>
      <c r="BG537" s="217">
        <f>IF(N537="zákl. přenesená",J537,0)</f>
        <v>0</v>
      </c>
      <c r="BH537" s="217">
        <f>IF(N537="sníž. přenesená",J537,0)</f>
        <v>0</v>
      </c>
      <c r="BI537" s="217">
        <f>IF(N537="nulová",J537,0)</f>
        <v>0</v>
      </c>
      <c r="BJ537" s="18" t="s">
        <v>83</v>
      </c>
      <c r="BK537" s="217">
        <f>ROUND(I537*H537,2)</f>
        <v>0</v>
      </c>
      <c r="BL537" s="18" t="s">
        <v>238</v>
      </c>
      <c r="BM537" s="216" t="s">
        <v>1438</v>
      </c>
    </row>
    <row r="538" spans="1:51" s="13" customFormat="1" ht="12">
      <c r="A538" s="13"/>
      <c r="B538" s="223"/>
      <c r="C538" s="224"/>
      <c r="D538" s="225" t="s">
        <v>175</v>
      </c>
      <c r="E538" s="226" t="s">
        <v>19</v>
      </c>
      <c r="F538" s="227" t="s">
        <v>364</v>
      </c>
      <c r="G538" s="224"/>
      <c r="H538" s="226" t="s">
        <v>19</v>
      </c>
      <c r="I538" s="228"/>
      <c r="J538" s="224"/>
      <c r="K538" s="224"/>
      <c r="L538" s="229"/>
      <c r="M538" s="230"/>
      <c r="N538" s="231"/>
      <c r="O538" s="231"/>
      <c r="P538" s="231"/>
      <c r="Q538" s="231"/>
      <c r="R538" s="231"/>
      <c r="S538" s="231"/>
      <c r="T538" s="232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T538" s="233" t="s">
        <v>175</v>
      </c>
      <c r="AU538" s="233" t="s">
        <v>85</v>
      </c>
      <c r="AV538" s="13" t="s">
        <v>83</v>
      </c>
      <c r="AW538" s="13" t="s">
        <v>37</v>
      </c>
      <c r="AX538" s="13" t="s">
        <v>75</v>
      </c>
      <c r="AY538" s="233" t="s">
        <v>159</v>
      </c>
    </row>
    <row r="539" spans="1:51" s="13" customFormat="1" ht="12">
      <c r="A539" s="13"/>
      <c r="B539" s="223"/>
      <c r="C539" s="224"/>
      <c r="D539" s="225" t="s">
        <v>175</v>
      </c>
      <c r="E539" s="226" t="s">
        <v>19</v>
      </c>
      <c r="F539" s="227" t="s">
        <v>1311</v>
      </c>
      <c r="G539" s="224"/>
      <c r="H539" s="226" t="s">
        <v>19</v>
      </c>
      <c r="I539" s="228"/>
      <c r="J539" s="224"/>
      <c r="K539" s="224"/>
      <c r="L539" s="229"/>
      <c r="M539" s="230"/>
      <c r="N539" s="231"/>
      <c r="O539" s="231"/>
      <c r="P539" s="231"/>
      <c r="Q539" s="231"/>
      <c r="R539" s="231"/>
      <c r="S539" s="231"/>
      <c r="T539" s="232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T539" s="233" t="s">
        <v>175</v>
      </c>
      <c r="AU539" s="233" t="s">
        <v>85</v>
      </c>
      <c r="AV539" s="13" t="s">
        <v>83</v>
      </c>
      <c r="AW539" s="13" t="s">
        <v>37</v>
      </c>
      <c r="AX539" s="13" t="s">
        <v>75</v>
      </c>
      <c r="AY539" s="233" t="s">
        <v>159</v>
      </c>
    </row>
    <row r="540" spans="1:51" s="13" customFormat="1" ht="12">
      <c r="A540" s="13"/>
      <c r="B540" s="223"/>
      <c r="C540" s="224"/>
      <c r="D540" s="225" t="s">
        <v>175</v>
      </c>
      <c r="E540" s="226" t="s">
        <v>19</v>
      </c>
      <c r="F540" s="227" t="s">
        <v>1323</v>
      </c>
      <c r="G540" s="224"/>
      <c r="H540" s="226" t="s">
        <v>19</v>
      </c>
      <c r="I540" s="228"/>
      <c r="J540" s="224"/>
      <c r="K540" s="224"/>
      <c r="L540" s="229"/>
      <c r="M540" s="230"/>
      <c r="N540" s="231"/>
      <c r="O540" s="231"/>
      <c r="P540" s="231"/>
      <c r="Q540" s="231"/>
      <c r="R540" s="231"/>
      <c r="S540" s="231"/>
      <c r="T540" s="232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T540" s="233" t="s">
        <v>175</v>
      </c>
      <c r="AU540" s="233" t="s">
        <v>85</v>
      </c>
      <c r="AV540" s="13" t="s">
        <v>83</v>
      </c>
      <c r="AW540" s="13" t="s">
        <v>37</v>
      </c>
      <c r="AX540" s="13" t="s">
        <v>75</v>
      </c>
      <c r="AY540" s="233" t="s">
        <v>159</v>
      </c>
    </row>
    <row r="541" spans="1:51" s="14" customFormat="1" ht="12">
      <c r="A541" s="14"/>
      <c r="B541" s="234"/>
      <c r="C541" s="235"/>
      <c r="D541" s="225" t="s">
        <v>175</v>
      </c>
      <c r="E541" s="236" t="s">
        <v>19</v>
      </c>
      <c r="F541" s="237" t="s">
        <v>1380</v>
      </c>
      <c r="G541" s="235"/>
      <c r="H541" s="238">
        <v>59.456</v>
      </c>
      <c r="I541" s="239"/>
      <c r="J541" s="235"/>
      <c r="K541" s="235"/>
      <c r="L541" s="240"/>
      <c r="M541" s="241"/>
      <c r="N541" s="242"/>
      <c r="O541" s="242"/>
      <c r="P541" s="242"/>
      <c r="Q541" s="242"/>
      <c r="R541" s="242"/>
      <c r="S541" s="242"/>
      <c r="T541" s="243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T541" s="244" t="s">
        <v>175</v>
      </c>
      <c r="AU541" s="244" t="s">
        <v>85</v>
      </c>
      <c r="AV541" s="14" t="s">
        <v>85</v>
      </c>
      <c r="AW541" s="14" t="s">
        <v>37</v>
      </c>
      <c r="AX541" s="14" t="s">
        <v>83</v>
      </c>
      <c r="AY541" s="244" t="s">
        <v>159</v>
      </c>
    </row>
    <row r="542" spans="1:65" s="2" customFormat="1" ht="24.15" customHeight="1">
      <c r="A542" s="39"/>
      <c r="B542" s="40"/>
      <c r="C542" s="205" t="s">
        <v>704</v>
      </c>
      <c r="D542" s="205" t="s">
        <v>162</v>
      </c>
      <c r="E542" s="206" t="s">
        <v>680</v>
      </c>
      <c r="F542" s="207" t="s">
        <v>681</v>
      </c>
      <c r="G542" s="208" t="s">
        <v>461</v>
      </c>
      <c r="H542" s="209">
        <v>59.456</v>
      </c>
      <c r="I542" s="210"/>
      <c r="J542" s="211">
        <f>ROUND(I542*H542,2)</f>
        <v>0</v>
      </c>
      <c r="K542" s="207" t="s">
        <v>19</v>
      </c>
      <c r="L542" s="45"/>
      <c r="M542" s="212" t="s">
        <v>19</v>
      </c>
      <c r="N542" s="213" t="s">
        <v>46</v>
      </c>
      <c r="O542" s="85"/>
      <c r="P542" s="214">
        <f>O542*H542</f>
        <v>0</v>
      </c>
      <c r="Q542" s="214">
        <v>0.00117</v>
      </c>
      <c r="R542" s="214">
        <f>Q542*H542</f>
        <v>0.06956352</v>
      </c>
      <c r="S542" s="214">
        <v>0</v>
      </c>
      <c r="T542" s="215">
        <f>S542*H542</f>
        <v>0</v>
      </c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R542" s="216" t="s">
        <v>238</v>
      </c>
      <c r="AT542" s="216" t="s">
        <v>162</v>
      </c>
      <c r="AU542" s="216" t="s">
        <v>85</v>
      </c>
      <c r="AY542" s="18" t="s">
        <v>159</v>
      </c>
      <c r="BE542" s="217">
        <f>IF(N542="základní",J542,0)</f>
        <v>0</v>
      </c>
      <c r="BF542" s="217">
        <f>IF(N542="snížená",J542,0)</f>
        <v>0</v>
      </c>
      <c r="BG542" s="217">
        <f>IF(N542="zákl. přenesená",J542,0)</f>
        <v>0</v>
      </c>
      <c r="BH542" s="217">
        <f>IF(N542="sníž. přenesená",J542,0)</f>
        <v>0</v>
      </c>
      <c r="BI542" s="217">
        <f>IF(N542="nulová",J542,0)</f>
        <v>0</v>
      </c>
      <c r="BJ542" s="18" t="s">
        <v>83</v>
      </c>
      <c r="BK542" s="217">
        <f>ROUND(I542*H542,2)</f>
        <v>0</v>
      </c>
      <c r="BL542" s="18" t="s">
        <v>238</v>
      </c>
      <c r="BM542" s="216" t="s">
        <v>1439</v>
      </c>
    </row>
    <row r="543" spans="1:51" s="13" customFormat="1" ht="12">
      <c r="A543" s="13"/>
      <c r="B543" s="223"/>
      <c r="C543" s="224"/>
      <c r="D543" s="225" t="s">
        <v>175</v>
      </c>
      <c r="E543" s="226" t="s">
        <v>19</v>
      </c>
      <c r="F543" s="227" t="s">
        <v>364</v>
      </c>
      <c r="G543" s="224"/>
      <c r="H543" s="226" t="s">
        <v>19</v>
      </c>
      <c r="I543" s="228"/>
      <c r="J543" s="224"/>
      <c r="K543" s="224"/>
      <c r="L543" s="229"/>
      <c r="M543" s="230"/>
      <c r="N543" s="231"/>
      <c r="O543" s="231"/>
      <c r="P543" s="231"/>
      <c r="Q543" s="231"/>
      <c r="R543" s="231"/>
      <c r="S543" s="231"/>
      <c r="T543" s="232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T543" s="233" t="s">
        <v>175</v>
      </c>
      <c r="AU543" s="233" t="s">
        <v>85</v>
      </c>
      <c r="AV543" s="13" t="s">
        <v>83</v>
      </c>
      <c r="AW543" s="13" t="s">
        <v>37</v>
      </c>
      <c r="AX543" s="13" t="s">
        <v>75</v>
      </c>
      <c r="AY543" s="233" t="s">
        <v>159</v>
      </c>
    </row>
    <row r="544" spans="1:51" s="13" customFormat="1" ht="12">
      <c r="A544" s="13"/>
      <c r="B544" s="223"/>
      <c r="C544" s="224"/>
      <c r="D544" s="225" t="s">
        <v>175</v>
      </c>
      <c r="E544" s="226" t="s">
        <v>19</v>
      </c>
      <c r="F544" s="227" t="s">
        <v>1311</v>
      </c>
      <c r="G544" s="224"/>
      <c r="H544" s="226" t="s">
        <v>19</v>
      </c>
      <c r="I544" s="228"/>
      <c r="J544" s="224"/>
      <c r="K544" s="224"/>
      <c r="L544" s="229"/>
      <c r="M544" s="230"/>
      <c r="N544" s="231"/>
      <c r="O544" s="231"/>
      <c r="P544" s="231"/>
      <c r="Q544" s="231"/>
      <c r="R544" s="231"/>
      <c r="S544" s="231"/>
      <c r="T544" s="232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T544" s="233" t="s">
        <v>175</v>
      </c>
      <c r="AU544" s="233" t="s">
        <v>85</v>
      </c>
      <c r="AV544" s="13" t="s">
        <v>83</v>
      </c>
      <c r="AW544" s="13" t="s">
        <v>37</v>
      </c>
      <c r="AX544" s="13" t="s">
        <v>75</v>
      </c>
      <c r="AY544" s="233" t="s">
        <v>159</v>
      </c>
    </row>
    <row r="545" spans="1:51" s="13" customFormat="1" ht="12">
      <c r="A545" s="13"/>
      <c r="B545" s="223"/>
      <c r="C545" s="224"/>
      <c r="D545" s="225" t="s">
        <v>175</v>
      </c>
      <c r="E545" s="226" t="s">
        <v>19</v>
      </c>
      <c r="F545" s="227" t="s">
        <v>1323</v>
      </c>
      <c r="G545" s="224"/>
      <c r="H545" s="226" t="s">
        <v>19</v>
      </c>
      <c r="I545" s="228"/>
      <c r="J545" s="224"/>
      <c r="K545" s="224"/>
      <c r="L545" s="229"/>
      <c r="M545" s="230"/>
      <c r="N545" s="231"/>
      <c r="O545" s="231"/>
      <c r="P545" s="231"/>
      <c r="Q545" s="231"/>
      <c r="R545" s="231"/>
      <c r="S545" s="231"/>
      <c r="T545" s="232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T545" s="233" t="s">
        <v>175</v>
      </c>
      <c r="AU545" s="233" t="s">
        <v>85</v>
      </c>
      <c r="AV545" s="13" t="s">
        <v>83</v>
      </c>
      <c r="AW545" s="13" t="s">
        <v>37</v>
      </c>
      <c r="AX545" s="13" t="s">
        <v>75</v>
      </c>
      <c r="AY545" s="233" t="s">
        <v>159</v>
      </c>
    </row>
    <row r="546" spans="1:51" s="14" customFormat="1" ht="12">
      <c r="A546" s="14"/>
      <c r="B546" s="234"/>
      <c r="C546" s="235"/>
      <c r="D546" s="225" t="s">
        <v>175</v>
      </c>
      <c r="E546" s="236" t="s">
        <v>19</v>
      </c>
      <c r="F546" s="237" t="s">
        <v>1380</v>
      </c>
      <c r="G546" s="235"/>
      <c r="H546" s="238">
        <v>59.456</v>
      </c>
      <c r="I546" s="239"/>
      <c r="J546" s="235"/>
      <c r="K546" s="235"/>
      <c r="L546" s="240"/>
      <c r="M546" s="241"/>
      <c r="N546" s="242"/>
      <c r="O546" s="242"/>
      <c r="P546" s="242"/>
      <c r="Q546" s="242"/>
      <c r="R546" s="242"/>
      <c r="S546" s="242"/>
      <c r="T546" s="243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T546" s="244" t="s">
        <v>175</v>
      </c>
      <c r="AU546" s="244" t="s">
        <v>85</v>
      </c>
      <c r="AV546" s="14" t="s">
        <v>85</v>
      </c>
      <c r="AW546" s="14" t="s">
        <v>37</v>
      </c>
      <c r="AX546" s="14" t="s">
        <v>83</v>
      </c>
      <c r="AY546" s="244" t="s">
        <v>159</v>
      </c>
    </row>
    <row r="547" spans="1:65" s="2" customFormat="1" ht="44.25" customHeight="1">
      <c r="A547" s="39"/>
      <c r="B547" s="40"/>
      <c r="C547" s="205" t="s">
        <v>711</v>
      </c>
      <c r="D547" s="205" t="s">
        <v>162</v>
      </c>
      <c r="E547" s="206" t="s">
        <v>684</v>
      </c>
      <c r="F547" s="207" t="s">
        <v>685</v>
      </c>
      <c r="G547" s="208" t="s">
        <v>595</v>
      </c>
      <c r="H547" s="267"/>
      <c r="I547" s="210"/>
      <c r="J547" s="211">
        <f>ROUND(I547*H547,2)</f>
        <v>0</v>
      </c>
      <c r="K547" s="207" t="s">
        <v>166</v>
      </c>
      <c r="L547" s="45"/>
      <c r="M547" s="212" t="s">
        <v>19</v>
      </c>
      <c r="N547" s="213" t="s">
        <v>46</v>
      </c>
      <c r="O547" s="85"/>
      <c r="P547" s="214">
        <f>O547*H547</f>
        <v>0</v>
      </c>
      <c r="Q547" s="214">
        <v>0</v>
      </c>
      <c r="R547" s="214">
        <f>Q547*H547</f>
        <v>0</v>
      </c>
      <c r="S547" s="214">
        <v>0</v>
      </c>
      <c r="T547" s="215">
        <f>S547*H547</f>
        <v>0</v>
      </c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  <c r="AR547" s="216" t="s">
        <v>238</v>
      </c>
      <c r="AT547" s="216" t="s">
        <v>162</v>
      </c>
      <c r="AU547" s="216" t="s">
        <v>85</v>
      </c>
      <c r="AY547" s="18" t="s">
        <v>159</v>
      </c>
      <c r="BE547" s="217">
        <f>IF(N547="základní",J547,0)</f>
        <v>0</v>
      </c>
      <c r="BF547" s="217">
        <f>IF(N547="snížená",J547,0)</f>
        <v>0</v>
      </c>
      <c r="BG547" s="217">
        <f>IF(N547="zákl. přenesená",J547,0)</f>
        <v>0</v>
      </c>
      <c r="BH547" s="217">
        <f>IF(N547="sníž. přenesená",J547,0)</f>
        <v>0</v>
      </c>
      <c r="BI547" s="217">
        <f>IF(N547="nulová",J547,0)</f>
        <v>0</v>
      </c>
      <c r="BJ547" s="18" t="s">
        <v>83</v>
      </c>
      <c r="BK547" s="217">
        <f>ROUND(I547*H547,2)</f>
        <v>0</v>
      </c>
      <c r="BL547" s="18" t="s">
        <v>238</v>
      </c>
      <c r="BM547" s="216" t="s">
        <v>1440</v>
      </c>
    </row>
    <row r="548" spans="1:47" s="2" customFormat="1" ht="12">
      <c r="A548" s="39"/>
      <c r="B548" s="40"/>
      <c r="C548" s="41"/>
      <c r="D548" s="218" t="s">
        <v>169</v>
      </c>
      <c r="E548" s="41"/>
      <c r="F548" s="219" t="s">
        <v>687</v>
      </c>
      <c r="G548" s="41"/>
      <c r="H548" s="41"/>
      <c r="I548" s="220"/>
      <c r="J548" s="41"/>
      <c r="K548" s="41"/>
      <c r="L548" s="45"/>
      <c r="M548" s="221"/>
      <c r="N548" s="222"/>
      <c r="O548" s="85"/>
      <c r="P548" s="85"/>
      <c r="Q548" s="85"/>
      <c r="R548" s="85"/>
      <c r="S548" s="85"/>
      <c r="T548" s="86"/>
      <c r="U548" s="39"/>
      <c r="V548" s="39"/>
      <c r="W548" s="39"/>
      <c r="X548" s="39"/>
      <c r="Y548" s="39"/>
      <c r="Z548" s="39"/>
      <c r="AA548" s="39"/>
      <c r="AB548" s="39"/>
      <c r="AC548" s="39"/>
      <c r="AD548" s="39"/>
      <c r="AE548" s="39"/>
      <c r="AT548" s="18" t="s">
        <v>169</v>
      </c>
      <c r="AU548" s="18" t="s">
        <v>85</v>
      </c>
    </row>
    <row r="549" spans="1:63" s="12" customFormat="1" ht="22.8" customHeight="1">
      <c r="A549" s="12"/>
      <c r="B549" s="189"/>
      <c r="C549" s="190"/>
      <c r="D549" s="191" t="s">
        <v>74</v>
      </c>
      <c r="E549" s="203" t="s">
        <v>688</v>
      </c>
      <c r="F549" s="203" t="s">
        <v>689</v>
      </c>
      <c r="G549" s="190"/>
      <c r="H549" s="190"/>
      <c r="I549" s="193"/>
      <c r="J549" s="204">
        <f>BK549</f>
        <v>0</v>
      </c>
      <c r="K549" s="190"/>
      <c r="L549" s="195"/>
      <c r="M549" s="196"/>
      <c r="N549" s="197"/>
      <c r="O549" s="197"/>
      <c r="P549" s="198">
        <f>SUM(P550:P574)</f>
        <v>0</v>
      </c>
      <c r="Q549" s="197"/>
      <c r="R549" s="198">
        <f>SUM(R550:R574)</f>
        <v>0.14644</v>
      </c>
      <c r="S549" s="197"/>
      <c r="T549" s="199">
        <f>SUM(T550:T574)</f>
        <v>0.815166</v>
      </c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R549" s="200" t="s">
        <v>85</v>
      </c>
      <c r="AT549" s="201" t="s">
        <v>74</v>
      </c>
      <c r="AU549" s="201" t="s">
        <v>83</v>
      </c>
      <c r="AY549" s="200" t="s">
        <v>159</v>
      </c>
      <c r="BK549" s="202">
        <f>SUM(BK550:BK574)</f>
        <v>0</v>
      </c>
    </row>
    <row r="550" spans="1:65" s="2" customFormat="1" ht="24.15" customHeight="1">
      <c r="A550" s="39"/>
      <c r="B550" s="40"/>
      <c r="C550" s="205" t="s">
        <v>716</v>
      </c>
      <c r="D550" s="205" t="s">
        <v>162</v>
      </c>
      <c r="E550" s="206" t="s">
        <v>1441</v>
      </c>
      <c r="F550" s="207" t="s">
        <v>1442</v>
      </c>
      <c r="G550" s="208" t="s">
        <v>165</v>
      </c>
      <c r="H550" s="209">
        <v>37.053</v>
      </c>
      <c r="I550" s="210"/>
      <c r="J550" s="211">
        <f>ROUND(I550*H550,2)</f>
        <v>0</v>
      </c>
      <c r="K550" s="207" t="s">
        <v>166</v>
      </c>
      <c r="L550" s="45"/>
      <c r="M550" s="212" t="s">
        <v>19</v>
      </c>
      <c r="N550" s="213" t="s">
        <v>46</v>
      </c>
      <c r="O550" s="85"/>
      <c r="P550" s="214">
        <f>O550*H550</f>
        <v>0</v>
      </c>
      <c r="Q550" s="214">
        <v>0</v>
      </c>
      <c r="R550" s="214">
        <f>Q550*H550</f>
        <v>0</v>
      </c>
      <c r="S550" s="214">
        <v>0.022</v>
      </c>
      <c r="T550" s="215">
        <f>S550*H550</f>
        <v>0.815166</v>
      </c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  <c r="AE550" s="39"/>
      <c r="AR550" s="216" t="s">
        <v>238</v>
      </c>
      <c r="AT550" s="216" t="s">
        <v>162</v>
      </c>
      <c r="AU550" s="216" t="s">
        <v>85</v>
      </c>
      <c r="AY550" s="18" t="s">
        <v>159</v>
      </c>
      <c r="BE550" s="217">
        <f>IF(N550="základní",J550,0)</f>
        <v>0</v>
      </c>
      <c r="BF550" s="217">
        <f>IF(N550="snížená",J550,0)</f>
        <v>0</v>
      </c>
      <c r="BG550" s="217">
        <f>IF(N550="zákl. přenesená",J550,0)</f>
        <v>0</v>
      </c>
      <c r="BH550" s="217">
        <f>IF(N550="sníž. přenesená",J550,0)</f>
        <v>0</v>
      </c>
      <c r="BI550" s="217">
        <f>IF(N550="nulová",J550,0)</f>
        <v>0</v>
      </c>
      <c r="BJ550" s="18" t="s">
        <v>83</v>
      </c>
      <c r="BK550" s="217">
        <f>ROUND(I550*H550,2)</f>
        <v>0</v>
      </c>
      <c r="BL550" s="18" t="s">
        <v>238</v>
      </c>
      <c r="BM550" s="216" t="s">
        <v>1443</v>
      </c>
    </row>
    <row r="551" spans="1:47" s="2" customFormat="1" ht="12">
      <c r="A551" s="39"/>
      <c r="B551" s="40"/>
      <c r="C551" s="41"/>
      <c r="D551" s="218" t="s">
        <v>169</v>
      </c>
      <c r="E551" s="41"/>
      <c r="F551" s="219" t="s">
        <v>1444</v>
      </c>
      <c r="G551" s="41"/>
      <c r="H551" s="41"/>
      <c r="I551" s="220"/>
      <c r="J551" s="41"/>
      <c r="K551" s="41"/>
      <c r="L551" s="45"/>
      <c r="M551" s="221"/>
      <c r="N551" s="222"/>
      <c r="O551" s="85"/>
      <c r="P551" s="85"/>
      <c r="Q551" s="85"/>
      <c r="R551" s="85"/>
      <c r="S551" s="85"/>
      <c r="T551" s="86"/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9"/>
      <c r="AT551" s="18" t="s">
        <v>169</v>
      </c>
      <c r="AU551" s="18" t="s">
        <v>85</v>
      </c>
    </row>
    <row r="552" spans="1:51" s="13" customFormat="1" ht="12">
      <c r="A552" s="13"/>
      <c r="B552" s="223"/>
      <c r="C552" s="224"/>
      <c r="D552" s="225" t="s">
        <v>175</v>
      </c>
      <c r="E552" s="226" t="s">
        <v>19</v>
      </c>
      <c r="F552" s="227" t="s">
        <v>674</v>
      </c>
      <c r="G552" s="224"/>
      <c r="H552" s="226" t="s">
        <v>19</v>
      </c>
      <c r="I552" s="228"/>
      <c r="J552" s="224"/>
      <c r="K552" s="224"/>
      <c r="L552" s="229"/>
      <c r="M552" s="230"/>
      <c r="N552" s="231"/>
      <c r="O552" s="231"/>
      <c r="P552" s="231"/>
      <c r="Q552" s="231"/>
      <c r="R552" s="231"/>
      <c r="S552" s="231"/>
      <c r="T552" s="232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T552" s="233" t="s">
        <v>175</v>
      </c>
      <c r="AU552" s="233" t="s">
        <v>85</v>
      </c>
      <c r="AV552" s="13" t="s">
        <v>83</v>
      </c>
      <c r="AW552" s="13" t="s">
        <v>37</v>
      </c>
      <c r="AX552" s="13" t="s">
        <v>75</v>
      </c>
      <c r="AY552" s="233" t="s">
        <v>159</v>
      </c>
    </row>
    <row r="553" spans="1:51" s="14" customFormat="1" ht="12">
      <c r="A553" s="14"/>
      <c r="B553" s="234"/>
      <c r="C553" s="235"/>
      <c r="D553" s="225" t="s">
        <v>175</v>
      </c>
      <c r="E553" s="236" t="s">
        <v>19</v>
      </c>
      <c r="F553" s="237" t="s">
        <v>1445</v>
      </c>
      <c r="G553" s="235"/>
      <c r="H553" s="238">
        <v>37.053</v>
      </c>
      <c r="I553" s="239"/>
      <c r="J553" s="235"/>
      <c r="K553" s="235"/>
      <c r="L553" s="240"/>
      <c r="M553" s="241"/>
      <c r="N553" s="242"/>
      <c r="O553" s="242"/>
      <c r="P553" s="242"/>
      <c r="Q553" s="242"/>
      <c r="R553" s="242"/>
      <c r="S553" s="242"/>
      <c r="T553" s="243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T553" s="244" t="s">
        <v>175</v>
      </c>
      <c r="AU553" s="244" t="s">
        <v>85</v>
      </c>
      <c r="AV553" s="14" t="s">
        <v>85</v>
      </c>
      <c r="AW553" s="14" t="s">
        <v>37</v>
      </c>
      <c r="AX553" s="14" t="s">
        <v>83</v>
      </c>
      <c r="AY553" s="244" t="s">
        <v>159</v>
      </c>
    </row>
    <row r="554" spans="1:65" s="2" customFormat="1" ht="16.5" customHeight="1">
      <c r="A554" s="39"/>
      <c r="B554" s="40"/>
      <c r="C554" s="205" t="s">
        <v>721</v>
      </c>
      <c r="D554" s="205" t="s">
        <v>162</v>
      </c>
      <c r="E554" s="206" t="s">
        <v>1446</v>
      </c>
      <c r="F554" s="207" t="s">
        <v>1447</v>
      </c>
      <c r="G554" s="208" t="s">
        <v>237</v>
      </c>
      <c r="H554" s="209">
        <v>4</v>
      </c>
      <c r="I554" s="210"/>
      <c r="J554" s="211">
        <f>ROUND(I554*H554,2)</f>
        <v>0</v>
      </c>
      <c r="K554" s="207" t="s">
        <v>166</v>
      </c>
      <c r="L554" s="45"/>
      <c r="M554" s="212" t="s">
        <v>19</v>
      </c>
      <c r="N554" s="213" t="s">
        <v>46</v>
      </c>
      <c r="O554" s="85"/>
      <c r="P554" s="214">
        <f>O554*H554</f>
        <v>0</v>
      </c>
      <c r="Q554" s="214">
        <v>0</v>
      </c>
      <c r="R554" s="214">
        <f>Q554*H554</f>
        <v>0</v>
      </c>
      <c r="S554" s="214">
        <v>0</v>
      </c>
      <c r="T554" s="215">
        <f>S554*H554</f>
        <v>0</v>
      </c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  <c r="AR554" s="216" t="s">
        <v>238</v>
      </c>
      <c r="AT554" s="216" t="s">
        <v>162</v>
      </c>
      <c r="AU554" s="216" t="s">
        <v>85</v>
      </c>
      <c r="AY554" s="18" t="s">
        <v>159</v>
      </c>
      <c r="BE554" s="217">
        <f>IF(N554="základní",J554,0)</f>
        <v>0</v>
      </c>
      <c r="BF554" s="217">
        <f>IF(N554="snížená",J554,0)</f>
        <v>0</v>
      </c>
      <c r="BG554" s="217">
        <f>IF(N554="zákl. přenesená",J554,0)</f>
        <v>0</v>
      </c>
      <c r="BH554" s="217">
        <f>IF(N554="sníž. přenesená",J554,0)</f>
        <v>0</v>
      </c>
      <c r="BI554" s="217">
        <f>IF(N554="nulová",J554,0)</f>
        <v>0</v>
      </c>
      <c r="BJ554" s="18" t="s">
        <v>83</v>
      </c>
      <c r="BK554" s="217">
        <f>ROUND(I554*H554,2)</f>
        <v>0</v>
      </c>
      <c r="BL554" s="18" t="s">
        <v>238</v>
      </c>
      <c r="BM554" s="216" t="s">
        <v>1448</v>
      </c>
    </row>
    <row r="555" spans="1:47" s="2" customFormat="1" ht="12">
      <c r="A555" s="39"/>
      <c r="B555" s="40"/>
      <c r="C555" s="41"/>
      <c r="D555" s="218" t="s">
        <v>169</v>
      </c>
      <c r="E555" s="41"/>
      <c r="F555" s="219" t="s">
        <v>1449</v>
      </c>
      <c r="G555" s="41"/>
      <c r="H555" s="41"/>
      <c r="I555" s="220"/>
      <c r="J555" s="41"/>
      <c r="K555" s="41"/>
      <c r="L555" s="45"/>
      <c r="M555" s="221"/>
      <c r="N555" s="222"/>
      <c r="O555" s="85"/>
      <c r="P555" s="85"/>
      <c r="Q555" s="85"/>
      <c r="R555" s="85"/>
      <c r="S555" s="85"/>
      <c r="T555" s="86"/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T555" s="18" t="s">
        <v>169</v>
      </c>
      <c r="AU555" s="18" t="s">
        <v>85</v>
      </c>
    </row>
    <row r="556" spans="1:51" s="13" customFormat="1" ht="12">
      <c r="A556" s="13"/>
      <c r="B556" s="223"/>
      <c r="C556" s="224"/>
      <c r="D556" s="225" t="s">
        <v>175</v>
      </c>
      <c r="E556" s="226" t="s">
        <v>19</v>
      </c>
      <c r="F556" s="227" t="s">
        <v>1450</v>
      </c>
      <c r="G556" s="224"/>
      <c r="H556" s="226" t="s">
        <v>19</v>
      </c>
      <c r="I556" s="228"/>
      <c r="J556" s="224"/>
      <c r="K556" s="224"/>
      <c r="L556" s="229"/>
      <c r="M556" s="230"/>
      <c r="N556" s="231"/>
      <c r="O556" s="231"/>
      <c r="P556" s="231"/>
      <c r="Q556" s="231"/>
      <c r="R556" s="231"/>
      <c r="S556" s="231"/>
      <c r="T556" s="232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T556" s="233" t="s">
        <v>175</v>
      </c>
      <c r="AU556" s="233" t="s">
        <v>85</v>
      </c>
      <c r="AV556" s="13" t="s">
        <v>83</v>
      </c>
      <c r="AW556" s="13" t="s">
        <v>37</v>
      </c>
      <c r="AX556" s="13" t="s">
        <v>75</v>
      </c>
      <c r="AY556" s="233" t="s">
        <v>159</v>
      </c>
    </row>
    <row r="557" spans="1:51" s="14" customFormat="1" ht="12">
      <c r="A557" s="14"/>
      <c r="B557" s="234"/>
      <c r="C557" s="235"/>
      <c r="D557" s="225" t="s">
        <v>175</v>
      </c>
      <c r="E557" s="236" t="s">
        <v>19</v>
      </c>
      <c r="F557" s="237" t="s">
        <v>167</v>
      </c>
      <c r="G557" s="235"/>
      <c r="H557" s="238">
        <v>4</v>
      </c>
      <c r="I557" s="239"/>
      <c r="J557" s="235"/>
      <c r="K557" s="235"/>
      <c r="L557" s="240"/>
      <c r="M557" s="241"/>
      <c r="N557" s="242"/>
      <c r="O557" s="242"/>
      <c r="P557" s="242"/>
      <c r="Q557" s="242"/>
      <c r="R557" s="242"/>
      <c r="S557" s="242"/>
      <c r="T557" s="243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T557" s="244" t="s">
        <v>175</v>
      </c>
      <c r="AU557" s="244" t="s">
        <v>85</v>
      </c>
      <c r="AV557" s="14" t="s">
        <v>85</v>
      </c>
      <c r="AW557" s="14" t="s">
        <v>37</v>
      </c>
      <c r="AX557" s="14" t="s">
        <v>83</v>
      </c>
      <c r="AY557" s="244" t="s">
        <v>159</v>
      </c>
    </row>
    <row r="558" spans="1:65" s="2" customFormat="1" ht="62.7" customHeight="1">
      <c r="A558" s="39"/>
      <c r="B558" s="40"/>
      <c r="C558" s="257" t="s">
        <v>726</v>
      </c>
      <c r="D558" s="257" t="s">
        <v>255</v>
      </c>
      <c r="E558" s="258" t="s">
        <v>1451</v>
      </c>
      <c r="F558" s="259" t="s">
        <v>1452</v>
      </c>
      <c r="G558" s="260" t="s">
        <v>237</v>
      </c>
      <c r="H558" s="261">
        <v>4</v>
      </c>
      <c r="I558" s="262"/>
      <c r="J558" s="263">
        <f>ROUND(I558*H558,2)</f>
        <v>0</v>
      </c>
      <c r="K558" s="259" t="s">
        <v>19</v>
      </c>
      <c r="L558" s="264"/>
      <c r="M558" s="265" t="s">
        <v>19</v>
      </c>
      <c r="N558" s="266" t="s">
        <v>46</v>
      </c>
      <c r="O558" s="85"/>
      <c r="P558" s="214">
        <f>O558*H558</f>
        <v>0</v>
      </c>
      <c r="Q558" s="214">
        <v>0</v>
      </c>
      <c r="R558" s="214">
        <f>Q558*H558</f>
        <v>0</v>
      </c>
      <c r="S558" s="214">
        <v>0</v>
      </c>
      <c r="T558" s="215">
        <f>S558*H558</f>
        <v>0</v>
      </c>
      <c r="U558" s="39"/>
      <c r="V558" s="39"/>
      <c r="W558" s="39"/>
      <c r="X558" s="39"/>
      <c r="Y558" s="39"/>
      <c r="Z558" s="39"/>
      <c r="AA558" s="39"/>
      <c r="AB558" s="39"/>
      <c r="AC558" s="39"/>
      <c r="AD558" s="39"/>
      <c r="AE558" s="39"/>
      <c r="AR558" s="216" t="s">
        <v>259</v>
      </c>
      <c r="AT558" s="216" t="s">
        <v>255</v>
      </c>
      <c r="AU558" s="216" t="s">
        <v>85</v>
      </c>
      <c r="AY558" s="18" t="s">
        <v>159</v>
      </c>
      <c r="BE558" s="217">
        <f>IF(N558="základní",J558,0)</f>
        <v>0</v>
      </c>
      <c r="BF558" s="217">
        <f>IF(N558="snížená",J558,0)</f>
        <v>0</v>
      </c>
      <c r="BG558" s="217">
        <f>IF(N558="zákl. přenesená",J558,0)</f>
        <v>0</v>
      </c>
      <c r="BH558" s="217">
        <f>IF(N558="sníž. přenesená",J558,0)</f>
        <v>0</v>
      </c>
      <c r="BI558" s="217">
        <f>IF(N558="nulová",J558,0)</f>
        <v>0</v>
      </c>
      <c r="BJ558" s="18" t="s">
        <v>83</v>
      </c>
      <c r="BK558" s="217">
        <f>ROUND(I558*H558,2)</f>
        <v>0</v>
      </c>
      <c r="BL558" s="18" t="s">
        <v>238</v>
      </c>
      <c r="BM558" s="216" t="s">
        <v>1453</v>
      </c>
    </row>
    <row r="559" spans="1:47" s="2" customFormat="1" ht="12">
      <c r="A559" s="39"/>
      <c r="B559" s="40"/>
      <c r="C559" s="41"/>
      <c r="D559" s="225" t="s">
        <v>203</v>
      </c>
      <c r="E559" s="41"/>
      <c r="F559" s="256" t="s">
        <v>1454</v>
      </c>
      <c r="G559" s="41"/>
      <c r="H559" s="41"/>
      <c r="I559" s="220"/>
      <c r="J559" s="41"/>
      <c r="K559" s="41"/>
      <c r="L559" s="45"/>
      <c r="M559" s="221"/>
      <c r="N559" s="222"/>
      <c r="O559" s="85"/>
      <c r="P559" s="85"/>
      <c r="Q559" s="85"/>
      <c r="R559" s="85"/>
      <c r="S559" s="85"/>
      <c r="T559" s="86"/>
      <c r="U559" s="39"/>
      <c r="V559" s="39"/>
      <c r="W559" s="39"/>
      <c r="X559" s="39"/>
      <c r="Y559" s="39"/>
      <c r="Z559" s="39"/>
      <c r="AA559" s="39"/>
      <c r="AB559" s="39"/>
      <c r="AC559" s="39"/>
      <c r="AD559" s="39"/>
      <c r="AE559" s="39"/>
      <c r="AT559" s="18" t="s">
        <v>203</v>
      </c>
      <c r="AU559" s="18" t="s">
        <v>85</v>
      </c>
    </row>
    <row r="560" spans="1:65" s="2" customFormat="1" ht="44.25" customHeight="1">
      <c r="A560" s="39"/>
      <c r="B560" s="40"/>
      <c r="C560" s="205" t="s">
        <v>737</v>
      </c>
      <c r="D560" s="205" t="s">
        <v>162</v>
      </c>
      <c r="E560" s="206" t="s">
        <v>691</v>
      </c>
      <c r="F560" s="207" t="s">
        <v>692</v>
      </c>
      <c r="G560" s="208" t="s">
        <v>237</v>
      </c>
      <c r="H560" s="209">
        <v>12</v>
      </c>
      <c r="I560" s="210"/>
      <c r="J560" s="211">
        <f>ROUND(I560*H560,2)</f>
        <v>0</v>
      </c>
      <c r="K560" s="207" t="s">
        <v>166</v>
      </c>
      <c r="L560" s="45"/>
      <c r="M560" s="212" t="s">
        <v>19</v>
      </c>
      <c r="N560" s="213" t="s">
        <v>46</v>
      </c>
      <c r="O560" s="85"/>
      <c r="P560" s="214">
        <f>O560*H560</f>
        <v>0</v>
      </c>
      <c r="Q560" s="214">
        <v>0</v>
      </c>
      <c r="R560" s="214">
        <f>Q560*H560</f>
        <v>0</v>
      </c>
      <c r="S560" s="214">
        <v>0</v>
      </c>
      <c r="T560" s="215">
        <f>S560*H560</f>
        <v>0</v>
      </c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  <c r="AR560" s="216" t="s">
        <v>167</v>
      </c>
      <c r="AT560" s="216" t="s">
        <v>162</v>
      </c>
      <c r="AU560" s="216" t="s">
        <v>85</v>
      </c>
      <c r="AY560" s="18" t="s">
        <v>159</v>
      </c>
      <c r="BE560" s="217">
        <f>IF(N560="základní",J560,0)</f>
        <v>0</v>
      </c>
      <c r="BF560" s="217">
        <f>IF(N560="snížená",J560,0)</f>
        <v>0</v>
      </c>
      <c r="BG560" s="217">
        <f>IF(N560="zákl. přenesená",J560,0)</f>
        <v>0</v>
      </c>
      <c r="BH560" s="217">
        <f>IF(N560="sníž. přenesená",J560,0)</f>
        <v>0</v>
      </c>
      <c r="BI560" s="217">
        <f>IF(N560="nulová",J560,0)</f>
        <v>0</v>
      </c>
      <c r="BJ560" s="18" t="s">
        <v>83</v>
      </c>
      <c r="BK560" s="217">
        <f>ROUND(I560*H560,2)</f>
        <v>0</v>
      </c>
      <c r="BL560" s="18" t="s">
        <v>167</v>
      </c>
      <c r="BM560" s="216" t="s">
        <v>1455</v>
      </c>
    </row>
    <row r="561" spans="1:47" s="2" customFormat="1" ht="12">
      <c r="A561" s="39"/>
      <c r="B561" s="40"/>
      <c r="C561" s="41"/>
      <c r="D561" s="218" t="s">
        <v>169</v>
      </c>
      <c r="E561" s="41"/>
      <c r="F561" s="219" t="s">
        <v>694</v>
      </c>
      <c r="G561" s="41"/>
      <c r="H561" s="41"/>
      <c r="I561" s="220"/>
      <c r="J561" s="41"/>
      <c r="K561" s="41"/>
      <c r="L561" s="45"/>
      <c r="M561" s="221"/>
      <c r="N561" s="222"/>
      <c r="O561" s="85"/>
      <c r="P561" s="85"/>
      <c r="Q561" s="85"/>
      <c r="R561" s="85"/>
      <c r="S561" s="85"/>
      <c r="T561" s="86"/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T561" s="18" t="s">
        <v>169</v>
      </c>
      <c r="AU561" s="18" t="s">
        <v>85</v>
      </c>
    </row>
    <row r="562" spans="1:65" s="2" customFormat="1" ht="24.15" customHeight="1">
      <c r="A562" s="39"/>
      <c r="B562" s="40"/>
      <c r="C562" s="257" t="s">
        <v>745</v>
      </c>
      <c r="D562" s="257" t="s">
        <v>255</v>
      </c>
      <c r="E562" s="258" t="s">
        <v>696</v>
      </c>
      <c r="F562" s="259" t="s">
        <v>697</v>
      </c>
      <c r="G562" s="260" t="s">
        <v>237</v>
      </c>
      <c r="H562" s="261">
        <v>12</v>
      </c>
      <c r="I562" s="262"/>
      <c r="J562" s="263">
        <f>ROUND(I562*H562,2)</f>
        <v>0</v>
      </c>
      <c r="K562" s="259" t="s">
        <v>166</v>
      </c>
      <c r="L562" s="264"/>
      <c r="M562" s="265" t="s">
        <v>19</v>
      </c>
      <c r="N562" s="266" t="s">
        <v>46</v>
      </c>
      <c r="O562" s="85"/>
      <c r="P562" s="214">
        <f>O562*H562</f>
        <v>0</v>
      </c>
      <c r="Q562" s="214">
        <v>0.00996</v>
      </c>
      <c r="R562" s="214">
        <f>Q562*H562</f>
        <v>0.11952</v>
      </c>
      <c r="S562" s="214">
        <v>0</v>
      </c>
      <c r="T562" s="215">
        <f>S562*H562</f>
        <v>0</v>
      </c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R562" s="216" t="s">
        <v>212</v>
      </c>
      <c r="AT562" s="216" t="s">
        <v>255</v>
      </c>
      <c r="AU562" s="216" t="s">
        <v>85</v>
      </c>
      <c r="AY562" s="18" t="s">
        <v>159</v>
      </c>
      <c r="BE562" s="217">
        <f>IF(N562="základní",J562,0)</f>
        <v>0</v>
      </c>
      <c r="BF562" s="217">
        <f>IF(N562="snížená",J562,0)</f>
        <v>0</v>
      </c>
      <c r="BG562" s="217">
        <f>IF(N562="zákl. přenesená",J562,0)</f>
        <v>0</v>
      </c>
      <c r="BH562" s="217">
        <f>IF(N562="sníž. přenesená",J562,0)</f>
        <v>0</v>
      </c>
      <c r="BI562" s="217">
        <f>IF(N562="nulová",J562,0)</f>
        <v>0</v>
      </c>
      <c r="BJ562" s="18" t="s">
        <v>83</v>
      </c>
      <c r="BK562" s="217">
        <f>ROUND(I562*H562,2)</f>
        <v>0</v>
      </c>
      <c r="BL562" s="18" t="s">
        <v>167</v>
      </c>
      <c r="BM562" s="216" t="s">
        <v>1456</v>
      </c>
    </row>
    <row r="563" spans="1:65" s="2" customFormat="1" ht="44.25" customHeight="1">
      <c r="A563" s="39"/>
      <c r="B563" s="40"/>
      <c r="C563" s="205" t="s">
        <v>750</v>
      </c>
      <c r="D563" s="205" t="s">
        <v>162</v>
      </c>
      <c r="E563" s="206" t="s">
        <v>1457</v>
      </c>
      <c r="F563" s="207" t="s">
        <v>1458</v>
      </c>
      <c r="G563" s="208" t="s">
        <v>237</v>
      </c>
      <c r="H563" s="209">
        <v>6</v>
      </c>
      <c r="I563" s="210"/>
      <c r="J563" s="211">
        <f>ROUND(I563*H563,2)</f>
        <v>0</v>
      </c>
      <c r="K563" s="207" t="s">
        <v>166</v>
      </c>
      <c r="L563" s="45"/>
      <c r="M563" s="212" t="s">
        <v>19</v>
      </c>
      <c r="N563" s="213" t="s">
        <v>46</v>
      </c>
      <c r="O563" s="85"/>
      <c r="P563" s="214">
        <f>O563*H563</f>
        <v>0</v>
      </c>
      <c r="Q563" s="214">
        <v>0.00017</v>
      </c>
      <c r="R563" s="214">
        <f>Q563*H563</f>
        <v>0.00102</v>
      </c>
      <c r="S563" s="214">
        <v>0</v>
      </c>
      <c r="T563" s="215">
        <f>S563*H563</f>
        <v>0</v>
      </c>
      <c r="U563" s="39"/>
      <c r="V563" s="39"/>
      <c r="W563" s="39"/>
      <c r="X563" s="39"/>
      <c r="Y563" s="39"/>
      <c r="Z563" s="39"/>
      <c r="AA563" s="39"/>
      <c r="AB563" s="39"/>
      <c r="AC563" s="39"/>
      <c r="AD563" s="39"/>
      <c r="AE563" s="39"/>
      <c r="AR563" s="216" t="s">
        <v>238</v>
      </c>
      <c r="AT563" s="216" t="s">
        <v>162</v>
      </c>
      <c r="AU563" s="216" t="s">
        <v>85</v>
      </c>
      <c r="AY563" s="18" t="s">
        <v>159</v>
      </c>
      <c r="BE563" s="217">
        <f>IF(N563="základní",J563,0)</f>
        <v>0</v>
      </c>
      <c r="BF563" s="217">
        <f>IF(N563="snížená",J563,0)</f>
        <v>0</v>
      </c>
      <c r="BG563" s="217">
        <f>IF(N563="zákl. přenesená",J563,0)</f>
        <v>0</v>
      </c>
      <c r="BH563" s="217">
        <f>IF(N563="sníž. přenesená",J563,0)</f>
        <v>0</v>
      </c>
      <c r="BI563" s="217">
        <f>IF(N563="nulová",J563,0)</f>
        <v>0</v>
      </c>
      <c r="BJ563" s="18" t="s">
        <v>83</v>
      </c>
      <c r="BK563" s="217">
        <f>ROUND(I563*H563,2)</f>
        <v>0</v>
      </c>
      <c r="BL563" s="18" t="s">
        <v>238</v>
      </c>
      <c r="BM563" s="216" t="s">
        <v>1459</v>
      </c>
    </row>
    <row r="564" spans="1:47" s="2" customFormat="1" ht="12">
      <c r="A564" s="39"/>
      <c r="B564" s="40"/>
      <c r="C564" s="41"/>
      <c r="D564" s="218" t="s">
        <v>169</v>
      </c>
      <c r="E564" s="41"/>
      <c r="F564" s="219" t="s">
        <v>1460</v>
      </c>
      <c r="G564" s="41"/>
      <c r="H564" s="41"/>
      <c r="I564" s="220"/>
      <c r="J564" s="41"/>
      <c r="K564" s="41"/>
      <c r="L564" s="45"/>
      <c r="M564" s="221"/>
      <c r="N564" s="222"/>
      <c r="O564" s="85"/>
      <c r="P564" s="85"/>
      <c r="Q564" s="85"/>
      <c r="R564" s="85"/>
      <c r="S564" s="85"/>
      <c r="T564" s="86"/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/>
      <c r="AT564" s="18" t="s">
        <v>169</v>
      </c>
      <c r="AU564" s="18" t="s">
        <v>85</v>
      </c>
    </row>
    <row r="565" spans="1:65" s="2" customFormat="1" ht="24.15" customHeight="1">
      <c r="A565" s="39"/>
      <c r="B565" s="40"/>
      <c r="C565" s="257" t="s">
        <v>758</v>
      </c>
      <c r="D565" s="257" t="s">
        <v>255</v>
      </c>
      <c r="E565" s="258" t="s">
        <v>1461</v>
      </c>
      <c r="F565" s="259" t="s">
        <v>1462</v>
      </c>
      <c r="G565" s="260" t="s">
        <v>237</v>
      </c>
      <c r="H565" s="261">
        <v>6</v>
      </c>
      <c r="I565" s="262"/>
      <c r="J565" s="263">
        <f>ROUND(I565*H565,2)</f>
        <v>0</v>
      </c>
      <c r="K565" s="259" t="s">
        <v>19</v>
      </c>
      <c r="L565" s="264"/>
      <c r="M565" s="265" t="s">
        <v>19</v>
      </c>
      <c r="N565" s="266" t="s">
        <v>46</v>
      </c>
      <c r="O565" s="85"/>
      <c r="P565" s="214">
        <f>O565*H565</f>
        <v>0</v>
      </c>
      <c r="Q565" s="214">
        <v>0.00277</v>
      </c>
      <c r="R565" s="214">
        <f>Q565*H565</f>
        <v>0.01662</v>
      </c>
      <c r="S565" s="214">
        <v>0</v>
      </c>
      <c r="T565" s="215">
        <f>S565*H565</f>
        <v>0</v>
      </c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  <c r="AR565" s="216" t="s">
        <v>259</v>
      </c>
      <c r="AT565" s="216" t="s">
        <v>255</v>
      </c>
      <c r="AU565" s="216" t="s">
        <v>85</v>
      </c>
      <c r="AY565" s="18" t="s">
        <v>159</v>
      </c>
      <c r="BE565" s="217">
        <f>IF(N565="základní",J565,0)</f>
        <v>0</v>
      </c>
      <c r="BF565" s="217">
        <f>IF(N565="snížená",J565,0)</f>
        <v>0</v>
      </c>
      <c r="BG565" s="217">
        <f>IF(N565="zákl. přenesená",J565,0)</f>
        <v>0</v>
      </c>
      <c r="BH565" s="217">
        <f>IF(N565="sníž. přenesená",J565,0)</f>
        <v>0</v>
      </c>
      <c r="BI565" s="217">
        <f>IF(N565="nulová",J565,0)</f>
        <v>0</v>
      </c>
      <c r="BJ565" s="18" t="s">
        <v>83</v>
      </c>
      <c r="BK565" s="217">
        <f>ROUND(I565*H565,2)</f>
        <v>0</v>
      </c>
      <c r="BL565" s="18" t="s">
        <v>238</v>
      </c>
      <c r="BM565" s="216" t="s">
        <v>1463</v>
      </c>
    </row>
    <row r="566" spans="1:65" s="2" customFormat="1" ht="49.05" customHeight="1">
      <c r="A566" s="39"/>
      <c r="B566" s="40"/>
      <c r="C566" s="205" t="s">
        <v>764</v>
      </c>
      <c r="D566" s="205" t="s">
        <v>162</v>
      </c>
      <c r="E566" s="206" t="s">
        <v>1464</v>
      </c>
      <c r="F566" s="207" t="s">
        <v>1465</v>
      </c>
      <c r="G566" s="208" t="s">
        <v>237</v>
      </c>
      <c r="H566" s="209">
        <v>2</v>
      </c>
      <c r="I566" s="210"/>
      <c r="J566" s="211">
        <f>ROUND(I566*H566,2)</f>
        <v>0</v>
      </c>
      <c r="K566" s="207" t="s">
        <v>166</v>
      </c>
      <c r="L566" s="45"/>
      <c r="M566" s="212" t="s">
        <v>19</v>
      </c>
      <c r="N566" s="213" t="s">
        <v>46</v>
      </c>
      <c r="O566" s="85"/>
      <c r="P566" s="214">
        <f>O566*H566</f>
        <v>0</v>
      </c>
      <c r="Q566" s="214">
        <v>0</v>
      </c>
      <c r="R566" s="214">
        <f>Q566*H566</f>
        <v>0</v>
      </c>
      <c r="S566" s="214">
        <v>0</v>
      </c>
      <c r="T566" s="215">
        <f>S566*H566</f>
        <v>0</v>
      </c>
      <c r="U566" s="39"/>
      <c r="V566" s="39"/>
      <c r="W566" s="39"/>
      <c r="X566" s="39"/>
      <c r="Y566" s="39"/>
      <c r="Z566" s="39"/>
      <c r="AA566" s="39"/>
      <c r="AB566" s="39"/>
      <c r="AC566" s="39"/>
      <c r="AD566" s="39"/>
      <c r="AE566" s="39"/>
      <c r="AR566" s="216" t="s">
        <v>238</v>
      </c>
      <c r="AT566" s="216" t="s">
        <v>162</v>
      </c>
      <c r="AU566" s="216" t="s">
        <v>85</v>
      </c>
      <c r="AY566" s="18" t="s">
        <v>159</v>
      </c>
      <c r="BE566" s="217">
        <f>IF(N566="základní",J566,0)</f>
        <v>0</v>
      </c>
      <c r="BF566" s="217">
        <f>IF(N566="snížená",J566,0)</f>
        <v>0</v>
      </c>
      <c r="BG566" s="217">
        <f>IF(N566="zákl. přenesená",J566,0)</f>
        <v>0</v>
      </c>
      <c r="BH566" s="217">
        <f>IF(N566="sníž. přenesená",J566,0)</f>
        <v>0</v>
      </c>
      <c r="BI566" s="217">
        <f>IF(N566="nulová",J566,0)</f>
        <v>0</v>
      </c>
      <c r="BJ566" s="18" t="s">
        <v>83</v>
      </c>
      <c r="BK566" s="217">
        <f>ROUND(I566*H566,2)</f>
        <v>0</v>
      </c>
      <c r="BL566" s="18" t="s">
        <v>238</v>
      </c>
      <c r="BM566" s="216" t="s">
        <v>1466</v>
      </c>
    </row>
    <row r="567" spans="1:47" s="2" customFormat="1" ht="12">
      <c r="A567" s="39"/>
      <c r="B567" s="40"/>
      <c r="C567" s="41"/>
      <c r="D567" s="218" t="s">
        <v>169</v>
      </c>
      <c r="E567" s="41"/>
      <c r="F567" s="219" t="s">
        <v>1467</v>
      </c>
      <c r="G567" s="41"/>
      <c r="H567" s="41"/>
      <c r="I567" s="220"/>
      <c r="J567" s="41"/>
      <c r="K567" s="41"/>
      <c r="L567" s="45"/>
      <c r="M567" s="221"/>
      <c r="N567" s="222"/>
      <c r="O567" s="85"/>
      <c r="P567" s="85"/>
      <c r="Q567" s="85"/>
      <c r="R567" s="85"/>
      <c r="S567" s="85"/>
      <c r="T567" s="86"/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E567" s="39"/>
      <c r="AT567" s="18" t="s">
        <v>169</v>
      </c>
      <c r="AU567" s="18" t="s">
        <v>85</v>
      </c>
    </row>
    <row r="568" spans="1:65" s="2" customFormat="1" ht="33" customHeight="1">
      <c r="A568" s="39"/>
      <c r="B568" s="40"/>
      <c r="C568" s="257" t="s">
        <v>1468</v>
      </c>
      <c r="D568" s="257" t="s">
        <v>255</v>
      </c>
      <c r="E568" s="258" t="s">
        <v>1469</v>
      </c>
      <c r="F568" s="259" t="s">
        <v>1470</v>
      </c>
      <c r="G568" s="260" t="s">
        <v>461</v>
      </c>
      <c r="H568" s="261">
        <v>29</v>
      </c>
      <c r="I568" s="262"/>
      <c r="J568" s="263">
        <f>ROUND(I568*H568,2)</f>
        <v>0</v>
      </c>
      <c r="K568" s="259" t="s">
        <v>166</v>
      </c>
      <c r="L568" s="264"/>
      <c r="M568" s="265" t="s">
        <v>19</v>
      </c>
      <c r="N568" s="266" t="s">
        <v>46</v>
      </c>
      <c r="O568" s="85"/>
      <c r="P568" s="214">
        <f>O568*H568</f>
        <v>0</v>
      </c>
      <c r="Q568" s="214">
        <v>0.00024</v>
      </c>
      <c r="R568" s="214">
        <f>Q568*H568</f>
        <v>0.00696</v>
      </c>
      <c r="S568" s="214">
        <v>0</v>
      </c>
      <c r="T568" s="215">
        <f>S568*H568</f>
        <v>0</v>
      </c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/>
      <c r="AR568" s="216" t="s">
        <v>259</v>
      </c>
      <c r="AT568" s="216" t="s">
        <v>255</v>
      </c>
      <c r="AU568" s="216" t="s">
        <v>85</v>
      </c>
      <c r="AY568" s="18" t="s">
        <v>159</v>
      </c>
      <c r="BE568" s="217">
        <f>IF(N568="základní",J568,0)</f>
        <v>0</v>
      </c>
      <c r="BF568" s="217">
        <f>IF(N568="snížená",J568,0)</f>
        <v>0</v>
      </c>
      <c r="BG568" s="217">
        <f>IF(N568="zákl. přenesená",J568,0)</f>
        <v>0</v>
      </c>
      <c r="BH568" s="217">
        <f>IF(N568="sníž. přenesená",J568,0)</f>
        <v>0</v>
      </c>
      <c r="BI568" s="217">
        <f>IF(N568="nulová",J568,0)</f>
        <v>0</v>
      </c>
      <c r="BJ568" s="18" t="s">
        <v>83</v>
      </c>
      <c r="BK568" s="217">
        <f>ROUND(I568*H568,2)</f>
        <v>0</v>
      </c>
      <c r="BL568" s="18" t="s">
        <v>238</v>
      </c>
      <c r="BM568" s="216" t="s">
        <v>1471</v>
      </c>
    </row>
    <row r="569" spans="1:65" s="2" customFormat="1" ht="37.8" customHeight="1">
      <c r="A569" s="39"/>
      <c r="B569" s="40"/>
      <c r="C569" s="257" t="s">
        <v>1472</v>
      </c>
      <c r="D569" s="257" t="s">
        <v>255</v>
      </c>
      <c r="E569" s="258" t="s">
        <v>1473</v>
      </c>
      <c r="F569" s="259" t="s">
        <v>1474</v>
      </c>
      <c r="G569" s="260" t="s">
        <v>237</v>
      </c>
      <c r="H569" s="261">
        <v>2</v>
      </c>
      <c r="I569" s="262"/>
      <c r="J569" s="263">
        <f>ROUND(I569*H569,2)</f>
        <v>0</v>
      </c>
      <c r="K569" s="259" t="s">
        <v>166</v>
      </c>
      <c r="L569" s="264"/>
      <c r="M569" s="265" t="s">
        <v>19</v>
      </c>
      <c r="N569" s="266" t="s">
        <v>46</v>
      </c>
      <c r="O569" s="85"/>
      <c r="P569" s="214">
        <f>O569*H569</f>
        <v>0</v>
      </c>
      <c r="Q569" s="214">
        <v>0.00084</v>
      </c>
      <c r="R569" s="214">
        <f>Q569*H569</f>
        <v>0.00168</v>
      </c>
      <c r="S569" s="214">
        <v>0</v>
      </c>
      <c r="T569" s="215">
        <f>S569*H569</f>
        <v>0</v>
      </c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  <c r="AE569" s="39"/>
      <c r="AR569" s="216" t="s">
        <v>259</v>
      </c>
      <c r="AT569" s="216" t="s">
        <v>255</v>
      </c>
      <c r="AU569" s="216" t="s">
        <v>85</v>
      </c>
      <c r="AY569" s="18" t="s">
        <v>159</v>
      </c>
      <c r="BE569" s="217">
        <f>IF(N569="základní",J569,0)</f>
        <v>0</v>
      </c>
      <c r="BF569" s="217">
        <f>IF(N569="snížená",J569,0)</f>
        <v>0</v>
      </c>
      <c r="BG569" s="217">
        <f>IF(N569="zákl. přenesená",J569,0)</f>
        <v>0</v>
      </c>
      <c r="BH569" s="217">
        <f>IF(N569="sníž. přenesená",J569,0)</f>
        <v>0</v>
      </c>
      <c r="BI569" s="217">
        <f>IF(N569="nulová",J569,0)</f>
        <v>0</v>
      </c>
      <c r="BJ569" s="18" t="s">
        <v>83</v>
      </c>
      <c r="BK569" s="217">
        <f>ROUND(I569*H569,2)</f>
        <v>0</v>
      </c>
      <c r="BL569" s="18" t="s">
        <v>238</v>
      </c>
      <c r="BM569" s="216" t="s">
        <v>1475</v>
      </c>
    </row>
    <row r="570" spans="1:65" s="2" customFormat="1" ht="24.15" customHeight="1">
      <c r="A570" s="39"/>
      <c r="B570" s="40"/>
      <c r="C570" s="257" t="s">
        <v>1476</v>
      </c>
      <c r="D570" s="257" t="s">
        <v>255</v>
      </c>
      <c r="E570" s="258" t="s">
        <v>1477</v>
      </c>
      <c r="F570" s="259" t="s">
        <v>1478</v>
      </c>
      <c r="G570" s="260" t="s">
        <v>237</v>
      </c>
      <c r="H570" s="261">
        <v>2</v>
      </c>
      <c r="I570" s="262"/>
      <c r="J570" s="263">
        <f>ROUND(I570*H570,2)</f>
        <v>0</v>
      </c>
      <c r="K570" s="259" t="s">
        <v>166</v>
      </c>
      <c r="L570" s="264"/>
      <c r="M570" s="265" t="s">
        <v>19</v>
      </c>
      <c r="N570" s="266" t="s">
        <v>46</v>
      </c>
      <c r="O570" s="85"/>
      <c r="P570" s="214">
        <f>O570*H570</f>
        <v>0</v>
      </c>
      <c r="Q570" s="214">
        <v>0.00032</v>
      </c>
      <c r="R570" s="214">
        <f>Q570*H570</f>
        <v>0.00064</v>
      </c>
      <c r="S570" s="214">
        <v>0</v>
      </c>
      <c r="T570" s="215">
        <f>S570*H570</f>
        <v>0</v>
      </c>
      <c r="U570" s="39"/>
      <c r="V570" s="39"/>
      <c r="W570" s="39"/>
      <c r="X570" s="39"/>
      <c r="Y570" s="39"/>
      <c r="Z570" s="39"/>
      <c r="AA570" s="39"/>
      <c r="AB570" s="39"/>
      <c r="AC570" s="39"/>
      <c r="AD570" s="39"/>
      <c r="AE570" s="39"/>
      <c r="AR570" s="216" t="s">
        <v>259</v>
      </c>
      <c r="AT570" s="216" t="s">
        <v>255</v>
      </c>
      <c r="AU570" s="216" t="s">
        <v>85</v>
      </c>
      <c r="AY570" s="18" t="s">
        <v>159</v>
      </c>
      <c r="BE570" s="217">
        <f>IF(N570="základní",J570,0)</f>
        <v>0</v>
      </c>
      <c r="BF570" s="217">
        <f>IF(N570="snížená",J570,0)</f>
        <v>0</v>
      </c>
      <c r="BG570" s="217">
        <f>IF(N570="zákl. přenesená",J570,0)</f>
        <v>0</v>
      </c>
      <c r="BH570" s="217">
        <f>IF(N570="sníž. přenesená",J570,0)</f>
        <v>0</v>
      </c>
      <c r="BI570" s="217">
        <f>IF(N570="nulová",J570,0)</f>
        <v>0</v>
      </c>
      <c r="BJ570" s="18" t="s">
        <v>83</v>
      </c>
      <c r="BK570" s="217">
        <f>ROUND(I570*H570,2)</f>
        <v>0</v>
      </c>
      <c r="BL570" s="18" t="s">
        <v>238</v>
      </c>
      <c r="BM570" s="216" t="s">
        <v>1479</v>
      </c>
    </row>
    <row r="571" spans="1:65" s="2" customFormat="1" ht="33" customHeight="1">
      <c r="A571" s="39"/>
      <c r="B571" s="40"/>
      <c r="C571" s="257" t="s">
        <v>1480</v>
      </c>
      <c r="D571" s="257" t="s">
        <v>255</v>
      </c>
      <c r="E571" s="258" t="s">
        <v>1481</v>
      </c>
      <c r="F571" s="259" t="s">
        <v>1482</v>
      </c>
      <c r="G571" s="260" t="s">
        <v>237</v>
      </c>
      <c r="H571" s="261">
        <v>2</v>
      </c>
      <c r="I571" s="262"/>
      <c r="J571" s="263">
        <f>ROUND(I571*H571,2)</f>
        <v>0</v>
      </c>
      <c r="K571" s="259" t="s">
        <v>19</v>
      </c>
      <c r="L571" s="264"/>
      <c r="M571" s="265" t="s">
        <v>19</v>
      </c>
      <c r="N571" s="266" t="s">
        <v>46</v>
      </c>
      <c r="O571" s="85"/>
      <c r="P571" s="214">
        <f>O571*H571</f>
        <v>0</v>
      </c>
      <c r="Q571" s="214">
        <v>0</v>
      </c>
      <c r="R571" s="214">
        <f>Q571*H571</f>
        <v>0</v>
      </c>
      <c r="S571" s="214">
        <v>0</v>
      </c>
      <c r="T571" s="215">
        <f>S571*H571</f>
        <v>0</v>
      </c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  <c r="AE571" s="39"/>
      <c r="AR571" s="216" t="s">
        <v>259</v>
      </c>
      <c r="AT571" s="216" t="s">
        <v>255</v>
      </c>
      <c r="AU571" s="216" t="s">
        <v>85</v>
      </c>
      <c r="AY571" s="18" t="s">
        <v>159</v>
      </c>
      <c r="BE571" s="217">
        <f>IF(N571="základní",J571,0)</f>
        <v>0</v>
      </c>
      <c r="BF571" s="217">
        <f>IF(N571="snížená",J571,0)</f>
        <v>0</v>
      </c>
      <c r="BG571" s="217">
        <f>IF(N571="zákl. přenesená",J571,0)</f>
        <v>0</v>
      </c>
      <c r="BH571" s="217">
        <f>IF(N571="sníž. přenesená",J571,0)</f>
        <v>0</v>
      </c>
      <c r="BI571" s="217">
        <f>IF(N571="nulová",J571,0)</f>
        <v>0</v>
      </c>
      <c r="BJ571" s="18" t="s">
        <v>83</v>
      </c>
      <c r="BK571" s="217">
        <f>ROUND(I571*H571,2)</f>
        <v>0</v>
      </c>
      <c r="BL571" s="18" t="s">
        <v>238</v>
      </c>
      <c r="BM571" s="216" t="s">
        <v>1483</v>
      </c>
    </row>
    <row r="572" spans="1:65" s="2" customFormat="1" ht="33" customHeight="1">
      <c r="A572" s="39"/>
      <c r="B572" s="40"/>
      <c r="C572" s="205" t="s">
        <v>1484</v>
      </c>
      <c r="D572" s="205" t="s">
        <v>162</v>
      </c>
      <c r="E572" s="206" t="s">
        <v>700</v>
      </c>
      <c r="F572" s="207" t="s">
        <v>701</v>
      </c>
      <c r="G572" s="208" t="s">
        <v>702</v>
      </c>
      <c r="H572" s="209">
        <v>1</v>
      </c>
      <c r="I572" s="210"/>
      <c r="J572" s="211">
        <f>ROUND(I572*H572,2)</f>
        <v>0</v>
      </c>
      <c r="K572" s="207" t="s">
        <v>19</v>
      </c>
      <c r="L572" s="45"/>
      <c r="M572" s="212" t="s">
        <v>19</v>
      </c>
      <c r="N572" s="213" t="s">
        <v>46</v>
      </c>
      <c r="O572" s="85"/>
      <c r="P572" s="214">
        <f>O572*H572</f>
        <v>0</v>
      </c>
      <c r="Q572" s="214">
        <v>0</v>
      </c>
      <c r="R572" s="214">
        <f>Q572*H572</f>
        <v>0</v>
      </c>
      <c r="S572" s="214">
        <v>0</v>
      </c>
      <c r="T572" s="215">
        <f>S572*H572</f>
        <v>0</v>
      </c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/>
      <c r="AR572" s="216" t="s">
        <v>167</v>
      </c>
      <c r="AT572" s="216" t="s">
        <v>162</v>
      </c>
      <c r="AU572" s="216" t="s">
        <v>85</v>
      </c>
      <c r="AY572" s="18" t="s">
        <v>159</v>
      </c>
      <c r="BE572" s="217">
        <f>IF(N572="základní",J572,0)</f>
        <v>0</v>
      </c>
      <c r="BF572" s="217">
        <f>IF(N572="snížená",J572,0)</f>
        <v>0</v>
      </c>
      <c r="BG572" s="217">
        <f>IF(N572="zákl. přenesená",J572,0)</f>
        <v>0</v>
      </c>
      <c r="BH572" s="217">
        <f>IF(N572="sníž. přenesená",J572,0)</f>
        <v>0</v>
      </c>
      <c r="BI572" s="217">
        <f>IF(N572="nulová",J572,0)</f>
        <v>0</v>
      </c>
      <c r="BJ572" s="18" t="s">
        <v>83</v>
      </c>
      <c r="BK572" s="217">
        <f>ROUND(I572*H572,2)</f>
        <v>0</v>
      </c>
      <c r="BL572" s="18" t="s">
        <v>167</v>
      </c>
      <c r="BM572" s="216" t="s">
        <v>1485</v>
      </c>
    </row>
    <row r="573" spans="1:65" s="2" customFormat="1" ht="44.25" customHeight="1">
      <c r="A573" s="39"/>
      <c r="B573" s="40"/>
      <c r="C573" s="205" t="s">
        <v>1486</v>
      </c>
      <c r="D573" s="205" t="s">
        <v>162</v>
      </c>
      <c r="E573" s="206" t="s">
        <v>705</v>
      </c>
      <c r="F573" s="207" t="s">
        <v>706</v>
      </c>
      <c r="G573" s="208" t="s">
        <v>595</v>
      </c>
      <c r="H573" s="267"/>
      <c r="I573" s="210"/>
      <c r="J573" s="211">
        <f>ROUND(I573*H573,2)</f>
        <v>0</v>
      </c>
      <c r="K573" s="207" t="s">
        <v>166</v>
      </c>
      <c r="L573" s="45"/>
      <c r="M573" s="212" t="s">
        <v>19</v>
      </c>
      <c r="N573" s="213" t="s">
        <v>46</v>
      </c>
      <c r="O573" s="85"/>
      <c r="P573" s="214">
        <f>O573*H573</f>
        <v>0</v>
      </c>
      <c r="Q573" s="214">
        <v>0</v>
      </c>
      <c r="R573" s="214">
        <f>Q573*H573</f>
        <v>0</v>
      </c>
      <c r="S573" s="214">
        <v>0</v>
      </c>
      <c r="T573" s="215">
        <f>S573*H573</f>
        <v>0</v>
      </c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/>
      <c r="AR573" s="216" t="s">
        <v>238</v>
      </c>
      <c r="AT573" s="216" t="s">
        <v>162</v>
      </c>
      <c r="AU573" s="216" t="s">
        <v>85</v>
      </c>
      <c r="AY573" s="18" t="s">
        <v>159</v>
      </c>
      <c r="BE573" s="217">
        <f>IF(N573="základní",J573,0)</f>
        <v>0</v>
      </c>
      <c r="BF573" s="217">
        <f>IF(N573="snížená",J573,0)</f>
        <v>0</v>
      </c>
      <c r="BG573" s="217">
        <f>IF(N573="zákl. přenesená",J573,0)</f>
        <v>0</v>
      </c>
      <c r="BH573" s="217">
        <f>IF(N573="sníž. přenesená",J573,0)</f>
        <v>0</v>
      </c>
      <c r="BI573" s="217">
        <f>IF(N573="nulová",J573,0)</f>
        <v>0</v>
      </c>
      <c r="BJ573" s="18" t="s">
        <v>83</v>
      </c>
      <c r="BK573" s="217">
        <f>ROUND(I573*H573,2)</f>
        <v>0</v>
      </c>
      <c r="BL573" s="18" t="s">
        <v>238</v>
      </c>
      <c r="BM573" s="216" t="s">
        <v>1487</v>
      </c>
    </row>
    <row r="574" spans="1:47" s="2" customFormat="1" ht="12">
      <c r="A574" s="39"/>
      <c r="B574" s="40"/>
      <c r="C574" s="41"/>
      <c r="D574" s="218" t="s">
        <v>169</v>
      </c>
      <c r="E574" s="41"/>
      <c r="F574" s="219" t="s">
        <v>708</v>
      </c>
      <c r="G574" s="41"/>
      <c r="H574" s="41"/>
      <c r="I574" s="220"/>
      <c r="J574" s="41"/>
      <c r="K574" s="41"/>
      <c r="L574" s="45"/>
      <c r="M574" s="221"/>
      <c r="N574" s="222"/>
      <c r="O574" s="85"/>
      <c r="P574" s="85"/>
      <c r="Q574" s="85"/>
      <c r="R574" s="85"/>
      <c r="S574" s="85"/>
      <c r="T574" s="86"/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  <c r="AE574" s="39"/>
      <c r="AT574" s="18" t="s">
        <v>169</v>
      </c>
      <c r="AU574" s="18" t="s">
        <v>85</v>
      </c>
    </row>
    <row r="575" spans="1:63" s="12" customFormat="1" ht="22.8" customHeight="1">
      <c r="A575" s="12"/>
      <c r="B575" s="189"/>
      <c r="C575" s="190"/>
      <c r="D575" s="191" t="s">
        <v>74</v>
      </c>
      <c r="E575" s="203" t="s">
        <v>709</v>
      </c>
      <c r="F575" s="203" t="s">
        <v>710</v>
      </c>
      <c r="G575" s="190"/>
      <c r="H575" s="190"/>
      <c r="I575" s="193"/>
      <c r="J575" s="204">
        <f>BK575</f>
        <v>0</v>
      </c>
      <c r="K575" s="190"/>
      <c r="L575" s="195"/>
      <c r="M575" s="196"/>
      <c r="N575" s="197"/>
      <c r="O575" s="197"/>
      <c r="P575" s="198">
        <f>SUM(P576:P585)</f>
        <v>0</v>
      </c>
      <c r="Q575" s="197"/>
      <c r="R575" s="198">
        <f>SUM(R576:R585)</f>
        <v>0.0006925799999999999</v>
      </c>
      <c r="S575" s="197"/>
      <c r="T575" s="199">
        <f>SUM(T576:T585)</f>
        <v>0</v>
      </c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R575" s="200" t="s">
        <v>85</v>
      </c>
      <c r="AT575" s="201" t="s">
        <v>74</v>
      </c>
      <c r="AU575" s="201" t="s">
        <v>83</v>
      </c>
      <c r="AY575" s="200" t="s">
        <v>159</v>
      </c>
      <c r="BK575" s="202">
        <f>SUM(BK576:BK585)</f>
        <v>0</v>
      </c>
    </row>
    <row r="576" spans="1:65" s="2" customFormat="1" ht="24.15" customHeight="1">
      <c r="A576" s="39"/>
      <c r="B576" s="40"/>
      <c r="C576" s="205" t="s">
        <v>1488</v>
      </c>
      <c r="D576" s="205" t="s">
        <v>162</v>
      </c>
      <c r="E576" s="206" t="s">
        <v>712</v>
      </c>
      <c r="F576" s="207" t="s">
        <v>713</v>
      </c>
      <c r="G576" s="208" t="s">
        <v>165</v>
      </c>
      <c r="H576" s="209">
        <v>1.649</v>
      </c>
      <c r="I576" s="210"/>
      <c r="J576" s="211">
        <f>ROUND(I576*H576,2)</f>
        <v>0</v>
      </c>
      <c r="K576" s="207" t="s">
        <v>166</v>
      </c>
      <c r="L576" s="45"/>
      <c r="M576" s="212" t="s">
        <v>19</v>
      </c>
      <c r="N576" s="213" t="s">
        <v>46</v>
      </c>
      <c r="O576" s="85"/>
      <c r="P576" s="214">
        <f>O576*H576</f>
        <v>0</v>
      </c>
      <c r="Q576" s="214">
        <v>6E-05</v>
      </c>
      <c r="R576" s="214">
        <f>Q576*H576</f>
        <v>9.894E-05</v>
      </c>
      <c r="S576" s="214">
        <v>0</v>
      </c>
      <c r="T576" s="215">
        <f>S576*H576</f>
        <v>0</v>
      </c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E576" s="39"/>
      <c r="AR576" s="216" t="s">
        <v>238</v>
      </c>
      <c r="AT576" s="216" t="s">
        <v>162</v>
      </c>
      <c r="AU576" s="216" t="s">
        <v>85</v>
      </c>
      <c r="AY576" s="18" t="s">
        <v>159</v>
      </c>
      <c r="BE576" s="217">
        <f>IF(N576="základní",J576,0)</f>
        <v>0</v>
      </c>
      <c r="BF576" s="217">
        <f>IF(N576="snížená",J576,0)</f>
        <v>0</v>
      </c>
      <c r="BG576" s="217">
        <f>IF(N576="zákl. přenesená",J576,0)</f>
        <v>0</v>
      </c>
      <c r="BH576" s="217">
        <f>IF(N576="sníž. přenesená",J576,0)</f>
        <v>0</v>
      </c>
      <c r="BI576" s="217">
        <f>IF(N576="nulová",J576,0)</f>
        <v>0</v>
      </c>
      <c r="BJ576" s="18" t="s">
        <v>83</v>
      </c>
      <c r="BK576" s="217">
        <f>ROUND(I576*H576,2)</f>
        <v>0</v>
      </c>
      <c r="BL576" s="18" t="s">
        <v>238</v>
      </c>
      <c r="BM576" s="216" t="s">
        <v>1489</v>
      </c>
    </row>
    <row r="577" spans="1:47" s="2" customFormat="1" ht="12">
      <c r="A577" s="39"/>
      <c r="B577" s="40"/>
      <c r="C577" s="41"/>
      <c r="D577" s="218" t="s">
        <v>169</v>
      </c>
      <c r="E577" s="41"/>
      <c r="F577" s="219" t="s">
        <v>715</v>
      </c>
      <c r="G577" s="41"/>
      <c r="H577" s="41"/>
      <c r="I577" s="220"/>
      <c r="J577" s="41"/>
      <c r="K577" s="41"/>
      <c r="L577" s="45"/>
      <c r="M577" s="221"/>
      <c r="N577" s="222"/>
      <c r="O577" s="85"/>
      <c r="P577" s="85"/>
      <c r="Q577" s="85"/>
      <c r="R577" s="85"/>
      <c r="S577" s="85"/>
      <c r="T577" s="86"/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  <c r="AE577" s="39"/>
      <c r="AT577" s="18" t="s">
        <v>169</v>
      </c>
      <c r="AU577" s="18" t="s">
        <v>85</v>
      </c>
    </row>
    <row r="578" spans="1:65" s="2" customFormat="1" ht="37.8" customHeight="1">
      <c r="A578" s="39"/>
      <c r="B578" s="40"/>
      <c r="C578" s="205" t="s">
        <v>1490</v>
      </c>
      <c r="D578" s="205" t="s">
        <v>162</v>
      </c>
      <c r="E578" s="206" t="s">
        <v>717</v>
      </c>
      <c r="F578" s="207" t="s">
        <v>718</v>
      </c>
      <c r="G578" s="208" t="s">
        <v>165</v>
      </c>
      <c r="H578" s="209">
        <v>1.649</v>
      </c>
      <c r="I578" s="210"/>
      <c r="J578" s="211">
        <f>ROUND(I578*H578,2)</f>
        <v>0</v>
      </c>
      <c r="K578" s="207" t="s">
        <v>166</v>
      </c>
      <c r="L578" s="45"/>
      <c r="M578" s="212" t="s">
        <v>19</v>
      </c>
      <c r="N578" s="213" t="s">
        <v>46</v>
      </c>
      <c r="O578" s="85"/>
      <c r="P578" s="214">
        <f>O578*H578</f>
        <v>0</v>
      </c>
      <c r="Q578" s="214">
        <v>7E-05</v>
      </c>
      <c r="R578" s="214">
        <f>Q578*H578</f>
        <v>0.00011543</v>
      </c>
      <c r="S578" s="214">
        <v>0</v>
      </c>
      <c r="T578" s="215">
        <f>S578*H578</f>
        <v>0</v>
      </c>
      <c r="U578" s="39"/>
      <c r="V578" s="39"/>
      <c r="W578" s="39"/>
      <c r="X578" s="39"/>
      <c r="Y578" s="39"/>
      <c r="Z578" s="39"/>
      <c r="AA578" s="39"/>
      <c r="AB578" s="39"/>
      <c r="AC578" s="39"/>
      <c r="AD578" s="39"/>
      <c r="AE578" s="39"/>
      <c r="AR578" s="216" t="s">
        <v>238</v>
      </c>
      <c r="AT578" s="216" t="s">
        <v>162</v>
      </c>
      <c r="AU578" s="216" t="s">
        <v>85</v>
      </c>
      <c r="AY578" s="18" t="s">
        <v>159</v>
      </c>
      <c r="BE578" s="217">
        <f>IF(N578="základní",J578,0)</f>
        <v>0</v>
      </c>
      <c r="BF578" s="217">
        <f>IF(N578="snížená",J578,0)</f>
        <v>0</v>
      </c>
      <c r="BG578" s="217">
        <f>IF(N578="zákl. přenesená",J578,0)</f>
        <v>0</v>
      </c>
      <c r="BH578" s="217">
        <f>IF(N578="sníž. přenesená",J578,0)</f>
        <v>0</v>
      </c>
      <c r="BI578" s="217">
        <f>IF(N578="nulová",J578,0)</f>
        <v>0</v>
      </c>
      <c r="BJ578" s="18" t="s">
        <v>83</v>
      </c>
      <c r="BK578" s="217">
        <f>ROUND(I578*H578,2)</f>
        <v>0</v>
      </c>
      <c r="BL578" s="18" t="s">
        <v>238</v>
      </c>
      <c r="BM578" s="216" t="s">
        <v>1491</v>
      </c>
    </row>
    <row r="579" spans="1:47" s="2" customFormat="1" ht="12">
      <c r="A579" s="39"/>
      <c r="B579" s="40"/>
      <c r="C579" s="41"/>
      <c r="D579" s="218" t="s">
        <v>169</v>
      </c>
      <c r="E579" s="41"/>
      <c r="F579" s="219" t="s">
        <v>720</v>
      </c>
      <c r="G579" s="41"/>
      <c r="H579" s="41"/>
      <c r="I579" s="220"/>
      <c r="J579" s="41"/>
      <c r="K579" s="41"/>
      <c r="L579" s="45"/>
      <c r="M579" s="221"/>
      <c r="N579" s="222"/>
      <c r="O579" s="85"/>
      <c r="P579" s="85"/>
      <c r="Q579" s="85"/>
      <c r="R579" s="85"/>
      <c r="S579" s="85"/>
      <c r="T579" s="86"/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  <c r="AT579" s="18" t="s">
        <v>169</v>
      </c>
      <c r="AU579" s="18" t="s">
        <v>85</v>
      </c>
    </row>
    <row r="580" spans="1:65" s="2" customFormat="1" ht="24.15" customHeight="1">
      <c r="A580" s="39"/>
      <c r="B580" s="40"/>
      <c r="C580" s="205" t="s">
        <v>1492</v>
      </c>
      <c r="D580" s="205" t="s">
        <v>162</v>
      </c>
      <c r="E580" s="206" t="s">
        <v>722</v>
      </c>
      <c r="F580" s="207" t="s">
        <v>723</v>
      </c>
      <c r="G580" s="208" t="s">
        <v>165</v>
      </c>
      <c r="H580" s="209">
        <v>1.649</v>
      </c>
      <c r="I580" s="210"/>
      <c r="J580" s="211">
        <f>ROUND(I580*H580,2)</f>
        <v>0</v>
      </c>
      <c r="K580" s="207" t="s">
        <v>166</v>
      </c>
      <c r="L580" s="45"/>
      <c r="M580" s="212" t="s">
        <v>19</v>
      </c>
      <c r="N580" s="213" t="s">
        <v>46</v>
      </c>
      <c r="O580" s="85"/>
      <c r="P580" s="214">
        <f>O580*H580</f>
        <v>0</v>
      </c>
      <c r="Q580" s="214">
        <v>0.00017</v>
      </c>
      <c r="R580" s="214">
        <f>Q580*H580</f>
        <v>0.00028033</v>
      </c>
      <c r="S580" s="214">
        <v>0</v>
      </c>
      <c r="T580" s="215">
        <f>S580*H580</f>
        <v>0</v>
      </c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  <c r="AR580" s="216" t="s">
        <v>238</v>
      </c>
      <c r="AT580" s="216" t="s">
        <v>162</v>
      </c>
      <c r="AU580" s="216" t="s">
        <v>85</v>
      </c>
      <c r="AY580" s="18" t="s">
        <v>159</v>
      </c>
      <c r="BE580" s="217">
        <f>IF(N580="základní",J580,0)</f>
        <v>0</v>
      </c>
      <c r="BF580" s="217">
        <f>IF(N580="snížená",J580,0)</f>
        <v>0</v>
      </c>
      <c r="BG580" s="217">
        <f>IF(N580="zákl. přenesená",J580,0)</f>
        <v>0</v>
      </c>
      <c r="BH580" s="217">
        <f>IF(N580="sníž. přenesená",J580,0)</f>
        <v>0</v>
      </c>
      <c r="BI580" s="217">
        <f>IF(N580="nulová",J580,0)</f>
        <v>0</v>
      </c>
      <c r="BJ580" s="18" t="s">
        <v>83</v>
      </c>
      <c r="BK580" s="217">
        <f>ROUND(I580*H580,2)</f>
        <v>0</v>
      </c>
      <c r="BL580" s="18" t="s">
        <v>238</v>
      </c>
      <c r="BM580" s="216" t="s">
        <v>1493</v>
      </c>
    </row>
    <row r="581" spans="1:47" s="2" customFormat="1" ht="12">
      <c r="A581" s="39"/>
      <c r="B581" s="40"/>
      <c r="C581" s="41"/>
      <c r="D581" s="218" t="s">
        <v>169</v>
      </c>
      <c r="E581" s="41"/>
      <c r="F581" s="219" t="s">
        <v>725</v>
      </c>
      <c r="G581" s="41"/>
      <c r="H581" s="41"/>
      <c r="I581" s="220"/>
      <c r="J581" s="41"/>
      <c r="K581" s="41"/>
      <c r="L581" s="45"/>
      <c r="M581" s="221"/>
      <c r="N581" s="222"/>
      <c r="O581" s="85"/>
      <c r="P581" s="85"/>
      <c r="Q581" s="85"/>
      <c r="R581" s="85"/>
      <c r="S581" s="85"/>
      <c r="T581" s="86"/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T581" s="18" t="s">
        <v>169</v>
      </c>
      <c r="AU581" s="18" t="s">
        <v>85</v>
      </c>
    </row>
    <row r="582" spans="1:65" s="2" customFormat="1" ht="24.15" customHeight="1">
      <c r="A582" s="39"/>
      <c r="B582" s="40"/>
      <c r="C582" s="205" t="s">
        <v>1494</v>
      </c>
      <c r="D582" s="205" t="s">
        <v>162</v>
      </c>
      <c r="E582" s="206" t="s">
        <v>727</v>
      </c>
      <c r="F582" s="207" t="s">
        <v>728</v>
      </c>
      <c r="G582" s="208" t="s">
        <v>165</v>
      </c>
      <c r="H582" s="209">
        <v>1.649</v>
      </c>
      <c r="I582" s="210"/>
      <c r="J582" s="211">
        <f>ROUND(I582*H582,2)</f>
        <v>0</v>
      </c>
      <c r="K582" s="207" t="s">
        <v>166</v>
      </c>
      <c r="L582" s="45"/>
      <c r="M582" s="212" t="s">
        <v>19</v>
      </c>
      <c r="N582" s="213" t="s">
        <v>46</v>
      </c>
      <c r="O582" s="85"/>
      <c r="P582" s="214">
        <f>O582*H582</f>
        <v>0</v>
      </c>
      <c r="Q582" s="214">
        <v>0.00012</v>
      </c>
      <c r="R582" s="214">
        <f>Q582*H582</f>
        <v>0.00019788</v>
      </c>
      <c r="S582" s="214">
        <v>0</v>
      </c>
      <c r="T582" s="215">
        <f>S582*H582</f>
        <v>0</v>
      </c>
      <c r="U582" s="39"/>
      <c r="V582" s="39"/>
      <c r="W582" s="39"/>
      <c r="X582" s="39"/>
      <c r="Y582" s="39"/>
      <c r="Z582" s="39"/>
      <c r="AA582" s="39"/>
      <c r="AB582" s="39"/>
      <c r="AC582" s="39"/>
      <c r="AD582" s="39"/>
      <c r="AE582" s="39"/>
      <c r="AR582" s="216" t="s">
        <v>238</v>
      </c>
      <c r="AT582" s="216" t="s">
        <v>162</v>
      </c>
      <c r="AU582" s="216" t="s">
        <v>85</v>
      </c>
      <c r="AY582" s="18" t="s">
        <v>159</v>
      </c>
      <c r="BE582" s="217">
        <f>IF(N582="základní",J582,0)</f>
        <v>0</v>
      </c>
      <c r="BF582" s="217">
        <f>IF(N582="snížená",J582,0)</f>
        <v>0</v>
      </c>
      <c r="BG582" s="217">
        <f>IF(N582="zákl. přenesená",J582,0)</f>
        <v>0</v>
      </c>
      <c r="BH582" s="217">
        <f>IF(N582="sníž. přenesená",J582,0)</f>
        <v>0</v>
      </c>
      <c r="BI582" s="217">
        <f>IF(N582="nulová",J582,0)</f>
        <v>0</v>
      </c>
      <c r="BJ582" s="18" t="s">
        <v>83</v>
      </c>
      <c r="BK582" s="217">
        <f>ROUND(I582*H582,2)</f>
        <v>0</v>
      </c>
      <c r="BL582" s="18" t="s">
        <v>238</v>
      </c>
      <c r="BM582" s="216" t="s">
        <v>1495</v>
      </c>
    </row>
    <row r="583" spans="1:47" s="2" customFormat="1" ht="12">
      <c r="A583" s="39"/>
      <c r="B583" s="40"/>
      <c r="C583" s="41"/>
      <c r="D583" s="218" t="s">
        <v>169</v>
      </c>
      <c r="E583" s="41"/>
      <c r="F583" s="219" t="s">
        <v>730</v>
      </c>
      <c r="G583" s="41"/>
      <c r="H583" s="41"/>
      <c r="I583" s="220"/>
      <c r="J583" s="41"/>
      <c r="K583" s="41"/>
      <c r="L583" s="45"/>
      <c r="M583" s="221"/>
      <c r="N583" s="222"/>
      <c r="O583" s="85"/>
      <c r="P583" s="85"/>
      <c r="Q583" s="85"/>
      <c r="R583" s="85"/>
      <c r="S583" s="85"/>
      <c r="T583" s="86"/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  <c r="AT583" s="18" t="s">
        <v>169</v>
      </c>
      <c r="AU583" s="18" t="s">
        <v>85</v>
      </c>
    </row>
    <row r="584" spans="1:51" s="13" customFormat="1" ht="12">
      <c r="A584" s="13"/>
      <c r="B584" s="223"/>
      <c r="C584" s="224"/>
      <c r="D584" s="225" t="s">
        <v>175</v>
      </c>
      <c r="E584" s="226" t="s">
        <v>19</v>
      </c>
      <c r="F584" s="227" t="s">
        <v>925</v>
      </c>
      <c r="G584" s="224"/>
      <c r="H584" s="226" t="s">
        <v>19</v>
      </c>
      <c r="I584" s="228"/>
      <c r="J584" s="224"/>
      <c r="K584" s="224"/>
      <c r="L584" s="229"/>
      <c r="M584" s="230"/>
      <c r="N584" s="231"/>
      <c r="O584" s="231"/>
      <c r="P584" s="231"/>
      <c r="Q584" s="231"/>
      <c r="R584" s="231"/>
      <c r="S584" s="231"/>
      <c r="T584" s="232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T584" s="233" t="s">
        <v>175</v>
      </c>
      <c r="AU584" s="233" t="s">
        <v>85</v>
      </c>
      <c r="AV584" s="13" t="s">
        <v>83</v>
      </c>
      <c r="AW584" s="13" t="s">
        <v>37</v>
      </c>
      <c r="AX584" s="13" t="s">
        <v>75</v>
      </c>
      <c r="AY584" s="233" t="s">
        <v>159</v>
      </c>
    </row>
    <row r="585" spans="1:51" s="14" customFormat="1" ht="12">
      <c r="A585" s="14"/>
      <c r="B585" s="234"/>
      <c r="C585" s="235"/>
      <c r="D585" s="225" t="s">
        <v>175</v>
      </c>
      <c r="E585" s="236" t="s">
        <v>19</v>
      </c>
      <c r="F585" s="237" t="s">
        <v>926</v>
      </c>
      <c r="G585" s="235"/>
      <c r="H585" s="238">
        <v>1.649</v>
      </c>
      <c r="I585" s="239"/>
      <c r="J585" s="235"/>
      <c r="K585" s="235"/>
      <c r="L585" s="240"/>
      <c r="M585" s="241"/>
      <c r="N585" s="242"/>
      <c r="O585" s="242"/>
      <c r="P585" s="242"/>
      <c r="Q585" s="242"/>
      <c r="R585" s="242"/>
      <c r="S585" s="242"/>
      <c r="T585" s="243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T585" s="244" t="s">
        <v>175</v>
      </c>
      <c r="AU585" s="244" t="s">
        <v>85</v>
      </c>
      <c r="AV585" s="14" t="s">
        <v>85</v>
      </c>
      <c r="AW585" s="14" t="s">
        <v>37</v>
      </c>
      <c r="AX585" s="14" t="s">
        <v>83</v>
      </c>
      <c r="AY585" s="244" t="s">
        <v>159</v>
      </c>
    </row>
    <row r="586" spans="1:63" s="12" customFormat="1" ht="22.8" customHeight="1">
      <c r="A586" s="12"/>
      <c r="B586" s="189"/>
      <c r="C586" s="190"/>
      <c r="D586" s="191" t="s">
        <v>74</v>
      </c>
      <c r="E586" s="203" t="s">
        <v>1496</v>
      </c>
      <c r="F586" s="203" t="s">
        <v>1497</v>
      </c>
      <c r="G586" s="190"/>
      <c r="H586" s="190"/>
      <c r="I586" s="193"/>
      <c r="J586" s="204">
        <f>BK586</f>
        <v>0</v>
      </c>
      <c r="K586" s="190"/>
      <c r="L586" s="195"/>
      <c r="M586" s="196"/>
      <c r="N586" s="197"/>
      <c r="O586" s="197"/>
      <c r="P586" s="198">
        <f>SUM(P587:P596)</f>
        <v>0</v>
      </c>
      <c r="Q586" s="197"/>
      <c r="R586" s="198">
        <f>SUM(R587:R596)</f>
        <v>0.0267552</v>
      </c>
      <c r="S586" s="197"/>
      <c r="T586" s="199">
        <f>SUM(T587:T596)</f>
        <v>0</v>
      </c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  <c r="AR586" s="200" t="s">
        <v>85</v>
      </c>
      <c r="AT586" s="201" t="s">
        <v>74</v>
      </c>
      <c r="AU586" s="201" t="s">
        <v>83</v>
      </c>
      <c r="AY586" s="200" t="s">
        <v>159</v>
      </c>
      <c r="BK586" s="202">
        <f>SUM(BK587:BK596)</f>
        <v>0</v>
      </c>
    </row>
    <row r="587" spans="1:65" s="2" customFormat="1" ht="24.15" customHeight="1">
      <c r="A587" s="39"/>
      <c r="B587" s="40"/>
      <c r="C587" s="205" t="s">
        <v>1498</v>
      </c>
      <c r="D587" s="205" t="s">
        <v>162</v>
      </c>
      <c r="E587" s="206" t="s">
        <v>1499</v>
      </c>
      <c r="F587" s="207" t="s">
        <v>1500</v>
      </c>
      <c r="G587" s="208" t="s">
        <v>165</v>
      </c>
      <c r="H587" s="209">
        <v>59.456</v>
      </c>
      <c r="I587" s="210"/>
      <c r="J587" s="211">
        <f>ROUND(I587*H587,2)</f>
        <v>0</v>
      </c>
      <c r="K587" s="207" t="s">
        <v>166</v>
      </c>
      <c r="L587" s="45"/>
      <c r="M587" s="212" t="s">
        <v>19</v>
      </c>
      <c r="N587" s="213" t="s">
        <v>46</v>
      </c>
      <c r="O587" s="85"/>
      <c r="P587" s="214">
        <f>O587*H587</f>
        <v>0</v>
      </c>
      <c r="Q587" s="214">
        <v>0.00019</v>
      </c>
      <c r="R587" s="214">
        <f>Q587*H587</f>
        <v>0.011296640000000002</v>
      </c>
      <c r="S587" s="214">
        <v>0</v>
      </c>
      <c r="T587" s="215">
        <f>S587*H587</f>
        <v>0</v>
      </c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  <c r="AE587" s="39"/>
      <c r="AR587" s="216" t="s">
        <v>238</v>
      </c>
      <c r="AT587" s="216" t="s">
        <v>162</v>
      </c>
      <c r="AU587" s="216" t="s">
        <v>85</v>
      </c>
      <c r="AY587" s="18" t="s">
        <v>159</v>
      </c>
      <c r="BE587" s="217">
        <f>IF(N587="základní",J587,0)</f>
        <v>0</v>
      </c>
      <c r="BF587" s="217">
        <f>IF(N587="snížená",J587,0)</f>
        <v>0</v>
      </c>
      <c r="BG587" s="217">
        <f>IF(N587="zákl. přenesená",J587,0)</f>
        <v>0</v>
      </c>
      <c r="BH587" s="217">
        <f>IF(N587="sníž. přenesená",J587,0)</f>
        <v>0</v>
      </c>
      <c r="BI587" s="217">
        <f>IF(N587="nulová",J587,0)</f>
        <v>0</v>
      </c>
      <c r="BJ587" s="18" t="s">
        <v>83</v>
      </c>
      <c r="BK587" s="217">
        <f>ROUND(I587*H587,2)</f>
        <v>0</v>
      </c>
      <c r="BL587" s="18" t="s">
        <v>238</v>
      </c>
      <c r="BM587" s="216" t="s">
        <v>1501</v>
      </c>
    </row>
    <row r="588" spans="1:47" s="2" customFormat="1" ht="12">
      <c r="A588" s="39"/>
      <c r="B588" s="40"/>
      <c r="C588" s="41"/>
      <c r="D588" s="218" t="s">
        <v>169</v>
      </c>
      <c r="E588" s="41"/>
      <c r="F588" s="219" t="s">
        <v>1502</v>
      </c>
      <c r="G588" s="41"/>
      <c r="H588" s="41"/>
      <c r="I588" s="220"/>
      <c r="J588" s="41"/>
      <c r="K588" s="41"/>
      <c r="L588" s="45"/>
      <c r="M588" s="221"/>
      <c r="N588" s="222"/>
      <c r="O588" s="85"/>
      <c r="P588" s="85"/>
      <c r="Q588" s="85"/>
      <c r="R588" s="85"/>
      <c r="S588" s="85"/>
      <c r="T588" s="86"/>
      <c r="U588" s="39"/>
      <c r="V588" s="39"/>
      <c r="W588" s="39"/>
      <c r="X588" s="39"/>
      <c r="Y588" s="39"/>
      <c r="Z588" s="39"/>
      <c r="AA588" s="39"/>
      <c r="AB588" s="39"/>
      <c r="AC588" s="39"/>
      <c r="AD588" s="39"/>
      <c r="AE588" s="39"/>
      <c r="AT588" s="18" t="s">
        <v>169</v>
      </c>
      <c r="AU588" s="18" t="s">
        <v>85</v>
      </c>
    </row>
    <row r="589" spans="1:51" s="13" customFormat="1" ht="12">
      <c r="A589" s="13"/>
      <c r="B589" s="223"/>
      <c r="C589" s="224"/>
      <c r="D589" s="225" t="s">
        <v>175</v>
      </c>
      <c r="E589" s="226" t="s">
        <v>19</v>
      </c>
      <c r="F589" s="227" t="s">
        <v>1265</v>
      </c>
      <c r="G589" s="224"/>
      <c r="H589" s="226" t="s">
        <v>19</v>
      </c>
      <c r="I589" s="228"/>
      <c r="J589" s="224"/>
      <c r="K589" s="224"/>
      <c r="L589" s="229"/>
      <c r="M589" s="230"/>
      <c r="N589" s="231"/>
      <c r="O589" s="231"/>
      <c r="P589" s="231"/>
      <c r="Q589" s="231"/>
      <c r="R589" s="231"/>
      <c r="S589" s="231"/>
      <c r="T589" s="232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T589" s="233" t="s">
        <v>175</v>
      </c>
      <c r="AU589" s="233" t="s">
        <v>85</v>
      </c>
      <c r="AV589" s="13" t="s">
        <v>83</v>
      </c>
      <c r="AW589" s="13" t="s">
        <v>37</v>
      </c>
      <c r="AX589" s="13" t="s">
        <v>75</v>
      </c>
      <c r="AY589" s="233" t="s">
        <v>159</v>
      </c>
    </row>
    <row r="590" spans="1:51" s="13" customFormat="1" ht="12">
      <c r="A590" s="13"/>
      <c r="B590" s="223"/>
      <c r="C590" s="224"/>
      <c r="D590" s="225" t="s">
        <v>175</v>
      </c>
      <c r="E590" s="226" t="s">
        <v>19</v>
      </c>
      <c r="F590" s="227" t="s">
        <v>674</v>
      </c>
      <c r="G590" s="224"/>
      <c r="H590" s="226" t="s">
        <v>19</v>
      </c>
      <c r="I590" s="228"/>
      <c r="J590" s="224"/>
      <c r="K590" s="224"/>
      <c r="L590" s="229"/>
      <c r="M590" s="230"/>
      <c r="N590" s="231"/>
      <c r="O590" s="231"/>
      <c r="P590" s="231"/>
      <c r="Q590" s="231"/>
      <c r="R590" s="231"/>
      <c r="S590" s="231"/>
      <c r="T590" s="232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T590" s="233" t="s">
        <v>175</v>
      </c>
      <c r="AU590" s="233" t="s">
        <v>85</v>
      </c>
      <c r="AV590" s="13" t="s">
        <v>83</v>
      </c>
      <c r="AW590" s="13" t="s">
        <v>37</v>
      </c>
      <c r="AX590" s="13" t="s">
        <v>75</v>
      </c>
      <c r="AY590" s="233" t="s">
        <v>159</v>
      </c>
    </row>
    <row r="591" spans="1:51" s="14" customFormat="1" ht="12">
      <c r="A591" s="14"/>
      <c r="B591" s="234"/>
      <c r="C591" s="235"/>
      <c r="D591" s="225" t="s">
        <v>175</v>
      </c>
      <c r="E591" s="236" t="s">
        <v>19</v>
      </c>
      <c r="F591" s="237" t="s">
        <v>1266</v>
      </c>
      <c r="G591" s="235"/>
      <c r="H591" s="238">
        <v>59.456</v>
      </c>
      <c r="I591" s="239"/>
      <c r="J591" s="235"/>
      <c r="K591" s="235"/>
      <c r="L591" s="240"/>
      <c r="M591" s="241"/>
      <c r="N591" s="242"/>
      <c r="O591" s="242"/>
      <c r="P591" s="242"/>
      <c r="Q591" s="242"/>
      <c r="R591" s="242"/>
      <c r="S591" s="242"/>
      <c r="T591" s="243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T591" s="244" t="s">
        <v>175</v>
      </c>
      <c r="AU591" s="244" t="s">
        <v>85</v>
      </c>
      <c r="AV591" s="14" t="s">
        <v>85</v>
      </c>
      <c r="AW591" s="14" t="s">
        <v>37</v>
      </c>
      <c r="AX591" s="14" t="s">
        <v>83</v>
      </c>
      <c r="AY591" s="244" t="s">
        <v>159</v>
      </c>
    </row>
    <row r="592" spans="1:65" s="2" customFormat="1" ht="37.8" customHeight="1">
      <c r="A592" s="39"/>
      <c r="B592" s="40"/>
      <c r="C592" s="205" t="s">
        <v>1048</v>
      </c>
      <c r="D592" s="205" t="s">
        <v>162</v>
      </c>
      <c r="E592" s="206" t="s">
        <v>1503</v>
      </c>
      <c r="F592" s="207" t="s">
        <v>1504</v>
      </c>
      <c r="G592" s="208" t="s">
        <v>165</v>
      </c>
      <c r="H592" s="209">
        <v>59.456</v>
      </c>
      <c r="I592" s="210"/>
      <c r="J592" s="211">
        <f>ROUND(I592*H592,2)</f>
        <v>0</v>
      </c>
      <c r="K592" s="207" t="s">
        <v>166</v>
      </c>
      <c r="L592" s="45"/>
      <c r="M592" s="212" t="s">
        <v>19</v>
      </c>
      <c r="N592" s="213" t="s">
        <v>46</v>
      </c>
      <c r="O592" s="85"/>
      <c r="P592" s="214">
        <f>O592*H592</f>
        <v>0</v>
      </c>
      <c r="Q592" s="214">
        <v>0.00026</v>
      </c>
      <c r="R592" s="214">
        <f>Q592*H592</f>
        <v>0.01545856</v>
      </c>
      <c r="S592" s="214">
        <v>0</v>
      </c>
      <c r="T592" s="215">
        <f>S592*H592</f>
        <v>0</v>
      </c>
      <c r="U592" s="39"/>
      <c r="V592" s="39"/>
      <c r="W592" s="39"/>
      <c r="X592" s="39"/>
      <c r="Y592" s="39"/>
      <c r="Z592" s="39"/>
      <c r="AA592" s="39"/>
      <c r="AB592" s="39"/>
      <c r="AC592" s="39"/>
      <c r="AD592" s="39"/>
      <c r="AE592" s="39"/>
      <c r="AR592" s="216" t="s">
        <v>238</v>
      </c>
      <c r="AT592" s="216" t="s">
        <v>162</v>
      </c>
      <c r="AU592" s="216" t="s">
        <v>85</v>
      </c>
      <c r="AY592" s="18" t="s">
        <v>159</v>
      </c>
      <c r="BE592" s="217">
        <f>IF(N592="základní",J592,0)</f>
        <v>0</v>
      </c>
      <c r="BF592" s="217">
        <f>IF(N592="snížená",J592,0)</f>
        <v>0</v>
      </c>
      <c r="BG592" s="217">
        <f>IF(N592="zákl. přenesená",J592,0)</f>
        <v>0</v>
      </c>
      <c r="BH592" s="217">
        <f>IF(N592="sníž. přenesená",J592,0)</f>
        <v>0</v>
      </c>
      <c r="BI592" s="217">
        <f>IF(N592="nulová",J592,0)</f>
        <v>0</v>
      </c>
      <c r="BJ592" s="18" t="s">
        <v>83</v>
      </c>
      <c r="BK592" s="217">
        <f>ROUND(I592*H592,2)</f>
        <v>0</v>
      </c>
      <c r="BL592" s="18" t="s">
        <v>238</v>
      </c>
      <c r="BM592" s="216" t="s">
        <v>1505</v>
      </c>
    </row>
    <row r="593" spans="1:47" s="2" customFormat="1" ht="12">
      <c r="A593" s="39"/>
      <c r="B593" s="40"/>
      <c r="C593" s="41"/>
      <c r="D593" s="218" t="s">
        <v>169</v>
      </c>
      <c r="E593" s="41"/>
      <c r="F593" s="219" t="s">
        <v>1506</v>
      </c>
      <c r="G593" s="41"/>
      <c r="H593" s="41"/>
      <c r="I593" s="220"/>
      <c r="J593" s="41"/>
      <c r="K593" s="41"/>
      <c r="L593" s="45"/>
      <c r="M593" s="221"/>
      <c r="N593" s="222"/>
      <c r="O593" s="85"/>
      <c r="P593" s="85"/>
      <c r="Q593" s="85"/>
      <c r="R593" s="85"/>
      <c r="S593" s="85"/>
      <c r="T593" s="86"/>
      <c r="U593" s="39"/>
      <c r="V593" s="39"/>
      <c r="W593" s="39"/>
      <c r="X593" s="39"/>
      <c r="Y593" s="39"/>
      <c r="Z593" s="39"/>
      <c r="AA593" s="39"/>
      <c r="AB593" s="39"/>
      <c r="AC593" s="39"/>
      <c r="AD593" s="39"/>
      <c r="AE593" s="39"/>
      <c r="AT593" s="18" t="s">
        <v>169</v>
      </c>
      <c r="AU593" s="18" t="s">
        <v>85</v>
      </c>
    </row>
    <row r="594" spans="1:51" s="13" customFormat="1" ht="12">
      <c r="A594" s="13"/>
      <c r="B594" s="223"/>
      <c r="C594" s="224"/>
      <c r="D594" s="225" t="s">
        <v>175</v>
      </c>
      <c r="E594" s="226" t="s">
        <v>19</v>
      </c>
      <c r="F594" s="227" t="s">
        <v>1265</v>
      </c>
      <c r="G594" s="224"/>
      <c r="H594" s="226" t="s">
        <v>19</v>
      </c>
      <c r="I594" s="228"/>
      <c r="J594" s="224"/>
      <c r="K594" s="224"/>
      <c r="L594" s="229"/>
      <c r="M594" s="230"/>
      <c r="N594" s="231"/>
      <c r="O594" s="231"/>
      <c r="P594" s="231"/>
      <c r="Q594" s="231"/>
      <c r="R594" s="231"/>
      <c r="S594" s="231"/>
      <c r="T594" s="232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T594" s="233" t="s">
        <v>175</v>
      </c>
      <c r="AU594" s="233" t="s">
        <v>85</v>
      </c>
      <c r="AV594" s="13" t="s">
        <v>83</v>
      </c>
      <c r="AW594" s="13" t="s">
        <v>37</v>
      </c>
      <c r="AX594" s="13" t="s">
        <v>75</v>
      </c>
      <c r="AY594" s="233" t="s">
        <v>159</v>
      </c>
    </row>
    <row r="595" spans="1:51" s="13" customFormat="1" ht="12">
      <c r="A595" s="13"/>
      <c r="B595" s="223"/>
      <c r="C595" s="224"/>
      <c r="D595" s="225" t="s">
        <v>175</v>
      </c>
      <c r="E595" s="226" t="s">
        <v>19</v>
      </c>
      <c r="F595" s="227" t="s">
        <v>674</v>
      </c>
      <c r="G595" s="224"/>
      <c r="H595" s="226" t="s">
        <v>19</v>
      </c>
      <c r="I595" s="228"/>
      <c r="J595" s="224"/>
      <c r="K595" s="224"/>
      <c r="L595" s="229"/>
      <c r="M595" s="230"/>
      <c r="N595" s="231"/>
      <c r="O595" s="231"/>
      <c r="P595" s="231"/>
      <c r="Q595" s="231"/>
      <c r="R595" s="231"/>
      <c r="S595" s="231"/>
      <c r="T595" s="232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T595" s="233" t="s">
        <v>175</v>
      </c>
      <c r="AU595" s="233" t="s">
        <v>85</v>
      </c>
      <c r="AV595" s="13" t="s">
        <v>83</v>
      </c>
      <c r="AW595" s="13" t="s">
        <v>37</v>
      </c>
      <c r="AX595" s="13" t="s">
        <v>75</v>
      </c>
      <c r="AY595" s="233" t="s">
        <v>159</v>
      </c>
    </row>
    <row r="596" spans="1:51" s="14" customFormat="1" ht="12">
      <c r="A596" s="14"/>
      <c r="B596" s="234"/>
      <c r="C596" s="235"/>
      <c r="D596" s="225" t="s">
        <v>175</v>
      </c>
      <c r="E596" s="236" t="s">
        <v>19</v>
      </c>
      <c r="F596" s="237" t="s">
        <v>1266</v>
      </c>
      <c r="G596" s="235"/>
      <c r="H596" s="238">
        <v>59.456</v>
      </c>
      <c r="I596" s="239"/>
      <c r="J596" s="235"/>
      <c r="K596" s="235"/>
      <c r="L596" s="240"/>
      <c r="M596" s="241"/>
      <c r="N596" s="242"/>
      <c r="O596" s="242"/>
      <c r="P596" s="242"/>
      <c r="Q596" s="242"/>
      <c r="R596" s="242"/>
      <c r="S596" s="242"/>
      <c r="T596" s="243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T596" s="244" t="s">
        <v>175</v>
      </c>
      <c r="AU596" s="244" t="s">
        <v>85</v>
      </c>
      <c r="AV596" s="14" t="s">
        <v>85</v>
      </c>
      <c r="AW596" s="14" t="s">
        <v>37</v>
      </c>
      <c r="AX596" s="14" t="s">
        <v>83</v>
      </c>
      <c r="AY596" s="244" t="s">
        <v>159</v>
      </c>
    </row>
    <row r="597" spans="1:63" s="12" customFormat="1" ht="25.9" customHeight="1">
      <c r="A597" s="12"/>
      <c r="B597" s="189"/>
      <c r="C597" s="190"/>
      <c r="D597" s="191" t="s">
        <v>74</v>
      </c>
      <c r="E597" s="192" t="s">
        <v>733</v>
      </c>
      <c r="F597" s="192" t="s">
        <v>734</v>
      </c>
      <c r="G597" s="190"/>
      <c r="H597" s="190"/>
      <c r="I597" s="193"/>
      <c r="J597" s="194">
        <f>BK597</f>
        <v>0</v>
      </c>
      <c r="K597" s="190"/>
      <c r="L597" s="195"/>
      <c r="M597" s="196"/>
      <c r="N597" s="197"/>
      <c r="O597" s="197"/>
      <c r="P597" s="198">
        <f>P598+P602+P608</f>
        <v>0</v>
      </c>
      <c r="Q597" s="197"/>
      <c r="R597" s="198">
        <f>R598+R602+R608</f>
        <v>0</v>
      </c>
      <c r="S597" s="197"/>
      <c r="T597" s="199">
        <f>T598+T602+T608</f>
        <v>0</v>
      </c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R597" s="200" t="s">
        <v>194</v>
      </c>
      <c r="AT597" s="201" t="s">
        <v>74</v>
      </c>
      <c r="AU597" s="201" t="s">
        <v>75</v>
      </c>
      <c r="AY597" s="200" t="s">
        <v>159</v>
      </c>
      <c r="BK597" s="202">
        <f>BK598+BK602+BK608</f>
        <v>0</v>
      </c>
    </row>
    <row r="598" spans="1:63" s="12" customFormat="1" ht="22.8" customHeight="1">
      <c r="A598" s="12"/>
      <c r="B598" s="189"/>
      <c r="C598" s="190"/>
      <c r="D598" s="191" t="s">
        <v>74</v>
      </c>
      <c r="E598" s="203" t="s">
        <v>735</v>
      </c>
      <c r="F598" s="203" t="s">
        <v>736</v>
      </c>
      <c r="G598" s="190"/>
      <c r="H598" s="190"/>
      <c r="I598" s="193"/>
      <c r="J598" s="204">
        <f>BK598</f>
        <v>0</v>
      </c>
      <c r="K598" s="190"/>
      <c r="L598" s="195"/>
      <c r="M598" s="196"/>
      <c r="N598" s="197"/>
      <c r="O598" s="197"/>
      <c r="P598" s="198">
        <f>SUM(P599:P601)</f>
        <v>0</v>
      </c>
      <c r="Q598" s="197"/>
      <c r="R598" s="198">
        <f>SUM(R599:R601)</f>
        <v>0</v>
      </c>
      <c r="S598" s="197"/>
      <c r="T598" s="199">
        <f>SUM(T599:T601)</f>
        <v>0</v>
      </c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R598" s="200" t="s">
        <v>194</v>
      </c>
      <c r="AT598" s="201" t="s">
        <v>74</v>
      </c>
      <c r="AU598" s="201" t="s">
        <v>83</v>
      </c>
      <c r="AY598" s="200" t="s">
        <v>159</v>
      </c>
      <c r="BK598" s="202">
        <f>SUM(BK599:BK601)</f>
        <v>0</v>
      </c>
    </row>
    <row r="599" spans="1:65" s="2" customFormat="1" ht="16.5" customHeight="1">
      <c r="A599" s="39"/>
      <c r="B599" s="40"/>
      <c r="C599" s="205" t="s">
        <v>1507</v>
      </c>
      <c r="D599" s="205" t="s">
        <v>162</v>
      </c>
      <c r="E599" s="206" t="s">
        <v>738</v>
      </c>
      <c r="F599" s="207" t="s">
        <v>736</v>
      </c>
      <c r="G599" s="208" t="s">
        <v>702</v>
      </c>
      <c r="H599" s="209">
        <v>1</v>
      </c>
      <c r="I599" s="210"/>
      <c r="J599" s="211">
        <f>ROUND(I599*H599,2)</f>
        <v>0</v>
      </c>
      <c r="K599" s="207" t="s">
        <v>166</v>
      </c>
      <c r="L599" s="45"/>
      <c r="M599" s="212" t="s">
        <v>19</v>
      </c>
      <c r="N599" s="213" t="s">
        <v>46</v>
      </c>
      <c r="O599" s="85"/>
      <c r="P599" s="214">
        <f>O599*H599</f>
        <v>0</v>
      </c>
      <c r="Q599" s="214">
        <v>0</v>
      </c>
      <c r="R599" s="214">
        <f>Q599*H599</f>
        <v>0</v>
      </c>
      <c r="S599" s="214">
        <v>0</v>
      </c>
      <c r="T599" s="215">
        <f>S599*H599</f>
        <v>0</v>
      </c>
      <c r="U599" s="39"/>
      <c r="V599" s="39"/>
      <c r="W599" s="39"/>
      <c r="X599" s="39"/>
      <c r="Y599" s="39"/>
      <c r="Z599" s="39"/>
      <c r="AA599" s="39"/>
      <c r="AB599" s="39"/>
      <c r="AC599" s="39"/>
      <c r="AD599" s="39"/>
      <c r="AE599" s="39"/>
      <c r="AR599" s="216" t="s">
        <v>739</v>
      </c>
      <c r="AT599" s="216" t="s">
        <v>162</v>
      </c>
      <c r="AU599" s="216" t="s">
        <v>85</v>
      </c>
      <c r="AY599" s="18" t="s">
        <v>159</v>
      </c>
      <c r="BE599" s="217">
        <f>IF(N599="základní",J599,0)</f>
        <v>0</v>
      </c>
      <c r="BF599" s="217">
        <f>IF(N599="snížená",J599,0)</f>
        <v>0</v>
      </c>
      <c r="BG599" s="217">
        <f>IF(N599="zákl. přenesená",J599,0)</f>
        <v>0</v>
      </c>
      <c r="BH599" s="217">
        <f>IF(N599="sníž. přenesená",J599,0)</f>
        <v>0</v>
      </c>
      <c r="BI599" s="217">
        <f>IF(N599="nulová",J599,0)</f>
        <v>0</v>
      </c>
      <c r="BJ599" s="18" t="s">
        <v>83</v>
      </c>
      <c r="BK599" s="217">
        <f>ROUND(I599*H599,2)</f>
        <v>0</v>
      </c>
      <c r="BL599" s="18" t="s">
        <v>739</v>
      </c>
      <c r="BM599" s="216" t="s">
        <v>1508</v>
      </c>
    </row>
    <row r="600" spans="1:47" s="2" customFormat="1" ht="12">
      <c r="A600" s="39"/>
      <c r="B600" s="40"/>
      <c r="C600" s="41"/>
      <c r="D600" s="218" t="s">
        <v>169</v>
      </c>
      <c r="E600" s="41"/>
      <c r="F600" s="219" t="s">
        <v>741</v>
      </c>
      <c r="G600" s="41"/>
      <c r="H600" s="41"/>
      <c r="I600" s="220"/>
      <c r="J600" s="41"/>
      <c r="K600" s="41"/>
      <c r="L600" s="45"/>
      <c r="M600" s="221"/>
      <c r="N600" s="222"/>
      <c r="O600" s="85"/>
      <c r="P600" s="85"/>
      <c r="Q600" s="85"/>
      <c r="R600" s="85"/>
      <c r="S600" s="85"/>
      <c r="T600" s="86"/>
      <c r="U600" s="39"/>
      <c r="V600" s="39"/>
      <c r="W600" s="39"/>
      <c r="X600" s="39"/>
      <c r="Y600" s="39"/>
      <c r="Z600" s="39"/>
      <c r="AA600" s="39"/>
      <c r="AB600" s="39"/>
      <c r="AC600" s="39"/>
      <c r="AD600" s="39"/>
      <c r="AE600" s="39"/>
      <c r="AT600" s="18" t="s">
        <v>169</v>
      </c>
      <c r="AU600" s="18" t="s">
        <v>85</v>
      </c>
    </row>
    <row r="601" spans="1:47" s="2" customFormat="1" ht="12">
      <c r="A601" s="39"/>
      <c r="B601" s="40"/>
      <c r="C601" s="41"/>
      <c r="D601" s="225" t="s">
        <v>203</v>
      </c>
      <c r="E601" s="41"/>
      <c r="F601" s="256" t="s">
        <v>742</v>
      </c>
      <c r="G601" s="41"/>
      <c r="H601" s="41"/>
      <c r="I601" s="220"/>
      <c r="J601" s="41"/>
      <c r="K601" s="41"/>
      <c r="L601" s="45"/>
      <c r="M601" s="221"/>
      <c r="N601" s="222"/>
      <c r="O601" s="85"/>
      <c r="P601" s="85"/>
      <c r="Q601" s="85"/>
      <c r="R601" s="85"/>
      <c r="S601" s="85"/>
      <c r="T601" s="86"/>
      <c r="U601" s="39"/>
      <c r="V601" s="39"/>
      <c r="W601" s="39"/>
      <c r="X601" s="39"/>
      <c r="Y601" s="39"/>
      <c r="Z601" s="39"/>
      <c r="AA601" s="39"/>
      <c r="AB601" s="39"/>
      <c r="AC601" s="39"/>
      <c r="AD601" s="39"/>
      <c r="AE601" s="39"/>
      <c r="AT601" s="18" t="s">
        <v>203</v>
      </c>
      <c r="AU601" s="18" t="s">
        <v>85</v>
      </c>
    </row>
    <row r="602" spans="1:63" s="12" customFormat="1" ht="22.8" customHeight="1">
      <c r="A602" s="12"/>
      <c r="B602" s="189"/>
      <c r="C602" s="190"/>
      <c r="D602" s="191" t="s">
        <v>74</v>
      </c>
      <c r="E602" s="203" t="s">
        <v>743</v>
      </c>
      <c r="F602" s="203" t="s">
        <v>744</v>
      </c>
      <c r="G602" s="190"/>
      <c r="H602" s="190"/>
      <c r="I602" s="193"/>
      <c r="J602" s="204">
        <f>BK602</f>
        <v>0</v>
      </c>
      <c r="K602" s="190"/>
      <c r="L602" s="195"/>
      <c r="M602" s="196"/>
      <c r="N602" s="197"/>
      <c r="O602" s="197"/>
      <c r="P602" s="198">
        <f>SUM(P603:P607)</f>
        <v>0</v>
      </c>
      <c r="Q602" s="197"/>
      <c r="R602" s="198">
        <f>SUM(R603:R607)</f>
        <v>0</v>
      </c>
      <c r="S602" s="197"/>
      <c r="T602" s="199">
        <f>SUM(T603:T607)</f>
        <v>0</v>
      </c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  <c r="AR602" s="200" t="s">
        <v>194</v>
      </c>
      <c r="AT602" s="201" t="s">
        <v>74</v>
      </c>
      <c r="AU602" s="201" t="s">
        <v>83</v>
      </c>
      <c r="AY602" s="200" t="s">
        <v>159</v>
      </c>
      <c r="BK602" s="202">
        <f>SUM(BK603:BK607)</f>
        <v>0</v>
      </c>
    </row>
    <row r="603" spans="1:65" s="2" customFormat="1" ht="16.5" customHeight="1">
      <c r="A603" s="39"/>
      <c r="B603" s="40"/>
      <c r="C603" s="205" t="s">
        <v>1509</v>
      </c>
      <c r="D603" s="205" t="s">
        <v>162</v>
      </c>
      <c r="E603" s="206" t="s">
        <v>746</v>
      </c>
      <c r="F603" s="207" t="s">
        <v>747</v>
      </c>
      <c r="G603" s="208" t="s">
        <v>702</v>
      </c>
      <c r="H603" s="209">
        <v>1</v>
      </c>
      <c r="I603" s="210"/>
      <c r="J603" s="211">
        <f>ROUND(I603*H603,2)</f>
        <v>0</v>
      </c>
      <c r="K603" s="207" t="s">
        <v>166</v>
      </c>
      <c r="L603" s="45"/>
      <c r="M603" s="212" t="s">
        <v>19</v>
      </c>
      <c r="N603" s="213" t="s">
        <v>46</v>
      </c>
      <c r="O603" s="85"/>
      <c r="P603" s="214">
        <f>O603*H603</f>
        <v>0</v>
      </c>
      <c r="Q603" s="214">
        <v>0</v>
      </c>
      <c r="R603" s="214">
        <f>Q603*H603</f>
        <v>0</v>
      </c>
      <c r="S603" s="214">
        <v>0</v>
      </c>
      <c r="T603" s="215">
        <f>S603*H603</f>
        <v>0</v>
      </c>
      <c r="U603" s="39"/>
      <c r="V603" s="39"/>
      <c r="W603" s="39"/>
      <c r="X603" s="39"/>
      <c r="Y603" s="39"/>
      <c r="Z603" s="39"/>
      <c r="AA603" s="39"/>
      <c r="AB603" s="39"/>
      <c r="AC603" s="39"/>
      <c r="AD603" s="39"/>
      <c r="AE603" s="39"/>
      <c r="AR603" s="216" t="s">
        <v>739</v>
      </c>
      <c r="AT603" s="216" t="s">
        <v>162</v>
      </c>
      <c r="AU603" s="216" t="s">
        <v>85</v>
      </c>
      <c r="AY603" s="18" t="s">
        <v>159</v>
      </c>
      <c r="BE603" s="217">
        <f>IF(N603="základní",J603,0)</f>
        <v>0</v>
      </c>
      <c r="BF603" s="217">
        <f>IF(N603="snížená",J603,0)</f>
        <v>0</v>
      </c>
      <c r="BG603" s="217">
        <f>IF(N603="zákl. přenesená",J603,0)</f>
        <v>0</v>
      </c>
      <c r="BH603" s="217">
        <f>IF(N603="sníž. přenesená",J603,0)</f>
        <v>0</v>
      </c>
      <c r="BI603" s="217">
        <f>IF(N603="nulová",J603,0)</f>
        <v>0</v>
      </c>
      <c r="BJ603" s="18" t="s">
        <v>83</v>
      </c>
      <c r="BK603" s="217">
        <f>ROUND(I603*H603,2)</f>
        <v>0</v>
      </c>
      <c r="BL603" s="18" t="s">
        <v>739</v>
      </c>
      <c r="BM603" s="216" t="s">
        <v>1510</v>
      </c>
    </row>
    <row r="604" spans="1:47" s="2" customFormat="1" ht="12">
      <c r="A604" s="39"/>
      <c r="B604" s="40"/>
      <c r="C604" s="41"/>
      <c r="D604" s="218" t="s">
        <v>169</v>
      </c>
      <c r="E604" s="41"/>
      <c r="F604" s="219" t="s">
        <v>749</v>
      </c>
      <c r="G604" s="41"/>
      <c r="H604" s="41"/>
      <c r="I604" s="220"/>
      <c r="J604" s="41"/>
      <c r="K604" s="41"/>
      <c r="L604" s="45"/>
      <c r="M604" s="221"/>
      <c r="N604" s="222"/>
      <c r="O604" s="85"/>
      <c r="P604" s="85"/>
      <c r="Q604" s="85"/>
      <c r="R604" s="85"/>
      <c r="S604" s="85"/>
      <c r="T604" s="86"/>
      <c r="U604" s="39"/>
      <c r="V604" s="39"/>
      <c r="W604" s="39"/>
      <c r="X604" s="39"/>
      <c r="Y604" s="39"/>
      <c r="Z604" s="39"/>
      <c r="AA604" s="39"/>
      <c r="AB604" s="39"/>
      <c r="AC604" s="39"/>
      <c r="AD604" s="39"/>
      <c r="AE604" s="39"/>
      <c r="AT604" s="18" t="s">
        <v>169</v>
      </c>
      <c r="AU604" s="18" t="s">
        <v>85</v>
      </c>
    </row>
    <row r="605" spans="1:65" s="2" customFormat="1" ht="16.5" customHeight="1">
      <c r="A605" s="39"/>
      <c r="B605" s="40"/>
      <c r="C605" s="205" t="s">
        <v>1511</v>
      </c>
      <c r="D605" s="205" t="s">
        <v>162</v>
      </c>
      <c r="E605" s="206" t="s">
        <v>751</v>
      </c>
      <c r="F605" s="207" t="s">
        <v>752</v>
      </c>
      <c r="G605" s="208" t="s">
        <v>702</v>
      </c>
      <c r="H605" s="209">
        <v>1</v>
      </c>
      <c r="I605" s="210"/>
      <c r="J605" s="211">
        <f>ROUND(I605*H605,2)</f>
        <v>0</v>
      </c>
      <c r="K605" s="207" t="s">
        <v>166</v>
      </c>
      <c r="L605" s="45"/>
      <c r="M605" s="212" t="s">
        <v>19</v>
      </c>
      <c r="N605" s="213" t="s">
        <v>46</v>
      </c>
      <c r="O605" s="85"/>
      <c r="P605" s="214">
        <f>O605*H605</f>
        <v>0</v>
      </c>
      <c r="Q605" s="214">
        <v>0</v>
      </c>
      <c r="R605" s="214">
        <f>Q605*H605</f>
        <v>0</v>
      </c>
      <c r="S605" s="214">
        <v>0</v>
      </c>
      <c r="T605" s="215">
        <f>S605*H605</f>
        <v>0</v>
      </c>
      <c r="U605" s="39"/>
      <c r="V605" s="39"/>
      <c r="W605" s="39"/>
      <c r="X605" s="39"/>
      <c r="Y605" s="39"/>
      <c r="Z605" s="39"/>
      <c r="AA605" s="39"/>
      <c r="AB605" s="39"/>
      <c r="AC605" s="39"/>
      <c r="AD605" s="39"/>
      <c r="AE605" s="39"/>
      <c r="AR605" s="216" t="s">
        <v>739</v>
      </c>
      <c r="AT605" s="216" t="s">
        <v>162</v>
      </c>
      <c r="AU605" s="216" t="s">
        <v>85</v>
      </c>
      <c r="AY605" s="18" t="s">
        <v>159</v>
      </c>
      <c r="BE605" s="217">
        <f>IF(N605="základní",J605,0)</f>
        <v>0</v>
      </c>
      <c r="BF605" s="217">
        <f>IF(N605="snížená",J605,0)</f>
        <v>0</v>
      </c>
      <c r="BG605" s="217">
        <f>IF(N605="zákl. přenesená",J605,0)</f>
        <v>0</v>
      </c>
      <c r="BH605" s="217">
        <f>IF(N605="sníž. přenesená",J605,0)</f>
        <v>0</v>
      </c>
      <c r="BI605" s="217">
        <f>IF(N605="nulová",J605,0)</f>
        <v>0</v>
      </c>
      <c r="BJ605" s="18" t="s">
        <v>83</v>
      </c>
      <c r="BK605" s="217">
        <f>ROUND(I605*H605,2)</f>
        <v>0</v>
      </c>
      <c r="BL605" s="18" t="s">
        <v>739</v>
      </c>
      <c r="BM605" s="216" t="s">
        <v>1512</v>
      </c>
    </row>
    <row r="606" spans="1:47" s="2" customFormat="1" ht="12">
      <c r="A606" s="39"/>
      <c r="B606" s="40"/>
      <c r="C606" s="41"/>
      <c r="D606" s="218" t="s">
        <v>169</v>
      </c>
      <c r="E606" s="41"/>
      <c r="F606" s="219" t="s">
        <v>754</v>
      </c>
      <c r="G606" s="41"/>
      <c r="H606" s="41"/>
      <c r="I606" s="220"/>
      <c r="J606" s="41"/>
      <c r="K606" s="41"/>
      <c r="L606" s="45"/>
      <c r="M606" s="221"/>
      <c r="N606" s="222"/>
      <c r="O606" s="85"/>
      <c r="P606" s="85"/>
      <c r="Q606" s="85"/>
      <c r="R606" s="85"/>
      <c r="S606" s="85"/>
      <c r="T606" s="86"/>
      <c r="U606" s="39"/>
      <c r="V606" s="39"/>
      <c r="W606" s="39"/>
      <c r="X606" s="39"/>
      <c r="Y606" s="39"/>
      <c r="Z606" s="39"/>
      <c r="AA606" s="39"/>
      <c r="AB606" s="39"/>
      <c r="AC606" s="39"/>
      <c r="AD606" s="39"/>
      <c r="AE606" s="39"/>
      <c r="AT606" s="18" t="s">
        <v>169</v>
      </c>
      <c r="AU606" s="18" t="s">
        <v>85</v>
      </c>
    </row>
    <row r="607" spans="1:47" s="2" customFormat="1" ht="12">
      <c r="A607" s="39"/>
      <c r="B607" s="40"/>
      <c r="C607" s="41"/>
      <c r="D607" s="225" t="s">
        <v>203</v>
      </c>
      <c r="E607" s="41"/>
      <c r="F607" s="256" t="s">
        <v>930</v>
      </c>
      <c r="G607" s="41"/>
      <c r="H607" s="41"/>
      <c r="I607" s="220"/>
      <c r="J607" s="41"/>
      <c r="K607" s="41"/>
      <c r="L607" s="45"/>
      <c r="M607" s="221"/>
      <c r="N607" s="222"/>
      <c r="O607" s="85"/>
      <c r="P607" s="85"/>
      <c r="Q607" s="85"/>
      <c r="R607" s="85"/>
      <c r="S607" s="85"/>
      <c r="T607" s="86"/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T607" s="18" t="s">
        <v>203</v>
      </c>
      <c r="AU607" s="18" t="s">
        <v>85</v>
      </c>
    </row>
    <row r="608" spans="1:63" s="12" customFormat="1" ht="22.8" customHeight="1">
      <c r="A608" s="12"/>
      <c r="B608" s="189"/>
      <c r="C608" s="190"/>
      <c r="D608" s="191" t="s">
        <v>74</v>
      </c>
      <c r="E608" s="203" t="s">
        <v>756</v>
      </c>
      <c r="F608" s="203" t="s">
        <v>757</v>
      </c>
      <c r="G608" s="190"/>
      <c r="H608" s="190"/>
      <c r="I608" s="193"/>
      <c r="J608" s="204">
        <f>BK608</f>
        <v>0</v>
      </c>
      <c r="K608" s="190"/>
      <c r="L608" s="195"/>
      <c r="M608" s="196"/>
      <c r="N608" s="197"/>
      <c r="O608" s="197"/>
      <c r="P608" s="198">
        <f>SUM(P609:P613)</f>
        <v>0</v>
      </c>
      <c r="Q608" s="197"/>
      <c r="R608" s="198">
        <f>SUM(R609:R613)</f>
        <v>0</v>
      </c>
      <c r="S608" s="197"/>
      <c r="T608" s="199">
        <f>SUM(T609:T613)</f>
        <v>0</v>
      </c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R608" s="200" t="s">
        <v>194</v>
      </c>
      <c r="AT608" s="201" t="s">
        <v>74</v>
      </c>
      <c r="AU608" s="201" t="s">
        <v>83</v>
      </c>
      <c r="AY608" s="200" t="s">
        <v>159</v>
      </c>
      <c r="BK608" s="202">
        <f>SUM(BK609:BK613)</f>
        <v>0</v>
      </c>
    </row>
    <row r="609" spans="1:65" s="2" customFormat="1" ht="16.5" customHeight="1">
      <c r="A609" s="39"/>
      <c r="B609" s="40"/>
      <c r="C609" s="205" t="s">
        <v>1513</v>
      </c>
      <c r="D609" s="205" t="s">
        <v>162</v>
      </c>
      <c r="E609" s="206" t="s">
        <v>759</v>
      </c>
      <c r="F609" s="207" t="s">
        <v>760</v>
      </c>
      <c r="G609" s="208" t="s">
        <v>702</v>
      </c>
      <c r="H609" s="209">
        <v>1</v>
      </c>
      <c r="I609" s="210"/>
      <c r="J609" s="211">
        <f>ROUND(I609*H609,2)</f>
        <v>0</v>
      </c>
      <c r="K609" s="207" t="s">
        <v>166</v>
      </c>
      <c r="L609" s="45"/>
      <c r="M609" s="212" t="s">
        <v>19</v>
      </c>
      <c r="N609" s="213" t="s">
        <v>46</v>
      </c>
      <c r="O609" s="85"/>
      <c r="P609" s="214">
        <f>O609*H609</f>
        <v>0</v>
      </c>
      <c r="Q609" s="214">
        <v>0</v>
      </c>
      <c r="R609" s="214">
        <f>Q609*H609</f>
        <v>0</v>
      </c>
      <c r="S609" s="214">
        <v>0</v>
      </c>
      <c r="T609" s="215">
        <f>S609*H609</f>
        <v>0</v>
      </c>
      <c r="U609" s="39"/>
      <c r="V609" s="39"/>
      <c r="W609" s="39"/>
      <c r="X609" s="39"/>
      <c r="Y609" s="39"/>
      <c r="Z609" s="39"/>
      <c r="AA609" s="39"/>
      <c r="AB609" s="39"/>
      <c r="AC609" s="39"/>
      <c r="AD609" s="39"/>
      <c r="AE609" s="39"/>
      <c r="AR609" s="216" t="s">
        <v>739</v>
      </c>
      <c r="AT609" s="216" t="s">
        <v>162</v>
      </c>
      <c r="AU609" s="216" t="s">
        <v>85</v>
      </c>
      <c r="AY609" s="18" t="s">
        <v>159</v>
      </c>
      <c r="BE609" s="217">
        <f>IF(N609="základní",J609,0)</f>
        <v>0</v>
      </c>
      <c r="BF609" s="217">
        <f>IF(N609="snížená",J609,0)</f>
        <v>0</v>
      </c>
      <c r="BG609" s="217">
        <f>IF(N609="zákl. přenesená",J609,0)</f>
        <v>0</v>
      </c>
      <c r="BH609" s="217">
        <f>IF(N609="sníž. přenesená",J609,0)</f>
        <v>0</v>
      </c>
      <c r="BI609" s="217">
        <f>IF(N609="nulová",J609,0)</f>
        <v>0</v>
      </c>
      <c r="BJ609" s="18" t="s">
        <v>83</v>
      </c>
      <c r="BK609" s="217">
        <f>ROUND(I609*H609,2)</f>
        <v>0</v>
      </c>
      <c r="BL609" s="18" t="s">
        <v>739</v>
      </c>
      <c r="BM609" s="216" t="s">
        <v>1514</v>
      </c>
    </row>
    <row r="610" spans="1:47" s="2" customFormat="1" ht="12">
      <c r="A610" s="39"/>
      <c r="B610" s="40"/>
      <c r="C610" s="41"/>
      <c r="D610" s="218" t="s">
        <v>169</v>
      </c>
      <c r="E610" s="41"/>
      <c r="F610" s="219" t="s">
        <v>762</v>
      </c>
      <c r="G610" s="41"/>
      <c r="H610" s="41"/>
      <c r="I610" s="220"/>
      <c r="J610" s="41"/>
      <c r="K610" s="41"/>
      <c r="L610" s="45"/>
      <c r="M610" s="221"/>
      <c r="N610" s="222"/>
      <c r="O610" s="85"/>
      <c r="P610" s="85"/>
      <c r="Q610" s="85"/>
      <c r="R610" s="85"/>
      <c r="S610" s="85"/>
      <c r="T610" s="86"/>
      <c r="U610" s="39"/>
      <c r="V610" s="39"/>
      <c r="W610" s="39"/>
      <c r="X610" s="39"/>
      <c r="Y610" s="39"/>
      <c r="Z610" s="39"/>
      <c r="AA610" s="39"/>
      <c r="AB610" s="39"/>
      <c r="AC610" s="39"/>
      <c r="AD610" s="39"/>
      <c r="AE610" s="39"/>
      <c r="AT610" s="18" t="s">
        <v>169</v>
      </c>
      <c r="AU610" s="18" t="s">
        <v>85</v>
      </c>
    </row>
    <row r="611" spans="1:47" s="2" customFormat="1" ht="12">
      <c r="A611" s="39"/>
      <c r="B611" s="40"/>
      <c r="C611" s="41"/>
      <c r="D611" s="225" t="s">
        <v>203</v>
      </c>
      <c r="E611" s="41"/>
      <c r="F611" s="256" t="s">
        <v>763</v>
      </c>
      <c r="G611" s="41"/>
      <c r="H611" s="41"/>
      <c r="I611" s="220"/>
      <c r="J611" s="41"/>
      <c r="K611" s="41"/>
      <c r="L611" s="45"/>
      <c r="M611" s="221"/>
      <c r="N611" s="222"/>
      <c r="O611" s="85"/>
      <c r="P611" s="85"/>
      <c r="Q611" s="85"/>
      <c r="R611" s="85"/>
      <c r="S611" s="85"/>
      <c r="T611" s="86"/>
      <c r="U611" s="39"/>
      <c r="V611" s="39"/>
      <c r="W611" s="39"/>
      <c r="X611" s="39"/>
      <c r="Y611" s="39"/>
      <c r="Z611" s="39"/>
      <c r="AA611" s="39"/>
      <c r="AB611" s="39"/>
      <c r="AC611" s="39"/>
      <c r="AD611" s="39"/>
      <c r="AE611" s="39"/>
      <c r="AT611" s="18" t="s">
        <v>203</v>
      </c>
      <c r="AU611" s="18" t="s">
        <v>85</v>
      </c>
    </row>
    <row r="612" spans="1:65" s="2" customFormat="1" ht="16.5" customHeight="1">
      <c r="A612" s="39"/>
      <c r="B612" s="40"/>
      <c r="C612" s="205" t="s">
        <v>881</v>
      </c>
      <c r="D612" s="205" t="s">
        <v>162</v>
      </c>
      <c r="E612" s="206" t="s">
        <v>765</v>
      </c>
      <c r="F612" s="207" t="s">
        <v>766</v>
      </c>
      <c r="G612" s="208" t="s">
        <v>702</v>
      </c>
      <c r="H612" s="209">
        <v>1</v>
      </c>
      <c r="I612" s="210"/>
      <c r="J612" s="211">
        <f>ROUND(I612*H612,2)</f>
        <v>0</v>
      </c>
      <c r="K612" s="207" t="s">
        <v>166</v>
      </c>
      <c r="L612" s="45"/>
      <c r="M612" s="212" t="s">
        <v>19</v>
      </c>
      <c r="N612" s="213" t="s">
        <v>46</v>
      </c>
      <c r="O612" s="85"/>
      <c r="P612" s="214">
        <f>O612*H612</f>
        <v>0</v>
      </c>
      <c r="Q612" s="214">
        <v>0</v>
      </c>
      <c r="R612" s="214">
        <f>Q612*H612</f>
        <v>0</v>
      </c>
      <c r="S612" s="214">
        <v>0</v>
      </c>
      <c r="T612" s="215">
        <f>S612*H612</f>
        <v>0</v>
      </c>
      <c r="U612" s="39"/>
      <c r="V612" s="39"/>
      <c r="W612" s="39"/>
      <c r="X612" s="39"/>
      <c r="Y612" s="39"/>
      <c r="Z612" s="39"/>
      <c r="AA612" s="39"/>
      <c r="AB612" s="39"/>
      <c r="AC612" s="39"/>
      <c r="AD612" s="39"/>
      <c r="AE612" s="39"/>
      <c r="AR612" s="216" t="s">
        <v>739</v>
      </c>
      <c r="AT612" s="216" t="s">
        <v>162</v>
      </c>
      <c r="AU612" s="216" t="s">
        <v>85</v>
      </c>
      <c r="AY612" s="18" t="s">
        <v>159</v>
      </c>
      <c r="BE612" s="217">
        <f>IF(N612="základní",J612,0)</f>
        <v>0</v>
      </c>
      <c r="BF612" s="217">
        <f>IF(N612="snížená",J612,0)</f>
        <v>0</v>
      </c>
      <c r="BG612" s="217">
        <f>IF(N612="zákl. přenesená",J612,0)</f>
        <v>0</v>
      </c>
      <c r="BH612" s="217">
        <f>IF(N612="sníž. přenesená",J612,0)</f>
        <v>0</v>
      </c>
      <c r="BI612" s="217">
        <f>IF(N612="nulová",J612,0)</f>
        <v>0</v>
      </c>
      <c r="BJ612" s="18" t="s">
        <v>83</v>
      </c>
      <c r="BK612" s="217">
        <f>ROUND(I612*H612,2)</f>
        <v>0</v>
      </c>
      <c r="BL612" s="18" t="s">
        <v>739</v>
      </c>
      <c r="BM612" s="216" t="s">
        <v>1515</v>
      </c>
    </row>
    <row r="613" spans="1:47" s="2" customFormat="1" ht="12">
      <c r="A613" s="39"/>
      <c r="B613" s="40"/>
      <c r="C613" s="41"/>
      <c r="D613" s="218" t="s">
        <v>169</v>
      </c>
      <c r="E613" s="41"/>
      <c r="F613" s="219" t="s">
        <v>768</v>
      </c>
      <c r="G613" s="41"/>
      <c r="H613" s="41"/>
      <c r="I613" s="220"/>
      <c r="J613" s="41"/>
      <c r="K613" s="41"/>
      <c r="L613" s="45"/>
      <c r="M613" s="268"/>
      <c r="N613" s="269"/>
      <c r="O613" s="270"/>
      <c r="P613" s="270"/>
      <c r="Q613" s="270"/>
      <c r="R613" s="270"/>
      <c r="S613" s="270"/>
      <c r="T613" s="271"/>
      <c r="U613" s="39"/>
      <c r="V613" s="39"/>
      <c r="W613" s="39"/>
      <c r="X613" s="39"/>
      <c r="Y613" s="39"/>
      <c r="Z613" s="39"/>
      <c r="AA613" s="39"/>
      <c r="AB613" s="39"/>
      <c r="AC613" s="39"/>
      <c r="AD613" s="39"/>
      <c r="AE613" s="39"/>
      <c r="AT613" s="18" t="s">
        <v>169</v>
      </c>
      <c r="AU613" s="18" t="s">
        <v>85</v>
      </c>
    </row>
    <row r="614" spans="1:31" s="2" customFormat="1" ht="6.95" customHeight="1">
      <c r="A614" s="39"/>
      <c r="B614" s="60"/>
      <c r="C614" s="61"/>
      <c r="D614" s="61"/>
      <c r="E614" s="61"/>
      <c r="F614" s="61"/>
      <c r="G614" s="61"/>
      <c r="H614" s="61"/>
      <c r="I614" s="61"/>
      <c r="J614" s="61"/>
      <c r="K614" s="61"/>
      <c r="L614" s="45"/>
      <c r="M614" s="39"/>
      <c r="O614" s="39"/>
      <c r="P614" s="39"/>
      <c r="Q614" s="39"/>
      <c r="R614" s="39"/>
      <c r="S614" s="39"/>
      <c r="T614" s="39"/>
      <c r="U614" s="39"/>
      <c r="V614" s="39"/>
      <c r="W614" s="39"/>
      <c r="X614" s="39"/>
      <c r="Y614" s="39"/>
      <c r="Z614" s="39"/>
      <c r="AA614" s="39"/>
      <c r="AB614" s="39"/>
      <c r="AC614" s="39"/>
      <c r="AD614" s="39"/>
      <c r="AE614" s="39"/>
    </row>
  </sheetData>
  <sheetProtection password="CC35" sheet="1" objects="1" scenarios="1" formatColumns="0" formatRows="0" autoFilter="0"/>
  <autoFilter ref="C97:K613"/>
  <mergeCells count="9">
    <mergeCell ref="E7:H7"/>
    <mergeCell ref="E9:H9"/>
    <mergeCell ref="E18:H18"/>
    <mergeCell ref="E27:H27"/>
    <mergeCell ref="E48:H48"/>
    <mergeCell ref="E50:H50"/>
    <mergeCell ref="E88:H88"/>
    <mergeCell ref="E90:H90"/>
    <mergeCell ref="L2:V2"/>
  </mergeCells>
  <hyperlinks>
    <hyperlink ref="F102" r:id="rId1" display="https://podminky.urs.cz/item/CS_URS_2023_02/612131121"/>
    <hyperlink ref="F107" r:id="rId2" display="https://podminky.urs.cz/item/CS_URS_2023_02/617341131"/>
    <hyperlink ref="F113" r:id="rId3" display="https://podminky.urs.cz/item/CS_URS_2023_02/952902501"/>
    <hyperlink ref="F116" r:id="rId4" display="https://podminky.urs.cz/item/CS_URS_2023_02/997013152"/>
    <hyperlink ref="F118" r:id="rId5" display="https://podminky.urs.cz/item/CS_URS_2023_02/997013501"/>
    <hyperlink ref="F120" r:id="rId6" display="https://podminky.urs.cz/item/CS_URS_2023_02/997013509"/>
    <hyperlink ref="F124" r:id="rId7" display="https://podminky.urs.cz/item/CS_URS_2023_02/997013645"/>
    <hyperlink ref="F127" r:id="rId8" display="https://podminky.urs.cz/item/CS_URS_2023_02/997013814"/>
    <hyperlink ref="F130" r:id="rId9" display="https://podminky.urs.cz/item/CS_URS_2023_02/997013631"/>
    <hyperlink ref="F134" r:id="rId10" display="https://podminky.urs.cz/item/CS_URS_2023_02/998017002"/>
    <hyperlink ref="F138" r:id="rId11" display="https://podminky.urs.cz/item/CS_URS_2023_02/712300921"/>
    <hyperlink ref="F145" r:id="rId12" display="https://podminky.urs.cz/item/CS_URS_2023_02/712311101"/>
    <hyperlink ref="F154" r:id="rId13" display="https://podminky.urs.cz/item/CS_URS_2023_02/712331111"/>
    <hyperlink ref="F158" r:id="rId14" display="https://podminky.urs.cz/item/CS_URS_2023_02/712341559"/>
    <hyperlink ref="F162" r:id="rId15" display="https://podminky.urs.cz/item/CS_URS_2023_02/712391176"/>
    <hyperlink ref="F176" r:id="rId16" display="https://podminky.urs.cz/item/CS_URS_2023_02/712341715"/>
    <hyperlink ref="F182" r:id="rId17" display="https://podminky.urs.cz/item/CS_URS_2023_02/712341715"/>
    <hyperlink ref="F185" r:id="rId18" display="https://podminky.urs.cz/item/CS_URS_2023_02/712340832"/>
    <hyperlink ref="F191" r:id="rId19" display="https://podminky.urs.cz/item/CS_URS_2023_02/712311101"/>
    <hyperlink ref="F198" r:id="rId20" display="https://podminky.urs.cz/item/CS_URS_2023_02/712341559"/>
    <hyperlink ref="F205" r:id="rId21" display="https://podminky.urs.cz/item/CS_URS_2023_02/712811101"/>
    <hyperlink ref="F224" r:id="rId22" display="https://podminky.urs.cz/item/CS_URS_2023_02/712841559"/>
    <hyperlink ref="F243" r:id="rId23" display="https://podminky.urs.cz/item/CS_URS_2023_02/712831101"/>
    <hyperlink ref="F262" r:id="rId24" display="https://podminky.urs.cz/item/CS_URS_2023_02/712841559"/>
    <hyperlink ref="F281" r:id="rId25" display="https://podminky.urs.cz/item/CS_URS_2023_02/998712102"/>
    <hyperlink ref="F284" r:id="rId26" display="https://podminky.urs.cz/item/CS_URS_2023_02/713141136"/>
    <hyperlink ref="F296" r:id="rId27" display="https://podminky.urs.cz/item/CS_URS_2023_02/713141151"/>
    <hyperlink ref="F300" r:id="rId28" display="https://podminky.urs.cz/item/CS_URS_2023_02/713141264"/>
    <hyperlink ref="F303" r:id="rId29" display="https://podminky.urs.cz/item/CS_URS_2023_02/713141336"/>
    <hyperlink ref="F309" r:id="rId30" display="https://podminky.urs.cz/item/CS_URS_2023_02/713141414"/>
    <hyperlink ref="F312" r:id="rId31" display="https://podminky.urs.cz/item/CS_URS_2023_02/713141136"/>
    <hyperlink ref="F324" r:id="rId32" display="https://podminky.urs.cz/item/CS_URS_2023_02/713141151"/>
    <hyperlink ref="F328" r:id="rId33" display="https://podminky.urs.cz/item/CS_URS_2023_02/713141264"/>
    <hyperlink ref="F331" r:id="rId34" display="https://podminky.urs.cz/item/CS_URS_2023_02/713141336"/>
    <hyperlink ref="F337" r:id="rId35" display="https://podminky.urs.cz/item/CS_URS_2023_02/713141414"/>
    <hyperlink ref="F340" r:id="rId36" display="https://podminky.urs.cz/item/CS_URS_2023_02/713190833"/>
    <hyperlink ref="F344" r:id="rId37" display="https://podminky.urs.cz/item/CS_URS_2023_02/713140841"/>
    <hyperlink ref="F350" r:id="rId38" display="https://podminky.urs.cz/item/CS_URS_2023_02/713141212"/>
    <hyperlink ref="F369" r:id="rId39" display="https://podminky.urs.cz/item/CS_URS_2023_02/713141358"/>
    <hyperlink ref="F378" r:id="rId40" display="https://podminky.urs.cz/item/CS_URS_2023_02/713141358"/>
    <hyperlink ref="F386" r:id="rId41" display="https://podminky.urs.cz/item/CS_URS_2023_02/713141396"/>
    <hyperlink ref="F398" r:id="rId42" display="https://podminky.urs.cz/item/CS_URS_2023_02/998713102"/>
    <hyperlink ref="F401" r:id="rId43" display="https://podminky.urs.cz/item/CS_URS_2023_02/721210822"/>
    <hyperlink ref="F403" r:id="rId44" display="https://podminky.urs.cz/item/CS_URS_2023_02/721239114"/>
    <hyperlink ref="F409" r:id="rId45" display="https://podminky.urs.cz/item/CS_URS_2023_02/721110802"/>
    <hyperlink ref="F411" r:id="rId46" display="https://podminky.urs.cz/item/CS_URS_2023_02/721173315"/>
    <hyperlink ref="F414" r:id="rId47" display="https://podminky.urs.cz/item/CS_URS_2023_02/877260320"/>
    <hyperlink ref="F417" r:id="rId48" display="https://podminky.urs.cz/item/CS_URS_2023_02/998721102"/>
    <hyperlink ref="F420" r:id="rId49" display="https://podminky.urs.cz/item/CS_URS_2023_02/741421823"/>
    <hyperlink ref="F425" r:id="rId50" display="https://podminky.urs.cz/item/CS_URS_2023_02/741421841"/>
    <hyperlink ref="F434" r:id="rId51" display="https://podminky.urs.cz/item/CS_URS_2023_02/741421855"/>
    <hyperlink ref="F443" r:id="rId52" display="https://podminky.urs.cz/item/CS_URS_2023_02/741420001"/>
    <hyperlink ref="F451" r:id="rId53" display="https://podminky.urs.cz/item/CS_URS_2023_02/741420020"/>
    <hyperlink ref="F461" r:id="rId54" display="https://podminky.urs.cz/item/CS_URS_2023_02/741810001"/>
    <hyperlink ref="F464" r:id="rId55" display="https://podminky.urs.cz/item/CS_URS_2023_02/998741202"/>
    <hyperlink ref="F467" r:id="rId56" display="https://podminky.urs.cz/item/CS_URS_2023_02/762341670"/>
    <hyperlink ref="F479" r:id="rId57" display="https://podminky.urs.cz/item/CS_URS_2023_02/762395000"/>
    <hyperlink ref="F483" r:id="rId58" display="https://podminky.urs.cz/item/CS_URS_2023_02/998762102"/>
    <hyperlink ref="F486" r:id="rId59" display="https://podminky.urs.cz/item/CS_URS_2023_02/764002841"/>
    <hyperlink ref="F491" r:id="rId60" display="https://podminky.urs.cz/item/CS_URS_2023_02/764002861"/>
    <hyperlink ref="F506" r:id="rId61" display="https://podminky.urs.cz/item/CS_URS_2023_02/764.Rpol.150"/>
    <hyperlink ref="F517" r:id="rId62" display="https://podminky.urs.cz/item/CS_URS_2023_02/764002841"/>
    <hyperlink ref="F523" r:id="rId63" display="https://podminky.urs.cz/item/CS_URS_2023_02/764214411"/>
    <hyperlink ref="F532" r:id="rId64" display="https://podminky.urs.cz/item/CS_URS_2023_02/764002871"/>
    <hyperlink ref="F548" r:id="rId65" display="https://podminky.urs.cz/item/CS_URS_2023_02/998764202"/>
    <hyperlink ref="F551" r:id="rId66" display="https://podminky.urs.cz/item/CS_URS_2023_02/767311841"/>
    <hyperlink ref="F555" r:id="rId67" display="https://podminky.urs.cz/item/CS_URS_2023_02/767316317"/>
    <hyperlink ref="F561" r:id="rId68" display="https://podminky.urs.cz/item/CS_URS_2023_02/767881135"/>
    <hyperlink ref="F564" r:id="rId69" display="https://podminky.urs.cz/item/CS_URS_2023_02/767881112"/>
    <hyperlink ref="F567" r:id="rId70" display="https://podminky.urs.cz/item/CS_URS_2023_02/767881161"/>
    <hyperlink ref="F574" r:id="rId71" display="https://podminky.urs.cz/item/CS_URS_2023_02/998767202"/>
    <hyperlink ref="F577" r:id="rId72" display="https://podminky.urs.cz/item/CS_URS_2023_02/783306801"/>
    <hyperlink ref="F579" r:id="rId73" display="https://podminky.urs.cz/item/CS_URS_2023_02/783301313"/>
    <hyperlink ref="F581" r:id="rId74" display="https://podminky.urs.cz/item/CS_URS_2023_02/783314201"/>
    <hyperlink ref="F583" r:id="rId75" display="https://podminky.urs.cz/item/CS_URS_2023_02/783317101"/>
    <hyperlink ref="F588" r:id="rId76" display="https://podminky.urs.cz/item/CS_URS_2023_02/784181106"/>
    <hyperlink ref="F593" r:id="rId77" display="https://podminky.urs.cz/item/CS_URS_2023_02/784211105"/>
    <hyperlink ref="F600" r:id="rId78" display="https://podminky.urs.cz/item/CS_URS_2023_02/030001000"/>
    <hyperlink ref="F604" r:id="rId79" display="https://podminky.urs.cz/item/CS_URS_2023_02/041103000"/>
    <hyperlink ref="F606" r:id="rId80" display="https://podminky.urs.cz/item/CS_URS_2023_02/043194000"/>
    <hyperlink ref="F610" r:id="rId81" display="https://podminky.urs.cz/item/CS_URS_2023_02/061002000"/>
    <hyperlink ref="F613" r:id="rId82" display="https://podminky.urs.cz/item/CS_URS_2023_02/065002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8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8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100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85</v>
      </c>
    </row>
    <row r="4" spans="2:46" s="1" customFormat="1" ht="24.95" customHeight="1">
      <c r="B4" s="21"/>
      <c r="D4" s="131" t="s">
        <v>119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Rekonstrukce střechy Základní školy Za Chlumem 824 v Bílině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120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1516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14. 9. 2023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27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28</v>
      </c>
      <c r="F15" s="39"/>
      <c r="G15" s="39"/>
      <c r="H15" s="39"/>
      <c r="I15" s="133" t="s">
        <v>29</v>
      </c>
      <c r="J15" s="137" t="s">
        <v>30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31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29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33</v>
      </c>
      <c r="E20" s="39"/>
      <c r="F20" s="39"/>
      <c r="G20" s="39"/>
      <c r="H20" s="39"/>
      <c r="I20" s="133" t="s">
        <v>26</v>
      </c>
      <c r="J20" s="137" t="s">
        <v>34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35</v>
      </c>
      <c r="F21" s="39"/>
      <c r="G21" s="39"/>
      <c r="H21" s="39"/>
      <c r="I21" s="133" t="s">
        <v>29</v>
      </c>
      <c r="J21" s="137" t="s">
        <v>36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38</v>
      </c>
      <c r="E23" s="39"/>
      <c r="F23" s="39"/>
      <c r="G23" s="39"/>
      <c r="H23" s="39"/>
      <c r="I23" s="133" t="s">
        <v>26</v>
      </c>
      <c r="J23" s="137" t="s">
        <v>34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">
        <v>35</v>
      </c>
      <c r="F24" s="39"/>
      <c r="G24" s="39"/>
      <c r="H24" s="39"/>
      <c r="I24" s="133" t="s">
        <v>29</v>
      </c>
      <c r="J24" s="137" t="s">
        <v>36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39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71.25" customHeight="1">
      <c r="A27" s="139"/>
      <c r="B27" s="140"/>
      <c r="C27" s="139"/>
      <c r="D27" s="139"/>
      <c r="E27" s="141" t="s">
        <v>40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41</v>
      </c>
      <c r="E30" s="39"/>
      <c r="F30" s="39"/>
      <c r="G30" s="39"/>
      <c r="H30" s="39"/>
      <c r="I30" s="39"/>
      <c r="J30" s="145">
        <f>ROUND(J94,2)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43</v>
      </c>
      <c r="G32" s="39"/>
      <c r="H32" s="39"/>
      <c r="I32" s="146" t="s">
        <v>42</v>
      </c>
      <c r="J32" s="146" t="s">
        <v>44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45</v>
      </c>
      <c r="E33" s="133" t="s">
        <v>46</v>
      </c>
      <c r="F33" s="148">
        <f>ROUND((SUM(BE94:BE486)),2)</f>
        <v>0</v>
      </c>
      <c r="G33" s="39"/>
      <c r="H33" s="39"/>
      <c r="I33" s="149">
        <v>0.21</v>
      </c>
      <c r="J33" s="148">
        <f>ROUND(((SUM(BE94:BE486))*I33),2)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47</v>
      </c>
      <c r="F34" s="148">
        <f>ROUND((SUM(BF94:BF486)),2)</f>
        <v>0</v>
      </c>
      <c r="G34" s="39"/>
      <c r="H34" s="39"/>
      <c r="I34" s="149">
        <v>0.15</v>
      </c>
      <c r="J34" s="148">
        <f>ROUND(((SUM(BF94:BF486))*I34),2)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48</v>
      </c>
      <c r="F35" s="148">
        <f>ROUND((SUM(BG94:BG486)),2)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49</v>
      </c>
      <c r="F36" s="148">
        <f>ROUND((SUM(BH94:BH486)),2)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50</v>
      </c>
      <c r="F37" s="148">
        <f>ROUND((SUM(BI94:BI486)),2)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51</v>
      </c>
      <c r="E39" s="152"/>
      <c r="F39" s="152"/>
      <c r="G39" s="153" t="s">
        <v>52</v>
      </c>
      <c r="H39" s="154" t="s">
        <v>53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122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Rekonstrukce střechy Základní školy Za Chlumem 824 v Bílině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120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SO-06 - A6 - střecha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Za Chlumem 824</v>
      </c>
      <c r="G52" s="41"/>
      <c r="H52" s="41"/>
      <c r="I52" s="33" t="s">
        <v>23</v>
      </c>
      <c r="J52" s="73" t="str">
        <f>IF(J12="","",J12)</f>
        <v>14. 9. 2023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Město Bílina</v>
      </c>
      <c r="G54" s="41"/>
      <c r="H54" s="41"/>
      <c r="I54" s="33" t="s">
        <v>33</v>
      </c>
      <c r="J54" s="37" t="str">
        <f>E21</f>
        <v>DEKPROJEKT s.r.o.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31</v>
      </c>
      <c r="D55" s="41"/>
      <c r="E55" s="41"/>
      <c r="F55" s="28" t="str">
        <f>IF(E18="","",E18)</f>
        <v>Vyplň údaj</v>
      </c>
      <c r="G55" s="41"/>
      <c r="H55" s="41"/>
      <c r="I55" s="33" t="s">
        <v>38</v>
      </c>
      <c r="J55" s="37" t="str">
        <f>E24</f>
        <v>DEKPROJEKT s.r.o.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123</v>
      </c>
      <c r="D57" s="163"/>
      <c r="E57" s="163"/>
      <c r="F57" s="163"/>
      <c r="G57" s="163"/>
      <c r="H57" s="163"/>
      <c r="I57" s="163"/>
      <c r="J57" s="164" t="s">
        <v>124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73</v>
      </c>
      <c r="D59" s="41"/>
      <c r="E59" s="41"/>
      <c r="F59" s="41"/>
      <c r="G59" s="41"/>
      <c r="H59" s="41"/>
      <c r="I59" s="41"/>
      <c r="J59" s="103">
        <f>J94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125</v>
      </c>
    </row>
    <row r="60" spans="1:31" s="9" customFormat="1" ht="24.95" customHeight="1">
      <c r="A60" s="9"/>
      <c r="B60" s="166"/>
      <c r="C60" s="167"/>
      <c r="D60" s="168" t="s">
        <v>126</v>
      </c>
      <c r="E60" s="169"/>
      <c r="F60" s="169"/>
      <c r="G60" s="169"/>
      <c r="H60" s="169"/>
      <c r="I60" s="169"/>
      <c r="J60" s="170">
        <f>J95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128</v>
      </c>
      <c r="E61" s="175"/>
      <c r="F61" s="175"/>
      <c r="G61" s="175"/>
      <c r="H61" s="175"/>
      <c r="I61" s="175"/>
      <c r="J61" s="176">
        <f>J96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129</v>
      </c>
      <c r="E62" s="175"/>
      <c r="F62" s="175"/>
      <c r="G62" s="175"/>
      <c r="H62" s="175"/>
      <c r="I62" s="175"/>
      <c r="J62" s="176">
        <f>J99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9" customFormat="1" ht="24.95" customHeight="1">
      <c r="A63" s="9"/>
      <c r="B63" s="166"/>
      <c r="C63" s="167"/>
      <c r="D63" s="168" t="s">
        <v>131</v>
      </c>
      <c r="E63" s="169"/>
      <c r="F63" s="169"/>
      <c r="G63" s="169"/>
      <c r="H63" s="169"/>
      <c r="I63" s="169"/>
      <c r="J63" s="170">
        <f>J117</f>
        <v>0</v>
      </c>
      <c r="K63" s="167"/>
      <c r="L63" s="171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10" customFormat="1" ht="19.9" customHeight="1">
      <c r="A64" s="10"/>
      <c r="B64" s="172"/>
      <c r="C64" s="173"/>
      <c r="D64" s="174" t="s">
        <v>132</v>
      </c>
      <c r="E64" s="175"/>
      <c r="F64" s="175"/>
      <c r="G64" s="175"/>
      <c r="H64" s="175"/>
      <c r="I64" s="175"/>
      <c r="J64" s="176">
        <f>J118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2"/>
      <c r="C65" s="173"/>
      <c r="D65" s="174" t="s">
        <v>133</v>
      </c>
      <c r="E65" s="175"/>
      <c r="F65" s="175"/>
      <c r="G65" s="175"/>
      <c r="H65" s="175"/>
      <c r="I65" s="175"/>
      <c r="J65" s="176">
        <f>J245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2"/>
      <c r="C66" s="173"/>
      <c r="D66" s="174" t="s">
        <v>134</v>
      </c>
      <c r="E66" s="175"/>
      <c r="F66" s="175"/>
      <c r="G66" s="175"/>
      <c r="H66" s="175"/>
      <c r="I66" s="175"/>
      <c r="J66" s="176">
        <f>J329</f>
        <v>0</v>
      </c>
      <c r="K66" s="173"/>
      <c r="L66" s="17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2"/>
      <c r="C67" s="173"/>
      <c r="D67" s="174" t="s">
        <v>135</v>
      </c>
      <c r="E67" s="175"/>
      <c r="F67" s="175"/>
      <c r="G67" s="175"/>
      <c r="H67" s="175"/>
      <c r="I67" s="175"/>
      <c r="J67" s="176">
        <f>J348</f>
        <v>0</v>
      </c>
      <c r="K67" s="173"/>
      <c r="L67" s="17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2"/>
      <c r="C68" s="173"/>
      <c r="D68" s="174" t="s">
        <v>136</v>
      </c>
      <c r="E68" s="175"/>
      <c r="F68" s="175"/>
      <c r="G68" s="175"/>
      <c r="H68" s="175"/>
      <c r="I68" s="175"/>
      <c r="J68" s="176">
        <f>J395</f>
        <v>0</v>
      </c>
      <c r="K68" s="173"/>
      <c r="L68" s="17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2"/>
      <c r="C69" s="173"/>
      <c r="D69" s="174" t="s">
        <v>137</v>
      </c>
      <c r="E69" s="175"/>
      <c r="F69" s="175"/>
      <c r="G69" s="175"/>
      <c r="H69" s="175"/>
      <c r="I69" s="175"/>
      <c r="J69" s="176">
        <f>J414</f>
        <v>0</v>
      </c>
      <c r="K69" s="173"/>
      <c r="L69" s="17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2"/>
      <c r="C70" s="173"/>
      <c r="D70" s="174" t="s">
        <v>138</v>
      </c>
      <c r="E70" s="175"/>
      <c r="F70" s="175"/>
      <c r="G70" s="175"/>
      <c r="H70" s="175"/>
      <c r="I70" s="175"/>
      <c r="J70" s="176">
        <f>J463</f>
        <v>0</v>
      </c>
      <c r="K70" s="173"/>
      <c r="L70" s="177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9" customFormat="1" ht="24.95" customHeight="1">
      <c r="A71" s="9"/>
      <c r="B71" s="166"/>
      <c r="C71" s="167"/>
      <c r="D71" s="168" t="s">
        <v>140</v>
      </c>
      <c r="E71" s="169"/>
      <c r="F71" s="169"/>
      <c r="G71" s="169"/>
      <c r="H71" s="169"/>
      <c r="I71" s="169"/>
      <c r="J71" s="170">
        <f>J470</f>
        <v>0</v>
      </c>
      <c r="K71" s="167"/>
      <c r="L71" s="171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s="10" customFormat="1" ht="19.9" customHeight="1">
      <c r="A72" s="10"/>
      <c r="B72" s="172"/>
      <c r="C72" s="173"/>
      <c r="D72" s="174" t="s">
        <v>141</v>
      </c>
      <c r="E72" s="175"/>
      <c r="F72" s="175"/>
      <c r="G72" s="175"/>
      <c r="H72" s="175"/>
      <c r="I72" s="175"/>
      <c r="J72" s="176">
        <f>J471</f>
        <v>0</v>
      </c>
      <c r="K72" s="173"/>
      <c r="L72" s="177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72"/>
      <c r="C73" s="173"/>
      <c r="D73" s="174" t="s">
        <v>142</v>
      </c>
      <c r="E73" s="175"/>
      <c r="F73" s="175"/>
      <c r="G73" s="175"/>
      <c r="H73" s="175"/>
      <c r="I73" s="175"/>
      <c r="J73" s="176">
        <f>J475</f>
        <v>0</v>
      </c>
      <c r="K73" s="173"/>
      <c r="L73" s="177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72"/>
      <c r="C74" s="173"/>
      <c r="D74" s="174" t="s">
        <v>143</v>
      </c>
      <c r="E74" s="175"/>
      <c r="F74" s="175"/>
      <c r="G74" s="175"/>
      <c r="H74" s="175"/>
      <c r="I74" s="175"/>
      <c r="J74" s="176">
        <f>J481</f>
        <v>0</v>
      </c>
      <c r="K74" s="173"/>
      <c r="L74" s="177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2" customFormat="1" ht="21.8" customHeight="1">
      <c r="A75" s="39"/>
      <c r="B75" s="40"/>
      <c r="C75" s="41"/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60"/>
      <c r="C76" s="61"/>
      <c r="D76" s="61"/>
      <c r="E76" s="61"/>
      <c r="F76" s="61"/>
      <c r="G76" s="61"/>
      <c r="H76" s="61"/>
      <c r="I76" s="61"/>
      <c r="J76" s="61"/>
      <c r="K76" s="6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80" spans="1:31" s="2" customFormat="1" ht="6.95" customHeight="1">
      <c r="A80" s="39"/>
      <c r="B80" s="62"/>
      <c r="C80" s="63"/>
      <c r="D80" s="63"/>
      <c r="E80" s="63"/>
      <c r="F80" s="63"/>
      <c r="G80" s="63"/>
      <c r="H80" s="63"/>
      <c r="I80" s="63"/>
      <c r="J80" s="63"/>
      <c r="K80" s="63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24.95" customHeight="1">
      <c r="A81" s="39"/>
      <c r="B81" s="40"/>
      <c r="C81" s="24" t="s">
        <v>144</v>
      </c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6.95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2" customHeight="1">
      <c r="A83" s="39"/>
      <c r="B83" s="40"/>
      <c r="C83" s="33" t="s">
        <v>16</v>
      </c>
      <c r="D83" s="41"/>
      <c r="E83" s="41"/>
      <c r="F83" s="41"/>
      <c r="G83" s="41"/>
      <c r="H83" s="41"/>
      <c r="I83" s="41"/>
      <c r="J83" s="41"/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6.5" customHeight="1">
      <c r="A84" s="39"/>
      <c r="B84" s="40"/>
      <c r="C84" s="41"/>
      <c r="D84" s="41"/>
      <c r="E84" s="161" t="str">
        <f>E7</f>
        <v>Rekonstrukce střechy Základní školy Za Chlumem 824 v Bílině</v>
      </c>
      <c r="F84" s="33"/>
      <c r="G84" s="33"/>
      <c r="H84" s="33"/>
      <c r="I84" s="41"/>
      <c r="J84" s="41"/>
      <c r="K84" s="41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2" customHeight="1">
      <c r="A85" s="39"/>
      <c r="B85" s="40"/>
      <c r="C85" s="33" t="s">
        <v>120</v>
      </c>
      <c r="D85" s="41"/>
      <c r="E85" s="41"/>
      <c r="F85" s="41"/>
      <c r="G85" s="41"/>
      <c r="H85" s="41"/>
      <c r="I85" s="41"/>
      <c r="J85" s="41"/>
      <c r="K85" s="41"/>
      <c r="L85" s="13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6.5" customHeight="1">
      <c r="A86" s="39"/>
      <c r="B86" s="40"/>
      <c r="C86" s="41"/>
      <c r="D86" s="41"/>
      <c r="E86" s="70" t="str">
        <f>E9</f>
        <v>SO-06 - A6 - střecha</v>
      </c>
      <c r="F86" s="41"/>
      <c r="G86" s="41"/>
      <c r="H86" s="41"/>
      <c r="I86" s="41"/>
      <c r="J86" s="41"/>
      <c r="K86" s="41"/>
      <c r="L86" s="13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6.95" customHeight="1">
      <c r="A87" s="39"/>
      <c r="B87" s="40"/>
      <c r="C87" s="41"/>
      <c r="D87" s="41"/>
      <c r="E87" s="41"/>
      <c r="F87" s="41"/>
      <c r="G87" s="41"/>
      <c r="H87" s="41"/>
      <c r="I87" s="41"/>
      <c r="J87" s="41"/>
      <c r="K87" s="41"/>
      <c r="L87" s="13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21</v>
      </c>
      <c r="D88" s="41"/>
      <c r="E88" s="41"/>
      <c r="F88" s="28" t="str">
        <f>F12</f>
        <v>Za Chlumem 824</v>
      </c>
      <c r="G88" s="41"/>
      <c r="H88" s="41"/>
      <c r="I88" s="33" t="s">
        <v>23</v>
      </c>
      <c r="J88" s="73" t="str">
        <f>IF(J12="","",J12)</f>
        <v>14. 9. 2023</v>
      </c>
      <c r="K88" s="41"/>
      <c r="L88" s="13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6.95" customHeight="1">
      <c r="A89" s="39"/>
      <c r="B89" s="40"/>
      <c r="C89" s="41"/>
      <c r="D89" s="41"/>
      <c r="E89" s="41"/>
      <c r="F89" s="41"/>
      <c r="G89" s="41"/>
      <c r="H89" s="41"/>
      <c r="I89" s="41"/>
      <c r="J89" s="41"/>
      <c r="K89" s="41"/>
      <c r="L89" s="13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5.15" customHeight="1">
      <c r="A90" s="39"/>
      <c r="B90" s="40"/>
      <c r="C90" s="33" t="s">
        <v>25</v>
      </c>
      <c r="D90" s="41"/>
      <c r="E90" s="41"/>
      <c r="F90" s="28" t="str">
        <f>E15</f>
        <v>Město Bílina</v>
      </c>
      <c r="G90" s="41"/>
      <c r="H90" s="41"/>
      <c r="I90" s="33" t="s">
        <v>33</v>
      </c>
      <c r="J90" s="37" t="str">
        <f>E21</f>
        <v>DEKPROJEKT s.r.o.</v>
      </c>
      <c r="K90" s="41"/>
      <c r="L90" s="135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31</v>
      </c>
      <c r="D91" s="41"/>
      <c r="E91" s="41"/>
      <c r="F91" s="28" t="str">
        <f>IF(E18="","",E18)</f>
        <v>Vyplň údaj</v>
      </c>
      <c r="G91" s="41"/>
      <c r="H91" s="41"/>
      <c r="I91" s="33" t="s">
        <v>38</v>
      </c>
      <c r="J91" s="37" t="str">
        <f>E24</f>
        <v>DEKPROJEKT s.r.o.</v>
      </c>
      <c r="K91" s="41"/>
      <c r="L91" s="135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0.3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135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11" customFormat="1" ht="29.25" customHeight="1">
      <c r="A93" s="178"/>
      <c r="B93" s="179"/>
      <c r="C93" s="180" t="s">
        <v>145</v>
      </c>
      <c r="D93" s="181" t="s">
        <v>60</v>
      </c>
      <c r="E93" s="181" t="s">
        <v>56</v>
      </c>
      <c r="F93" s="181" t="s">
        <v>57</v>
      </c>
      <c r="G93" s="181" t="s">
        <v>146</v>
      </c>
      <c r="H93" s="181" t="s">
        <v>147</v>
      </c>
      <c r="I93" s="181" t="s">
        <v>148</v>
      </c>
      <c r="J93" s="181" t="s">
        <v>124</v>
      </c>
      <c r="K93" s="182" t="s">
        <v>149</v>
      </c>
      <c r="L93" s="183"/>
      <c r="M93" s="93" t="s">
        <v>19</v>
      </c>
      <c r="N93" s="94" t="s">
        <v>45</v>
      </c>
      <c r="O93" s="94" t="s">
        <v>150</v>
      </c>
      <c r="P93" s="94" t="s">
        <v>151</v>
      </c>
      <c r="Q93" s="94" t="s">
        <v>152</v>
      </c>
      <c r="R93" s="94" t="s">
        <v>153</v>
      </c>
      <c r="S93" s="94" t="s">
        <v>154</v>
      </c>
      <c r="T93" s="95" t="s">
        <v>155</v>
      </c>
      <c r="U93" s="178"/>
      <c r="V93" s="178"/>
      <c r="W93" s="178"/>
      <c r="X93" s="178"/>
      <c r="Y93" s="178"/>
      <c r="Z93" s="178"/>
      <c r="AA93" s="178"/>
      <c r="AB93" s="178"/>
      <c r="AC93" s="178"/>
      <c r="AD93" s="178"/>
      <c r="AE93" s="178"/>
    </row>
    <row r="94" spans="1:63" s="2" customFormat="1" ht="22.8" customHeight="1">
      <c r="A94" s="39"/>
      <c r="B94" s="40"/>
      <c r="C94" s="100" t="s">
        <v>156</v>
      </c>
      <c r="D94" s="41"/>
      <c r="E94" s="41"/>
      <c r="F94" s="41"/>
      <c r="G94" s="41"/>
      <c r="H94" s="41"/>
      <c r="I94" s="41"/>
      <c r="J94" s="184">
        <f>BK94</f>
        <v>0</v>
      </c>
      <c r="K94" s="41"/>
      <c r="L94" s="45"/>
      <c r="M94" s="96"/>
      <c r="N94" s="185"/>
      <c r="O94" s="97"/>
      <c r="P94" s="186">
        <f>P95+P117+P470</f>
        <v>0</v>
      </c>
      <c r="Q94" s="97"/>
      <c r="R94" s="186">
        <f>R95+R117+R470</f>
        <v>13.181662460000002</v>
      </c>
      <c r="S94" s="97"/>
      <c r="T94" s="187">
        <f>T95+T117+T470</f>
        <v>1.52494025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74</v>
      </c>
      <c r="AU94" s="18" t="s">
        <v>125</v>
      </c>
      <c r="BK94" s="188">
        <f>BK95+BK117+BK470</f>
        <v>0</v>
      </c>
    </row>
    <row r="95" spans="1:63" s="12" customFormat="1" ht="25.9" customHeight="1">
      <c r="A95" s="12"/>
      <c r="B95" s="189"/>
      <c r="C95" s="190"/>
      <c r="D95" s="191" t="s">
        <v>74</v>
      </c>
      <c r="E95" s="192" t="s">
        <v>157</v>
      </c>
      <c r="F95" s="192" t="s">
        <v>158</v>
      </c>
      <c r="G95" s="190"/>
      <c r="H95" s="190"/>
      <c r="I95" s="193"/>
      <c r="J95" s="194">
        <f>BK95</f>
        <v>0</v>
      </c>
      <c r="K95" s="190"/>
      <c r="L95" s="195"/>
      <c r="M95" s="196"/>
      <c r="N95" s="197"/>
      <c r="O95" s="197"/>
      <c r="P95" s="198">
        <f>P96+P99</f>
        <v>0</v>
      </c>
      <c r="Q95" s="197"/>
      <c r="R95" s="198">
        <f>R96+R99</f>
        <v>0</v>
      </c>
      <c r="S95" s="197"/>
      <c r="T95" s="199">
        <f>T96+T99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0" t="s">
        <v>83</v>
      </c>
      <c r="AT95" s="201" t="s">
        <v>74</v>
      </c>
      <c r="AU95" s="201" t="s">
        <v>75</v>
      </c>
      <c r="AY95" s="200" t="s">
        <v>159</v>
      </c>
      <c r="BK95" s="202">
        <f>BK96+BK99</f>
        <v>0</v>
      </c>
    </row>
    <row r="96" spans="1:63" s="12" customFormat="1" ht="22.8" customHeight="1">
      <c r="A96" s="12"/>
      <c r="B96" s="189"/>
      <c r="C96" s="190"/>
      <c r="D96" s="191" t="s">
        <v>74</v>
      </c>
      <c r="E96" s="203" t="s">
        <v>180</v>
      </c>
      <c r="F96" s="203" t="s">
        <v>181</v>
      </c>
      <c r="G96" s="190"/>
      <c r="H96" s="190"/>
      <c r="I96" s="193"/>
      <c r="J96" s="204">
        <f>BK96</f>
        <v>0</v>
      </c>
      <c r="K96" s="190"/>
      <c r="L96" s="195"/>
      <c r="M96" s="196"/>
      <c r="N96" s="197"/>
      <c r="O96" s="197"/>
      <c r="P96" s="198">
        <f>SUM(P97:P98)</f>
        <v>0</v>
      </c>
      <c r="Q96" s="197"/>
      <c r="R96" s="198">
        <f>SUM(R97:R98)</f>
        <v>0</v>
      </c>
      <c r="S96" s="197"/>
      <c r="T96" s="199">
        <f>SUM(T97:T98)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0" t="s">
        <v>83</v>
      </c>
      <c r="AT96" s="201" t="s">
        <v>74</v>
      </c>
      <c r="AU96" s="201" t="s">
        <v>83</v>
      </c>
      <c r="AY96" s="200" t="s">
        <v>159</v>
      </c>
      <c r="BK96" s="202">
        <f>SUM(BK97:BK98)</f>
        <v>0</v>
      </c>
    </row>
    <row r="97" spans="1:65" s="2" customFormat="1" ht="37.8" customHeight="1">
      <c r="A97" s="39"/>
      <c r="B97" s="40"/>
      <c r="C97" s="205" t="s">
        <v>83</v>
      </c>
      <c r="D97" s="205" t="s">
        <v>162</v>
      </c>
      <c r="E97" s="206" t="s">
        <v>183</v>
      </c>
      <c r="F97" s="207" t="s">
        <v>184</v>
      </c>
      <c r="G97" s="208" t="s">
        <v>165</v>
      </c>
      <c r="H97" s="209">
        <v>447.361</v>
      </c>
      <c r="I97" s="210"/>
      <c r="J97" s="211">
        <f>ROUND(I97*H97,2)</f>
        <v>0</v>
      </c>
      <c r="K97" s="207" t="s">
        <v>166</v>
      </c>
      <c r="L97" s="45"/>
      <c r="M97" s="212" t="s">
        <v>19</v>
      </c>
      <c r="N97" s="213" t="s">
        <v>46</v>
      </c>
      <c r="O97" s="85"/>
      <c r="P97" s="214">
        <f>O97*H97</f>
        <v>0</v>
      </c>
      <c r="Q97" s="214">
        <v>0</v>
      </c>
      <c r="R97" s="214">
        <f>Q97*H97</f>
        <v>0</v>
      </c>
      <c r="S97" s="214">
        <v>0</v>
      </c>
      <c r="T97" s="215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16" t="s">
        <v>167</v>
      </c>
      <c r="AT97" s="216" t="s">
        <v>162</v>
      </c>
      <c r="AU97" s="216" t="s">
        <v>85</v>
      </c>
      <c r="AY97" s="18" t="s">
        <v>159</v>
      </c>
      <c r="BE97" s="217">
        <f>IF(N97="základní",J97,0)</f>
        <v>0</v>
      </c>
      <c r="BF97" s="217">
        <f>IF(N97="snížená",J97,0)</f>
        <v>0</v>
      </c>
      <c r="BG97" s="217">
        <f>IF(N97="zákl. přenesená",J97,0)</f>
        <v>0</v>
      </c>
      <c r="BH97" s="217">
        <f>IF(N97="sníž. přenesená",J97,0)</f>
        <v>0</v>
      </c>
      <c r="BI97" s="217">
        <f>IF(N97="nulová",J97,0)</f>
        <v>0</v>
      </c>
      <c r="BJ97" s="18" t="s">
        <v>83</v>
      </c>
      <c r="BK97" s="217">
        <f>ROUND(I97*H97,2)</f>
        <v>0</v>
      </c>
      <c r="BL97" s="18" t="s">
        <v>167</v>
      </c>
      <c r="BM97" s="216" t="s">
        <v>1517</v>
      </c>
    </row>
    <row r="98" spans="1:47" s="2" customFormat="1" ht="12">
      <c r="A98" s="39"/>
      <c r="B98" s="40"/>
      <c r="C98" s="41"/>
      <c r="D98" s="218" t="s">
        <v>169</v>
      </c>
      <c r="E98" s="41"/>
      <c r="F98" s="219" t="s">
        <v>186</v>
      </c>
      <c r="G98" s="41"/>
      <c r="H98" s="41"/>
      <c r="I98" s="220"/>
      <c r="J98" s="41"/>
      <c r="K98" s="41"/>
      <c r="L98" s="45"/>
      <c r="M98" s="221"/>
      <c r="N98" s="222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169</v>
      </c>
      <c r="AU98" s="18" t="s">
        <v>85</v>
      </c>
    </row>
    <row r="99" spans="1:63" s="12" customFormat="1" ht="22.8" customHeight="1">
      <c r="A99" s="12"/>
      <c r="B99" s="189"/>
      <c r="C99" s="190"/>
      <c r="D99" s="191" t="s">
        <v>74</v>
      </c>
      <c r="E99" s="203" t="s">
        <v>187</v>
      </c>
      <c r="F99" s="203" t="s">
        <v>188</v>
      </c>
      <c r="G99" s="190"/>
      <c r="H99" s="190"/>
      <c r="I99" s="193"/>
      <c r="J99" s="204">
        <f>BK99</f>
        <v>0</v>
      </c>
      <c r="K99" s="190"/>
      <c r="L99" s="195"/>
      <c r="M99" s="196"/>
      <c r="N99" s="197"/>
      <c r="O99" s="197"/>
      <c r="P99" s="198">
        <f>SUM(P100:P116)</f>
        <v>0</v>
      </c>
      <c r="Q99" s="197"/>
      <c r="R99" s="198">
        <f>SUM(R100:R116)</f>
        <v>0</v>
      </c>
      <c r="S99" s="197"/>
      <c r="T99" s="199">
        <f>SUM(T100:T116)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00" t="s">
        <v>83</v>
      </c>
      <c r="AT99" s="201" t="s">
        <v>74</v>
      </c>
      <c r="AU99" s="201" t="s">
        <v>83</v>
      </c>
      <c r="AY99" s="200" t="s">
        <v>159</v>
      </c>
      <c r="BK99" s="202">
        <f>SUM(BK100:BK116)</f>
        <v>0</v>
      </c>
    </row>
    <row r="100" spans="1:65" s="2" customFormat="1" ht="44.25" customHeight="1">
      <c r="A100" s="39"/>
      <c r="B100" s="40"/>
      <c r="C100" s="205" t="s">
        <v>85</v>
      </c>
      <c r="D100" s="205" t="s">
        <v>162</v>
      </c>
      <c r="E100" s="206" t="s">
        <v>189</v>
      </c>
      <c r="F100" s="207" t="s">
        <v>190</v>
      </c>
      <c r="G100" s="208" t="s">
        <v>191</v>
      </c>
      <c r="H100" s="209">
        <v>1.525</v>
      </c>
      <c r="I100" s="210"/>
      <c r="J100" s="211">
        <f>ROUND(I100*H100,2)</f>
        <v>0</v>
      </c>
      <c r="K100" s="207" t="s">
        <v>166</v>
      </c>
      <c r="L100" s="45"/>
      <c r="M100" s="212" t="s">
        <v>19</v>
      </c>
      <c r="N100" s="213" t="s">
        <v>46</v>
      </c>
      <c r="O100" s="85"/>
      <c r="P100" s="214">
        <f>O100*H100</f>
        <v>0</v>
      </c>
      <c r="Q100" s="214">
        <v>0</v>
      </c>
      <c r="R100" s="214">
        <f>Q100*H100</f>
        <v>0</v>
      </c>
      <c r="S100" s="214">
        <v>0</v>
      </c>
      <c r="T100" s="215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16" t="s">
        <v>167</v>
      </c>
      <c r="AT100" s="216" t="s">
        <v>162</v>
      </c>
      <c r="AU100" s="216" t="s">
        <v>85</v>
      </c>
      <c r="AY100" s="18" t="s">
        <v>159</v>
      </c>
      <c r="BE100" s="217">
        <f>IF(N100="základní",J100,0)</f>
        <v>0</v>
      </c>
      <c r="BF100" s="217">
        <f>IF(N100="snížená",J100,0)</f>
        <v>0</v>
      </c>
      <c r="BG100" s="217">
        <f>IF(N100="zákl. přenesená",J100,0)</f>
        <v>0</v>
      </c>
      <c r="BH100" s="217">
        <f>IF(N100="sníž. přenesená",J100,0)</f>
        <v>0</v>
      </c>
      <c r="BI100" s="217">
        <f>IF(N100="nulová",J100,0)</f>
        <v>0</v>
      </c>
      <c r="BJ100" s="18" t="s">
        <v>83</v>
      </c>
      <c r="BK100" s="217">
        <f>ROUND(I100*H100,2)</f>
        <v>0</v>
      </c>
      <c r="BL100" s="18" t="s">
        <v>167</v>
      </c>
      <c r="BM100" s="216" t="s">
        <v>1518</v>
      </c>
    </row>
    <row r="101" spans="1:47" s="2" customFormat="1" ht="12">
      <c r="A101" s="39"/>
      <c r="B101" s="40"/>
      <c r="C101" s="41"/>
      <c r="D101" s="218" t="s">
        <v>169</v>
      </c>
      <c r="E101" s="41"/>
      <c r="F101" s="219" t="s">
        <v>193</v>
      </c>
      <c r="G101" s="41"/>
      <c r="H101" s="41"/>
      <c r="I101" s="220"/>
      <c r="J101" s="41"/>
      <c r="K101" s="41"/>
      <c r="L101" s="45"/>
      <c r="M101" s="221"/>
      <c r="N101" s="222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169</v>
      </c>
      <c r="AU101" s="18" t="s">
        <v>85</v>
      </c>
    </row>
    <row r="102" spans="1:65" s="2" customFormat="1" ht="33" customHeight="1">
      <c r="A102" s="39"/>
      <c r="B102" s="40"/>
      <c r="C102" s="205" t="s">
        <v>182</v>
      </c>
      <c r="D102" s="205" t="s">
        <v>162</v>
      </c>
      <c r="E102" s="206" t="s">
        <v>195</v>
      </c>
      <c r="F102" s="207" t="s">
        <v>196</v>
      </c>
      <c r="G102" s="208" t="s">
        <v>191</v>
      </c>
      <c r="H102" s="209">
        <v>1.525</v>
      </c>
      <c r="I102" s="210"/>
      <c r="J102" s="211">
        <f>ROUND(I102*H102,2)</f>
        <v>0</v>
      </c>
      <c r="K102" s="207" t="s">
        <v>166</v>
      </c>
      <c r="L102" s="45"/>
      <c r="M102" s="212" t="s">
        <v>19</v>
      </c>
      <c r="N102" s="213" t="s">
        <v>46</v>
      </c>
      <c r="O102" s="85"/>
      <c r="P102" s="214">
        <f>O102*H102</f>
        <v>0</v>
      </c>
      <c r="Q102" s="214">
        <v>0</v>
      </c>
      <c r="R102" s="214">
        <f>Q102*H102</f>
        <v>0</v>
      </c>
      <c r="S102" s="214">
        <v>0</v>
      </c>
      <c r="T102" s="215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16" t="s">
        <v>167</v>
      </c>
      <c r="AT102" s="216" t="s">
        <v>162</v>
      </c>
      <c r="AU102" s="216" t="s">
        <v>85</v>
      </c>
      <c r="AY102" s="18" t="s">
        <v>159</v>
      </c>
      <c r="BE102" s="217">
        <f>IF(N102="základní",J102,0)</f>
        <v>0</v>
      </c>
      <c r="BF102" s="217">
        <f>IF(N102="snížená",J102,0)</f>
        <v>0</v>
      </c>
      <c r="BG102" s="217">
        <f>IF(N102="zákl. přenesená",J102,0)</f>
        <v>0</v>
      </c>
      <c r="BH102" s="217">
        <f>IF(N102="sníž. přenesená",J102,0)</f>
        <v>0</v>
      </c>
      <c r="BI102" s="217">
        <f>IF(N102="nulová",J102,0)</f>
        <v>0</v>
      </c>
      <c r="BJ102" s="18" t="s">
        <v>83</v>
      </c>
      <c r="BK102" s="217">
        <f>ROUND(I102*H102,2)</f>
        <v>0</v>
      </c>
      <c r="BL102" s="18" t="s">
        <v>167</v>
      </c>
      <c r="BM102" s="216" t="s">
        <v>1519</v>
      </c>
    </row>
    <row r="103" spans="1:47" s="2" customFormat="1" ht="12">
      <c r="A103" s="39"/>
      <c r="B103" s="40"/>
      <c r="C103" s="41"/>
      <c r="D103" s="218" t="s">
        <v>169</v>
      </c>
      <c r="E103" s="41"/>
      <c r="F103" s="219" t="s">
        <v>198</v>
      </c>
      <c r="G103" s="41"/>
      <c r="H103" s="41"/>
      <c r="I103" s="220"/>
      <c r="J103" s="41"/>
      <c r="K103" s="41"/>
      <c r="L103" s="45"/>
      <c r="M103" s="221"/>
      <c r="N103" s="222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169</v>
      </c>
      <c r="AU103" s="18" t="s">
        <v>85</v>
      </c>
    </row>
    <row r="104" spans="1:65" s="2" customFormat="1" ht="44.25" customHeight="1">
      <c r="A104" s="39"/>
      <c r="B104" s="40"/>
      <c r="C104" s="205" t="s">
        <v>167</v>
      </c>
      <c r="D104" s="205" t="s">
        <v>162</v>
      </c>
      <c r="E104" s="206" t="s">
        <v>199</v>
      </c>
      <c r="F104" s="207" t="s">
        <v>200</v>
      </c>
      <c r="G104" s="208" t="s">
        <v>191</v>
      </c>
      <c r="H104" s="209">
        <v>28.975</v>
      </c>
      <c r="I104" s="210"/>
      <c r="J104" s="211">
        <f>ROUND(I104*H104,2)</f>
        <v>0</v>
      </c>
      <c r="K104" s="207" t="s">
        <v>166</v>
      </c>
      <c r="L104" s="45"/>
      <c r="M104" s="212" t="s">
        <v>19</v>
      </c>
      <c r="N104" s="213" t="s">
        <v>46</v>
      </c>
      <c r="O104" s="85"/>
      <c r="P104" s="214">
        <f>O104*H104</f>
        <v>0</v>
      </c>
      <c r="Q104" s="214">
        <v>0</v>
      </c>
      <c r="R104" s="214">
        <f>Q104*H104</f>
        <v>0</v>
      </c>
      <c r="S104" s="214">
        <v>0</v>
      </c>
      <c r="T104" s="215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16" t="s">
        <v>167</v>
      </c>
      <c r="AT104" s="216" t="s">
        <v>162</v>
      </c>
      <c r="AU104" s="216" t="s">
        <v>85</v>
      </c>
      <c r="AY104" s="18" t="s">
        <v>159</v>
      </c>
      <c r="BE104" s="217">
        <f>IF(N104="základní",J104,0)</f>
        <v>0</v>
      </c>
      <c r="BF104" s="217">
        <f>IF(N104="snížená",J104,0)</f>
        <v>0</v>
      </c>
      <c r="BG104" s="217">
        <f>IF(N104="zákl. přenesená",J104,0)</f>
        <v>0</v>
      </c>
      <c r="BH104" s="217">
        <f>IF(N104="sníž. přenesená",J104,0)</f>
        <v>0</v>
      </c>
      <c r="BI104" s="217">
        <f>IF(N104="nulová",J104,0)</f>
        <v>0</v>
      </c>
      <c r="BJ104" s="18" t="s">
        <v>83</v>
      </c>
      <c r="BK104" s="217">
        <f>ROUND(I104*H104,2)</f>
        <v>0</v>
      </c>
      <c r="BL104" s="18" t="s">
        <v>167</v>
      </c>
      <c r="BM104" s="216" t="s">
        <v>1520</v>
      </c>
    </row>
    <row r="105" spans="1:47" s="2" customFormat="1" ht="12">
      <c r="A105" s="39"/>
      <c r="B105" s="40"/>
      <c r="C105" s="41"/>
      <c r="D105" s="218" t="s">
        <v>169</v>
      </c>
      <c r="E105" s="41"/>
      <c r="F105" s="219" t="s">
        <v>202</v>
      </c>
      <c r="G105" s="41"/>
      <c r="H105" s="41"/>
      <c r="I105" s="220"/>
      <c r="J105" s="41"/>
      <c r="K105" s="41"/>
      <c r="L105" s="45"/>
      <c r="M105" s="221"/>
      <c r="N105" s="222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169</v>
      </c>
      <c r="AU105" s="18" t="s">
        <v>85</v>
      </c>
    </row>
    <row r="106" spans="1:47" s="2" customFormat="1" ht="12">
      <c r="A106" s="39"/>
      <c r="B106" s="40"/>
      <c r="C106" s="41"/>
      <c r="D106" s="225" t="s">
        <v>203</v>
      </c>
      <c r="E106" s="41"/>
      <c r="F106" s="256" t="s">
        <v>204</v>
      </c>
      <c r="G106" s="41"/>
      <c r="H106" s="41"/>
      <c r="I106" s="220"/>
      <c r="J106" s="41"/>
      <c r="K106" s="41"/>
      <c r="L106" s="45"/>
      <c r="M106" s="221"/>
      <c r="N106" s="222"/>
      <c r="O106" s="85"/>
      <c r="P106" s="85"/>
      <c r="Q106" s="85"/>
      <c r="R106" s="85"/>
      <c r="S106" s="85"/>
      <c r="T106" s="86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18" t="s">
        <v>203</v>
      </c>
      <c r="AU106" s="18" t="s">
        <v>85</v>
      </c>
    </row>
    <row r="107" spans="1:51" s="14" customFormat="1" ht="12">
      <c r="A107" s="14"/>
      <c r="B107" s="234"/>
      <c r="C107" s="235"/>
      <c r="D107" s="225" t="s">
        <v>175</v>
      </c>
      <c r="E107" s="235"/>
      <c r="F107" s="237" t="s">
        <v>1521</v>
      </c>
      <c r="G107" s="235"/>
      <c r="H107" s="238">
        <v>28.975</v>
      </c>
      <c r="I107" s="239"/>
      <c r="J107" s="235"/>
      <c r="K107" s="235"/>
      <c r="L107" s="240"/>
      <c r="M107" s="241"/>
      <c r="N107" s="242"/>
      <c r="O107" s="242"/>
      <c r="P107" s="242"/>
      <c r="Q107" s="242"/>
      <c r="R107" s="242"/>
      <c r="S107" s="242"/>
      <c r="T107" s="243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4" t="s">
        <v>175</v>
      </c>
      <c r="AU107" s="244" t="s">
        <v>85</v>
      </c>
      <c r="AV107" s="14" t="s">
        <v>85</v>
      </c>
      <c r="AW107" s="14" t="s">
        <v>4</v>
      </c>
      <c r="AX107" s="14" t="s">
        <v>83</v>
      </c>
      <c r="AY107" s="244" t="s">
        <v>159</v>
      </c>
    </row>
    <row r="108" spans="1:65" s="2" customFormat="1" ht="44.25" customHeight="1">
      <c r="A108" s="39"/>
      <c r="B108" s="40"/>
      <c r="C108" s="205" t="s">
        <v>194</v>
      </c>
      <c r="D108" s="205" t="s">
        <v>162</v>
      </c>
      <c r="E108" s="206" t="s">
        <v>207</v>
      </c>
      <c r="F108" s="207" t="s">
        <v>208</v>
      </c>
      <c r="G108" s="208" t="s">
        <v>191</v>
      </c>
      <c r="H108" s="209">
        <v>0.53</v>
      </c>
      <c r="I108" s="210"/>
      <c r="J108" s="211">
        <f>ROUND(I108*H108,2)</f>
        <v>0</v>
      </c>
      <c r="K108" s="207" t="s">
        <v>166</v>
      </c>
      <c r="L108" s="45"/>
      <c r="M108" s="212" t="s">
        <v>19</v>
      </c>
      <c r="N108" s="213" t="s">
        <v>46</v>
      </c>
      <c r="O108" s="85"/>
      <c r="P108" s="214">
        <f>O108*H108</f>
        <v>0</v>
      </c>
      <c r="Q108" s="214">
        <v>0</v>
      </c>
      <c r="R108" s="214">
        <f>Q108*H108</f>
        <v>0</v>
      </c>
      <c r="S108" s="214">
        <v>0</v>
      </c>
      <c r="T108" s="215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16" t="s">
        <v>167</v>
      </c>
      <c r="AT108" s="216" t="s">
        <v>162</v>
      </c>
      <c r="AU108" s="216" t="s">
        <v>85</v>
      </c>
      <c r="AY108" s="18" t="s">
        <v>159</v>
      </c>
      <c r="BE108" s="217">
        <f>IF(N108="základní",J108,0)</f>
        <v>0</v>
      </c>
      <c r="BF108" s="217">
        <f>IF(N108="snížená",J108,0)</f>
        <v>0</v>
      </c>
      <c r="BG108" s="217">
        <f>IF(N108="zákl. přenesená",J108,0)</f>
        <v>0</v>
      </c>
      <c r="BH108" s="217">
        <f>IF(N108="sníž. přenesená",J108,0)</f>
        <v>0</v>
      </c>
      <c r="BI108" s="217">
        <f>IF(N108="nulová",J108,0)</f>
        <v>0</v>
      </c>
      <c r="BJ108" s="18" t="s">
        <v>83</v>
      </c>
      <c r="BK108" s="217">
        <f>ROUND(I108*H108,2)</f>
        <v>0</v>
      </c>
      <c r="BL108" s="18" t="s">
        <v>167</v>
      </c>
      <c r="BM108" s="216" t="s">
        <v>1522</v>
      </c>
    </row>
    <row r="109" spans="1:47" s="2" customFormat="1" ht="12">
      <c r="A109" s="39"/>
      <c r="B109" s="40"/>
      <c r="C109" s="41"/>
      <c r="D109" s="218" t="s">
        <v>169</v>
      </c>
      <c r="E109" s="41"/>
      <c r="F109" s="219" t="s">
        <v>210</v>
      </c>
      <c r="G109" s="41"/>
      <c r="H109" s="41"/>
      <c r="I109" s="220"/>
      <c r="J109" s="41"/>
      <c r="K109" s="41"/>
      <c r="L109" s="45"/>
      <c r="M109" s="221"/>
      <c r="N109" s="222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169</v>
      </c>
      <c r="AU109" s="18" t="s">
        <v>85</v>
      </c>
    </row>
    <row r="110" spans="1:51" s="14" customFormat="1" ht="12">
      <c r="A110" s="14"/>
      <c r="B110" s="234"/>
      <c r="C110" s="235"/>
      <c r="D110" s="225" t="s">
        <v>175</v>
      </c>
      <c r="E110" s="236" t="s">
        <v>19</v>
      </c>
      <c r="F110" s="237" t="s">
        <v>1523</v>
      </c>
      <c r="G110" s="235"/>
      <c r="H110" s="238">
        <v>0.53</v>
      </c>
      <c r="I110" s="239"/>
      <c r="J110" s="235"/>
      <c r="K110" s="235"/>
      <c r="L110" s="240"/>
      <c r="M110" s="241"/>
      <c r="N110" s="242"/>
      <c r="O110" s="242"/>
      <c r="P110" s="242"/>
      <c r="Q110" s="242"/>
      <c r="R110" s="242"/>
      <c r="S110" s="242"/>
      <c r="T110" s="243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44" t="s">
        <v>175</v>
      </c>
      <c r="AU110" s="244" t="s">
        <v>85</v>
      </c>
      <c r="AV110" s="14" t="s">
        <v>85</v>
      </c>
      <c r="AW110" s="14" t="s">
        <v>37</v>
      </c>
      <c r="AX110" s="14" t="s">
        <v>83</v>
      </c>
      <c r="AY110" s="244" t="s">
        <v>159</v>
      </c>
    </row>
    <row r="111" spans="1:65" s="2" customFormat="1" ht="44.25" customHeight="1">
      <c r="A111" s="39"/>
      <c r="B111" s="40"/>
      <c r="C111" s="205" t="s">
        <v>160</v>
      </c>
      <c r="D111" s="205" t="s">
        <v>162</v>
      </c>
      <c r="E111" s="206" t="s">
        <v>213</v>
      </c>
      <c r="F111" s="207" t="s">
        <v>214</v>
      </c>
      <c r="G111" s="208" t="s">
        <v>191</v>
      </c>
      <c r="H111" s="209">
        <v>0.099</v>
      </c>
      <c r="I111" s="210"/>
      <c r="J111" s="211">
        <f>ROUND(I111*H111,2)</f>
        <v>0</v>
      </c>
      <c r="K111" s="207" t="s">
        <v>166</v>
      </c>
      <c r="L111" s="45"/>
      <c r="M111" s="212" t="s">
        <v>19</v>
      </c>
      <c r="N111" s="213" t="s">
        <v>46</v>
      </c>
      <c r="O111" s="85"/>
      <c r="P111" s="214">
        <f>O111*H111</f>
        <v>0</v>
      </c>
      <c r="Q111" s="214">
        <v>0</v>
      </c>
      <c r="R111" s="214">
        <f>Q111*H111</f>
        <v>0</v>
      </c>
      <c r="S111" s="214">
        <v>0</v>
      </c>
      <c r="T111" s="215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16" t="s">
        <v>167</v>
      </c>
      <c r="AT111" s="216" t="s">
        <v>162</v>
      </c>
      <c r="AU111" s="216" t="s">
        <v>85</v>
      </c>
      <c r="AY111" s="18" t="s">
        <v>159</v>
      </c>
      <c r="BE111" s="217">
        <f>IF(N111="základní",J111,0)</f>
        <v>0</v>
      </c>
      <c r="BF111" s="217">
        <f>IF(N111="snížená",J111,0)</f>
        <v>0</v>
      </c>
      <c r="BG111" s="217">
        <f>IF(N111="zákl. přenesená",J111,0)</f>
        <v>0</v>
      </c>
      <c r="BH111" s="217">
        <f>IF(N111="sníž. přenesená",J111,0)</f>
        <v>0</v>
      </c>
      <c r="BI111" s="217">
        <f>IF(N111="nulová",J111,0)</f>
        <v>0</v>
      </c>
      <c r="BJ111" s="18" t="s">
        <v>83</v>
      </c>
      <c r="BK111" s="217">
        <f>ROUND(I111*H111,2)</f>
        <v>0</v>
      </c>
      <c r="BL111" s="18" t="s">
        <v>167</v>
      </c>
      <c r="BM111" s="216" t="s">
        <v>1524</v>
      </c>
    </row>
    <row r="112" spans="1:47" s="2" customFormat="1" ht="12">
      <c r="A112" s="39"/>
      <c r="B112" s="40"/>
      <c r="C112" s="41"/>
      <c r="D112" s="218" t="s">
        <v>169</v>
      </c>
      <c r="E112" s="41"/>
      <c r="F112" s="219" t="s">
        <v>216</v>
      </c>
      <c r="G112" s="41"/>
      <c r="H112" s="41"/>
      <c r="I112" s="220"/>
      <c r="J112" s="41"/>
      <c r="K112" s="41"/>
      <c r="L112" s="45"/>
      <c r="M112" s="221"/>
      <c r="N112" s="222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169</v>
      </c>
      <c r="AU112" s="18" t="s">
        <v>85</v>
      </c>
    </row>
    <row r="113" spans="1:51" s="14" customFormat="1" ht="12">
      <c r="A113" s="14"/>
      <c r="B113" s="234"/>
      <c r="C113" s="235"/>
      <c r="D113" s="225" t="s">
        <v>175</v>
      </c>
      <c r="E113" s="236" t="s">
        <v>19</v>
      </c>
      <c r="F113" s="237" t="s">
        <v>778</v>
      </c>
      <c r="G113" s="235"/>
      <c r="H113" s="238">
        <v>0.099</v>
      </c>
      <c r="I113" s="239"/>
      <c r="J113" s="235"/>
      <c r="K113" s="235"/>
      <c r="L113" s="240"/>
      <c r="M113" s="241"/>
      <c r="N113" s="242"/>
      <c r="O113" s="242"/>
      <c r="P113" s="242"/>
      <c r="Q113" s="242"/>
      <c r="R113" s="242"/>
      <c r="S113" s="242"/>
      <c r="T113" s="243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44" t="s">
        <v>175</v>
      </c>
      <c r="AU113" s="244" t="s">
        <v>85</v>
      </c>
      <c r="AV113" s="14" t="s">
        <v>85</v>
      </c>
      <c r="AW113" s="14" t="s">
        <v>37</v>
      </c>
      <c r="AX113" s="14" t="s">
        <v>83</v>
      </c>
      <c r="AY113" s="244" t="s">
        <v>159</v>
      </c>
    </row>
    <row r="114" spans="1:65" s="2" customFormat="1" ht="44.25" customHeight="1">
      <c r="A114" s="39"/>
      <c r="B114" s="40"/>
      <c r="C114" s="205" t="s">
        <v>206</v>
      </c>
      <c r="D114" s="205" t="s">
        <v>162</v>
      </c>
      <c r="E114" s="206" t="s">
        <v>218</v>
      </c>
      <c r="F114" s="207" t="s">
        <v>219</v>
      </c>
      <c r="G114" s="208" t="s">
        <v>191</v>
      </c>
      <c r="H114" s="209">
        <v>0.896</v>
      </c>
      <c r="I114" s="210"/>
      <c r="J114" s="211">
        <f>ROUND(I114*H114,2)</f>
        <v>0</v>
      </c>
      <c r="K114" s="207" t="s">
        <v>166</v>
      </c>
      <c r="L114" s="45"/>
      <c r="M114" s="212" t="s">
        <v>19</v>
      </c>
      <c r="N114" s="213" t="s">
        <v>46</v>
      </c>
      <c r="O114" s="85"/>
      <c r="P114" s="214">
        <f>O114*H114</f>
        <v>0</v>
      </c>
      <c r="Q114" s="214">
        <v>0</v>
      </c>
      <c r="R114" s="214">
        <f>Q114*H114</f>
        <v>0</v>
      </c>
      <c r="S114" s="214">
        <v>0</v>
      </c>
      <c r="T114" s="215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16" t="s">
        <v>167</v>
      </c>
      <c r="AT114" s="216" t="s">
        <v>162</v>
      </c>
      <c r="AU114" s="216" t="s">
        <v>85</v>
      </c>
      <c r="AY114" s="18" t="s">
        <v>159</v>
      </c>
      <c r="BE114" s="217">
        <f>IF(N114="základní",J114,0)</f>
        <v>0</v>
      </c>
      <c r="BF114" s="217">
        <f>IF(N114="snížená",J114,0)</f>
        <v>0</v>
      </c>
      <c r="BG114" s="217">
        <f>IF(N114="zákl. přenesená",J114,0)</f>
        <v>0</v>
      </c>
      <c r="BH114" s="217">
        <f>IF(N114="sníž. přenesená",J114,0)</f>
        <v>0</v>
      </c>
      <c r="BI114" s="217">
        <f>IF(N114="nulová",J114,0)</f>
        <v>0</v>
      </c>
      <c r="BJ114" s="18" t="s">
        <v>83</v>
      </c>
      <c r="BK114" s="217">
        <f>ROUND(I114*H114,2)</f>
        <v>0</v>
      </c>
      <c r="BL114" s="18" t="s">
        <v>167</v>
      </c>
      <c r="BM114" s="216" t="s">
        <v>1525</v>
      </c>
    </row>
    <row r="115" spans="1:47" s="2" customFormat="1" ht="12">
      <c r="A115" s="39"/>
      <c r="B115" s="40"/>
      <c r="C115" s="41"/>
      <c r="D115" s="218" t="s">
        <v>169</v>
      </c>
      <c r="E115" s="41"/>
      <c r="F115" s="219" t="s">
        <v>221</v>
      </c>
      <c r="G115" s="41"/>
      <c r="H115" s="41"/>
      <c r="I115" s="220"/>
      <c r="J115" s="41"/>
      <c r="K115" s="41"/>
      <c r="L115" s="45"/>
      <c r="M115" s="221"/>
      <c r="N115" s="222"/>
      <c r="O115" s="85"/>
      <c r="P115" s="85"/>
      <c r="Q115" s="85"/>
      <c r="R115" s="85"/>
      <c r="S115" s="85"/>
      <c r="T115" s="86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8" t="s">
        <v>169</v>
      </c>
      <c r="AU115" s="18" t="s">
        <v>85</v>
      </c>
    </row>
    <row r="116" spans="1:51" s="14" customFormat="1" ht="12">
      <c r="A116" s="14"/>
      <c r="B116" s="234"/>
      <c r="C116" s="235"/>
      <c r="D116" s="225" t="s">
        <v>175</v>
      </c>
      <c r="E116" s="236" t="s">
        <v>19</v>
      </c>
      <c r="F116" s="237" t="s">
        <v>1526</v>
      </c>
      <c r="G116" s="235"/>
      <c r="H116" s="238">
        <v>0.896</v>
      </c>
      <c r="I116" s="239"/>
      <c r="J116" s="235"/>
      <c r="K116" s="235"/>
      <c r="L116" s="240"/>
      <c r="M116" s="241"/>
      <c r="N116" s="242"/>
      <c r="O116" s="242"/>
      <c r="P116" s="242"/>
      <c r="Q116" s="242"/>
      <c r="R116" s="242"/>
      <c r="S116" s="242"/>
      <c r="T116" s="243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44" t="s">
        <v>175</v>
      </c>
      <c r="AU116" s="244" t="s">
        <v>85</v>
      </c>
      <c r="AV116" s="14" t="s">
        <v>85</v>
      </c>
      <c r="AW116" s="14" t="s">
        <v>37</v>
      </c>
      <c r="AX116" s="14" t="s">
        <v>83</v>
      </c>
      <c r="AY116" s="244" t="s">
        <v>159</v>
      </c>
    </row>
    <row r="117" spans="1:63" s="12" customFormat="1" ht="25.9" customHeight="1">
      <c r="A117" s="12"/>
      <c r="B117" s="189"/>
      <c r="C117" s="190"/>
      <c r="D117" s="191" t="s">
        <v>74</v>
      </c>
      <c r="E117" s="192" t="s">
        <v>230</v>
      </c>
      <c r="F117" s="192" t="s">
        <v>231</v>
      </c>
      <c r="G117" s="190"/>
      <c r="H117" s="190"/>
      <c r="I117" s="193"/>
      <c r="J117" s="194">
        <f>BK117</f>
        <v>0</v>
      </c>
      <c r="K117" s="190"/>
      <c r="L117" s="195"/>
      <c r="M117" s="196"/>
      <c r="N117" s="197"/>
      <c r="O117" s="197"/>
      <c r="P117" s="198">
        <f>P118+P245+P329+P348+P395+P414+P463</f>
        <v>0</v>
      </c>
      <c r="Q117" s="197"/>
      <c r="R117" s="198">
        <f>R118+R245+R329+R348+R395+R414+R463</f>
        <v>13.181662460000002</v>
      </c>
      <c r="S117" s="197"/>
      <c r="T117" s="199">
        <f>T118+T245+T329+T348+T395+T414+T463</f>
        <v>1.52494025</v>
      </c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R117" s="200" t="s">
        <v>85</v>
      </c>
      <c r="AT117" s="201" t="s">
        <v>74</v>
      </c>
      <c r="AU117" s="201" t="s">
        <v>75</v>
      </c>
      <c r="AY117" s="200" t="s">
        <v>159</v>
      </c>
      <c r="BK117" s="202">
        <f>BK118+BK245+BK329+BK348+BK395+BK414+BK463</f>
        <v>0</v>
      </c>
    </row>
    <row r="118" spans="1:63" s="12" customFormat="1" ht="22.8" customHeight="1">
      <c r="A118" s="12"/>
      <c r="B118" s="189"/>
      <c r="C118" s="190"/>
      <c r="D118" s="191" t="s">
        <v>74</v>
      </c>
      <c r="E118" s="203" t="s">
        <v>232</v>
      </c>
      <c r="F118" s="203" t="s">
        <v>233</v>
      </c>
      <c r="G118" s="190"/>
      <c r="H118" s="190"/>
      <c r="I118" s="193"/>
      <c r="J118" s="204">
        <f>BK118</f>
        <v>0</v>
      </c>
      <c r="K118" s="190"/>
      <c r="L118" s="195"/>
      <c r="M118" s="196"/>
      <c r="N118" s="197"/>
      <c r="O118" s="197"/>
      <c r="P118" s="198">
        <f>SUM(P119:P244)</f>
        <v>0</v>
      </c>
      <c r="Q118" s="197"/>
      <c r="R118" s="198">
        <f>SUM(R119:R244)</f>
        <v>8.40540418</v>
      </c>
      <c r="S118" s="197"/>
      <c r="T118" s="199">
        <f>SUM(T119:T244)</f>
        <v>0.529573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00" t="s">
        <v>85</v>
      </c>
      <c r="AT118" s="201" t="s">
        <v>74</v>
      </c>
      <c r="AU118" s="201" t="s">
        <v>83</v>
      </c>
      <c r="AY118" s="200" t="s">
        <v>159</v>
      </c>
      <c r="BK118" s="202">
        <f>SUM(BK119:BK244)</f>
        <v>0</v>
      </c>
    </row>
    <row r="119" spans="1:65" s="2" customFormat="1" ht="33" customHeight="1">
      <c r="A119" s="39"/>
      <c r="B119" s="40"/>
      <c r="C119" s="205" t="s">
        <v>212</v>
      </c>
      <c r="D119" s="205" t="s">
        <v>162</v>
      </c>
      <c r="E119" s="206" t="s">
        <v>235</v>
      </c>
      <c r="F119" s="207" t="s">
        <v>236</v>
      </c>
      <c r="G119" s="208" t="s">
        <v>237</v>
      </c>
      <c r="H119" s="209">
        <v>448</v>
      </c>
      <c r="I119" s="210"/>
      <c r="J119" s="211">
        <f>ROUND(I119*H119,2)</f>
        <v>0</v>
      </c>
      <c r="K119" s="207" t="s">
        <v>166</v>
      </c>
      <c r="L119" s="45"/>
      <c r="M119" s="212" t="s">
        <v>19</v>
      </c>
      <c r="N119" s="213" t="s">
        <v>46</v>
      </c>
      <c r="O119" s="85"/>
      <c r="P119" s="214">
        <f>O119*H119</f>
        <v>0</v>
      </c>
      <c r="Q119" s="214">
        <v>0.00045</v>
      </c>
      <c r="R119" s="214">
        <f>Q119*H119</f>
        <v>0.2016</v>
      </c>
      <c r="S119" s="214">
        <v>0</v>
      </c>
      <c r="T119" s="215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16" t="s">
        <v>238</v>
      </c>
      <c r="AT119" s="216" t="s">
        <v>162</v>
      </c>
      <c r="AU119" s="216" t="s">
        <v>85</v>
      </c>
      <c r="AY119" s="18" t="s">
        <v>159</v>
      </c>
      <c r="BE119" s="217">
        <f>IF(N119="základní",J119,0)</f>
        <v>0</v>
      </c>
      <c r="BF119" s="217">
        <f>IF(N119="snížená",J119,0)</f>
        <v>0</v>
      </c>
      <c r="BG119" s="217">
        <f>IF(N119="zákl. přenesená",J119,0)</f>
        <v>0</v>
      </c>
      <c r="BH119" s="217">
        <f>IF(N119="sníž. přenesená",J119,0)</f>
        <v>0</v>
      </c>
      <c r="BI119" s="217">
        <f>IF(N119="nulová",J119,0)</f>
        <v>0</v>
      </c>
      <c r="BJ119" s="18" t="s">
        <v>83</v>
      </c>
      <c r="BK119" s="217">
        <f>ROUND(I119*H119,2)</f>
        <v>0</v>
      </c>
      <c r="BL119" s="18" t="s">
        <v>238</v>
      </c>
      <c r="BM119" s="216" t="s">
        <v>1527</v>
      </c>
    </row>
    <row r="120" spans="1:47" s="2" customFormat="1" ht="12">
      <c r="A120" s="39"/>
      <c r="B120" s="40"/>
      <c r="C120" s="41"/>
      <c r="D120" s="218" t="s">
        <v>169</v>
      </c>
      <c r="E120" s="41"/>
      <c r="F120" s="219" t="s">
        <v>240</v>
      </c>
      <c r="G120" s="41"/>
      <c r="H120" s="41"/>
      <c r="I120" s="220"/>
      <c r="J120" s="41"/>
      <c r="K120" s="41"/>
      <c r="L120" s="45"/>
      <c r="M120" s="221"/>
      <c r="N120" s="222"/>
      <c r="O120" s="85"/>
      <c r="P120" s="85"/>
      <c r="Q120" s="85"/>
      <c r="R120" s="85"/>
      <c r="S120" s="85"/>
      <c r="T120" s="86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169</v>
      </c>
      <c r="AU120" s="18" t="s">
        <v>85</v>
      </c>
    </row>
    <row r="121" spans="1:51" s="13" customFormat="1" ht="12">
      <c r="A121" s="13"/>
      <c r="B121" s="223"/>
      <c r="C121" s="224"/>
      <c r="D121" s="225" t="s">
        <v>175</v>
      </c>
      <c r="E121" s="226" t="s">
        <v>19</v>
      </c>
      <c r="F121" s="227" t="s">
        <v>241</v>
      </c>
      <c r="G121" s="224"/>
      <c r="H121" s="226" t="s">
        <v>19</v>
      </c>
      <c r="I121" s="228"/>
      <c r="J121" s="224"/>
      <c r="K121" s="224"/>
      <c r="L121" s="229"/>
      <c r="M121" s="230"/>
      <c r="N121" s="231"/>
      <c r="O121" s="231"/>
      <c r="P121" s="231"/>
      <c r="Q121" s="231"/>
      <c r="R121" s="231"/>
      <c r="S121" s="231"/>
      <c r="T121" s="232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3" t="s">
        <v>175</v>
      </c>
      <c r="AU121" s="233" t="s">
        <v>85</v>
      </c>
      <c r="AV121" s="13" t="s">
        <v>83</v>
      </c>
      <c r="AW121" s="13" t="s">
        <v>37</v>
      </c>
      <c r="AX121" s="13" t="s">
        <v>75</v>
      </c>
      <c r="AY121" s="233" t="s">
        <v>159</v>
      </c>
    </row>
    <row r="122" spans="1:51" s="14" customFormat="1" ht="12">
      <c r="A122" s="14"/>
      <c r="B122" s="234"/>
      <c r="C122" s="235"/>
      <c r="D122" s="225" t="s">
        <v>175</v>
      </c>
      <c r="E122" s="236" t="s">
        <v>19</v>
      </c>
      <c r="F122" s="237" t="s">
        <v>1528</v>
      </c>
      <c r="G122" s="235"/>
      <c r="H122" s="238">
        <v>447.361</v>
      </c>
      <c r="I122" s="239"/>
      <c r="J122" s="235"/>
      <c r="K122" s="235"/>
      <c r="L122" s="240"/>
      <c r="M122" s="241"/>
      <c r="N122" s="242"/>
      <c r="O122" s="242"/>
      <c r="P122" s="242"/>
      <c r="Q122" s="242"/>
      <c r="R122" s="242"/>
      <c r="S122" s="242"/>
      <c r="T122" s="243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44" t="s">
        <v>175</v>
      </c>
      <c r="AU122" s="244" t="s">
        <v>85</v>
      </c>
      <c r="AV122" s="14" t="s">
        <v>85</v>
      </c>
      <c r="AW122" s="14" t="s">
        <v>37</v>
      </c>
      <c r="AX122" s="14" t="s">
        <v>75</v>
      </c>
      <c r="AY122" s="244" t="s">
        <v>159</v>
      </c>
    </row>
    <row r="123" spans="1:51" s="13" customFormat="1" ht="12">
      <c r="A123" s="13"/>
      <c r="B123" s="223"/>
      <c r="C123" s="224"/>
      <c r="D123" s="225" t="s">
        <v>175</v>
      </c>
      <c r="E123" s="226" t="s">
        <v>19</v>
      </c>
      <c r="F123" s="227" t="s">
        <v>243</v>
      </c>
      <c r="G123" s="224"/>
      <c r="H123" s="226" t="s">
        <v>19</v>
      </c>
      <c r="I123" s="228"/>
      <c r="J123" s="224"/>
      <c r="K123" s="224"/>
      <c r="L123" s="229"/>
      <c r="M123" s="230"/>
      <c r="N123" s="231"/>
      <c r="O123" s="231"/>
      <c r="P123" s="231"/>
      <c r="Q123" s="231"/>
      <c r="R123" s="231"/>
      <c r="S123" s="231"/>
      <c r="T123" s="232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3" t="s">
        <v>175</v>
      </c>
      <c r="AU123" s="233" t="s">
        <v>85</v>
      </c>
      <c r="AV123" s="13" t="s">
        <v>83</v>
      </c>
      <c r="AW123" s="13" t="s">
        <v>37</v>
      </c>
      <c r="AX123" s="13" t="s">
        <v>75</v>
      </c>
      <c r="AY123" s="233" t="s">
        <v>159</v>
      </c>
    </row>
    <row r="124" spans="1:51" s="14" customFormat="1" ht="12">
      <c r="A124" s="14"/>
      <c r="B124" s="234"/>
      <c r="C124" s="235"/>
      <c r="D124" s="225" t="s">
        <v>175</v>
      </c>
      <c r="E124" s="236" t="s">
        <v>19</v>
      </c>
      <c r="F124" s="237" t="s">
        <v>1529</v>
      </c>
      <c r="G124" s="235"/>
      <c r="H124" s="238">
        <v>0.639</v>
      </c>
      <c r="I124" s="239"/>
      <c r="J124" s="235"/>
      <c r="K124" s="235"/>
      <c r="L124" s="240"/>
      <c r="M124" s="241"/>
      <c r="N124" s="242"/>
      <c r="O124" s="242"/>
      <c r="P124" s="242"/>
      <c r="Q124" s="242"/>
      <c r="R124" s="242"/>
      <c r="S124" s="242"/>
      <c r="T124" s="243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44" t="s">
        <v>175</v>
      </c>
      <c r="AU124" s="244" t="s">
        <v>85</v>
      </c>
      <c r="AV124" s="14" t="s">
        <v>85</v>
      </c>
      <c r="AW124" s="14" t="s">
        <v>37</v>
      </c>
      <c r="AX124" s="14" t="s">
        <v>75</v>
      </c>
      <c r="AY124" s="244" t="s">
        <v>159</v>
      </c>
    </row>
    <row r="125" spans="1:51" s="15" customFormat="1" ht="12">
      <c r="A125" s="15"/>
      <c r="B125" s="245"/>
      <c r="C125" s="246"/>
      <c r="D125" s="225" t="s">
        <v>175</v>
      </c>
      <c r="E125" s="247" t="s">
        <v>19</v>
      </c>
      <c r="F125" s="248" t="s">
        <v>179</v>
      </c>
      <c r="G125" s="246"/>
      <c r="H125" s="249">
        <v>448</v>
      </c>
      <c r="I125" s="250"/>
      <c r="J125" s="246"/>
      <c r="K125" s="246"/>
      <c r="L125" s="251"/>
      <c r="M125" s="252"/>
      <c r="N125" s="253"/>
      <c r="O125" s="253"/>
      <c r="P125" s="253"/>
      <c r="Q125" s="253"/>
      <c r="R125" s="253"/>
      <c r="S125" s="253"/>
      <c r="T125" s="254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T125" s="255" t="s">
        <v>175</v>
      </c>
      <c r="AU125" s="255" t="s">
        <v>85</v>
      </c>
      <c r="AV125" s="15" t="s">
        <v>167</v>
      </c>
      <c r="AW125" s="15" t="s">
        <v>37</v>
      </c>
      <c r="AX125" s="15" t="s">
        <v>83</v>
      </c>
      <c r="AY125" s="255" t="s">
        <v>159</v>
      </c>
    </row>
    <row r="126" spans="1:65" s="2" customFormat="1" ht="37.8" customHeight="1">
      <c r="A126" s="39"/>
      <c r="B126" s="40"/>
      <c r="C126" s="205" t="s">
        <v>180</v>
      </c>
      <c r="D126" s="205" t="s">
        <v>162</v>
      </c>
      <c r="E126" s="206" t="s">
        <v>246</v>
      </c>
      <c r="F126" s="207" t="s">
        <v>247</v>
      </c>
      <c r="G126" s="208" t="s">
        <v>165</v>
      </c>
      <c r="H126" s="209">
        <v>447.361</v>
      </c>
      <c r="I126" s="210"/>
      <c r="J126" s="211">
        <f>ROUND(I126*H126,2)</f>
        <v>0</v>
      </c>
      <c r="K126" s="207" t="s">
        <v>166</v>
      </c>
      <c r="L126" s="45"/>
      <c r="M126" s="212" t="s">
        <v>19</v>
      </c>
      <c r="N126" s="213" t="s">
        <v>46</v>
      </c>
      <c r="O126" s="85"/>
      <c r="P126" s="214">
        <f>O126*H126</f>
        <v>0</v>
      </c>
      <c r="Q126" s="214">
        <v>0</v>
      </c>
      <c r="R126" s="214">
        <f>Q126*H126</f>
        <v>0</v>
      </c>
      <c r="S126" s="214">
        <v>0</v>
      </c>
      <c r="T126" s="215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16" t="s">
        <v>238</v>
      </c>
      <c r="AT126" s="216" t="s">
        <v>162</v>
      </c>
      <c r="AU126" s="216" t="s">
        <v>85</v>
      </c>
      <c r="AY126" s="18" t="s">
        <v>159</v>
      </c>
      <c r="BE126" s="217">
        <f>IF(N126="základní",J126,0)</f>
        <v>0</v>
      </c>
      <c r="BF126" s="217">
        <f>IF(N126="snížená",J126,0)</f>
        <v>0</v>
      </c>
      <c r="BG126" s="217">
        <f>IF(N126="zákl. přenesená",J126,0)</f>
        <v>0</v>
      </c>
      <c r="BH126" s="217">
        <f>IF(N126="sníž. přenesená",J126,0)</f>
        <v>0</v>
      </c>
      <c r="BI126" s="217">
        <f>IF(N126="nulová",J126,0)</f>
        <v>0</v>
      </c>
      <c r="BJ126" s="18" t="s">
        <v>83</v>
      </c>
      <c r="BK126" s="217">
        <f>ROUND(I126*H126,2)</f>
        <v>0</v>
      </c>
      <c r="BL126" s="18" t="s">
        <v>238</v>
      </c>
      <c r="BM126" s="216" t="s">
        <v>1530</v>
      </c>
    </row>
    <row r="127" spans="1:47" s="2" customFormat="1" ht="12">
      <c r="A127" s="39"/>
      <c r="B127" s="40"/>
      <c r="C127" s="41"/>
      <c r="D127" s="218" t="s">
        <v>169</v>
      </c>
      <c r="E127" s="41"/>
      <c r="F127" s="219" t="s">
        <v>249</v>
      </c>
      <c r="G127" s="41"/>
      <c r="H127" s="41"/>
      <c r="I127" s="220"/>
      <c r="J127" s="41"/>
      <c r="K127" s="41"/>
      <c r="L127" s="45"/>
      <c r="M127" s="221"/>
      <c r="N127" s="222"/>
      <c r="O127" s="85"/>
      <c r="P127" s="85"/>
      <c r="Q127" s="85"/>
      <c r="R127" s="85"/>
      <c r="S127" s="85"/>
      <c r="T127" s="86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169</v>
      </c>
      <c r="AU127" s="18" t="s">
        <v>85</v>
      </c>
    </row>
    <row r="128" spans="1:51" s="13" customFormat="1" ht="12">
      <c r="A128" s="13"/>
      <c r="B128" s="223"/>
      <c r="C128" s="224"/>
      <c r="D128" s="225" t="s">
        <v>175</v>
      </c>
      <c r="E128" s="226" t="s">
        <v>19</v>
      </c>
      <c r="F128" s="227" t="s">
        <v>1531</v>
      </c>
      <c r="G128" s="224"/>
      <c r="H128" s="226" t="s">
        <v>19</v>
      </c>
      <c r="I128" s="228"/>
      <c r="J128" s="224"/>
      <c r="K128" s="224"/>
      <c r="L128" s="229"/>
      <c r="M128" s="230"/>
      <c r="N128" s="231"/>
      <c r="O128" s="231"/>
      <c r="P128" s="231"/>
      <c r="Q128" s="231"/>
      <c r="R128" s="231"/>
      <c r="S128" s="231"/>
      <c r="T128" s="232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3" t="s">
        <v>175</v>
      </c>
      <c r="AU128" s="233" t="s">
        <v>85</v>
      </c>
      <c r="AV128" s="13" t="s">
        <v>83</v>
      </c>
      <c r="AW128" s="13" t="s">
        <v>37</v>
      </c>
      <c r="AX128" s="13" t="s">
        <v>75</v>
      </c>
      <c r="AY128" s="233" t="s">
        <v>159</v>
      </c>
    </row>
    <row r="129" spans="1:51" s="13" customFormat="1" ht="12">
      <c r="A129" s="13"/>
      <c r="B129" s="223"/>
      <c r="C129" s="224"/>
      <c r="D129" s="225" t="s">
        <v>175</v>
      </c>
      <c r="E129" s="226" t="s">
        <v>19</v>
      </c>
      <c r="F129" s="227" t="s">
        <v>251</v>
      </c>
      <c r="G129" s="224"/>
      <c r="H129" s="226" t="s">
        <v>19</v>
      </c>
      <c r="I129" s="228"/>
      <c r="J129" s="224"/>
      <c r="K129" s="224"/>
      <c r="L129" s="229"/>
      <c r="M129" s="230"/>
      <c r="N129" s="231"/>
      <c r="O129" s="231"/>
      <c r="P129" s="231"/>
      <c r="Q129" s="231"/>
      <c r="R129" s="231"/>
      <c r="S129" s="231"/>
      <c r="T129" s="232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3" t="s">
        <v>175</v>
      </c>
      <c r="AU129" s="233" t="s">
        <v>85</v>
      </c>
      <c r="AV129" s="13" t="s">
        <v>83</v>
      </c>
      <c r="AW129" s="13" t="s">
        <v>37</v>
      </c>
      <c r="AX129" s="13" t="s">
        <v>75</v>
      </c>
      <c r="AY129" s="233" t="s">
        <v>159</v>
      </c>
    </row>
    <row r="130" spans="1:51" s="14" customFormat="1" ht="12">
      <c r="A130" s="14"/>
      <c r="B130" s="234"/>
      <c r="C130" s="235"/>
      <c r="D130" s="225" t="s">
        <v>175</v>
      </c>
      <c r="E130" s="236" t="s">
        <v>19</v>
      </c>
      <c r="F130" s="237" t="s">
        <v>1532</v>
      </c>
      <c r="G130" s="235"/>
      <c r="H130" s="238">
        <v>124.562</v>
      </c>
      <c r="I130" s="239"/>
      <c r="J130" s="235"/>
      <c r="K130" s="235"/>
      <c r="L130" s="240"/>
      <c r="M130" s="241"/>
      <c r="N130" s="242"/>
      <c r="O130" s="242"/>
      <c r="P130" s="242"/>
      <c r="Q130" s="242"/>
      <c r="R130" s="242"/>
      <c r="S130" s="242"/>
      <c r="T130" s="243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44" t="s">
        <v>175</v>
      </c>
      <c r="AU130" s="244" t="s">
        <v>85</v>
      </c>
      <c r="AV130" s="14" t="s">
        <v>85</v>
      </c>
      <c r="AW130" s="14" t="s">
        <v>37</v>
      </c>
      <c r="AX130" s="14" t="s">
        <v>75</v>
      </c>
      <c r="AY130" s="244" t="s">
        <v>159</v>
      </c>
    </row>
    <row r="131" spans="1:51" s="14" customFormat="1" ht="12">
      <c r="A131" s="14"/>
      <c r="B131" s="234"/>
      <c r="C131" s="235"/>
      <c r="D131" s="225" t="s">
        <v>175</v>
      </c>
      <c r="E131" s="236" t="s">
        <v>19</v>
      </c>
      <c r="F131" s="237" t="s">
        <v>1533</v>
      </c>
      <c r="G131" s="235"/>
      <c r="H131" s="238">
        <v>322.799</v>
      </c>
      <c r="I131" s="239"/>
      <c r="J131" s="235"/>
      <c r="K131" s="235"/>
      <c r="L131" s="240"/>
      <c r="M131" s="241"/>
      <c r="N131" s="242"/>
      <c r="O131" s="242"/>
      <c r="P131" s="242"/>
      <c r="Q131" s="242"/>
      <c r="R131" s="242"/>
      <c r="S131" s="242"/>
      <c r="T131" s="243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44" t="s">
        <v>175</v>
      </c>
      <c r="AU131" s="244" t="s">
        <v>85</v>
      </c>
      <c r="AV131" s="14" t="s">
        <v>85</v>
      </c>
      <c r="AW131" s="14" t="s">
        <v>37</v>
      </c>
      <c r="AX131" s="14" t="s">
        <v>75</v>
      </c>
      <c r="AY131" s="244" t="s">
        <v>159</v>
      </c>
    </row>
    <row r="132" spans="1:51" s="15" customFormat="1" ht="12">
      <c r="A132" s="15"/>
      <c r="B132" s="245"/>
      <c r="C132" s="246"/>
      <c r="D132" s="225" t="s">
        <v>175</v>
      </c>
      <c r="E132" s="247" t="s">
        <v>19</v>
      </c>
      <c r="F132" s="248" t="s">
        <v>179</v>
      </c>
      <c r="G132" s="246"/>
      <c r="H132" s="249">
        <v>447.361</v>
      </c>
      <c r="I132" s="250"/>
      <c r="J132" s="246"/>
      <c r="K132" s="246"/>
      <c r="L132" s="251"/>
      <c r="M132" s="252"/>
      <c r="N132" s="253"/>
      <c r="O132" s="253"/>
      <c r="P132" s="253"/>
      <c r="Q132" s="253"/>
      <c r="R132" s="253"/>
      <c r="S132" s="253"/>
      <c r="T132" s="254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T132" s="255" t="s">
        <v>175</v>
      </c>
      <c r="AU132" s="255" t="s">
        <v>85</v>
      </c>
      <c r="AV132" s="15" t="s">
        <v>167</v>
      </c>
      <c r="AW132" s="15" t="s">
        <v>37</v>
      </c>
      <c r="AX132" s="15" t="s">
        <v>83</v>
      </c>
      <c r="AY132" s="255" t="s">
        <v>159</v>
      </c>
    </row>
    <row r="133" spans="1:65" s="2" customFormat="1" ht="16.5" customHeight="1">
      <c r="A133" s="39"/>
      <c r="B133" s="40"/>
      <c r="C133" s="257" t="s">
        <v>225</v>
      </c>
      <c r="D133" s="257" t="s">
        <v>255</v>
      </c>
      <c r="E133" s="258" t="s">
        <v>256</v>
      </c>
      <c r="F133" s="259" t="s">
        <v>257</v>
      </c>
      <c r="G133" s="260" t="s">
        <v>258</v>
      </c>
      <c r="H133" s="261">
        <v>156.576</v>
      </c>
      <c r="I133" s="262"/>
      <c r="J133" s="263">
        <f>ROUND(I133*H133,2)</f>
        <v>0</v>
      </c>
      <c r="K133" s="259" t="s">
        <v>166</v>
      </c>
      <c r="L133" s="264"/>
      <c r="M133" s="265" t="s">
        <v>19</v>
      </c>
      <c r="N133" s="266" t="s">
        <v>46</v>
      </c>
      <c r="O133" s="85"/>
      <c r="P133" s="214">
        <f>O133*H133</f>
        <v>0</v>
      </c>
      <c r="Q133" s="214">
        <v>0.001</v>
      </c>
      <c r="R133" s="214">
        <f>Q133*H133</f>
        <v>0.156576</v>
      </c>
      <c r="S133" s="214">
        <v>0</v>
      </c>
      <c r="T133" s="215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16" t="s">
        <v>259</v>
      </c>
      <c r="AT133" s="216" t="s">
        <v>255</v>
      </c>
      <c r="AU133" s="216" t="s">
        <v>85</v>
      </c>
      <c r="AY133" s="18" t="s">
        <v>159</v>
      </c>
      <c r="BE133" s="217">
        <f>IF(N133="základní",J133,0)</f>
        <v>0</v>
      </c>
      <c r="BF133" s="217">
        <f>IF(N133="snížená",J133,0)</f>
        <v>0</v>
      </c>
      <c r="BG133" s="217">
        <f>IF(N133="zákl. přenesená",J133,0)</f>
        <v>0</v>
      </c>
      <c r="BH133" s="217">
        <f>IF(N133="sníž. přenesená",J133,0)</f>
        <v>0</v>
      </c>
      <c r="BI133" s="217">
        <f>IF(N133="nulová",J133,0)</f>
        <v>0</v>
      </c>
      <c r="BJ133" s="18" t="s">
        <v>83</v>
      </c>
      <c r="BK133" s="217">
        <f>ROUND(I133*H133,2)</f>
        <v>0</v>
      </c>
      <c r="BL133" s="18" t="s">
        <v>238</v>
      </c>
      <c r="BM133" s="216" t="s">
        <v>1534</v>
      </c>
    </row>
    <row r="134" spans="1:51" s="14" customFormat="1" ht="12">
      <c r="A134" s="14"/>
      <c r="B134" s="234"/>
      <c r="C134" s="235"/>
      <c r="D134" s="225" t="s">
        <v>175</v>
      </c>
      <c r="E134" s="235"/>
      <c r="F134" s="237" t="s">
        <v>1535</v>
      </c>
      <c r="G134" s="235"/>
      <c r="H134" s="238">
        <v>156.576</v>
      </c>
      <c r="I134" s="239"/>
      <c r="J134" s="235"/>
      <c r="K134" s="235"/>
      <c r="L134" s="240"/>
      <c r="M134" s="241"/>
      <c r="N134" s="242"/>
      <c r="O134" s="242"/>
      <c r="P134" s="242"/>
      <c r="Q134" s="242"/>
      <c r="R134" s="242"/>
      <c r="S134" s="242"/>
      <c r="T134" s="243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44" t="s">
        <v>175</v>
      </c>
      <c r="AU134" s="244" t="s">
        <v>85</v>
      </c>
      <c r="AV134" s="14" t="s">
        <v>85</v>
      </c>
      <c r="AW134" s="14" t="s">
        <v>4</v>
      </c>
      <c r="AX134" s="14" t="s">
        <v>83</v>
      </c>
      <c r="AY134" s="244" t="s">
        <v>159</v>
      </c>
    </row>
    <row r="135" spans="1:65" s="2" customFormat="1" ht="33" customHeight="1">
      <c r="A135" s="39"/>
      <c r="B135" s="40"/>
      <c r="C135" s="205" t="s">
        <v>234</v>
      </c>
      <c r="D135" s="205" t="s">
        <v>162</v>
      </c>
      <c r="E135" s="206" t="s">
        <v>271</v>
      </c>
      <c r="F135" s="207" t="s">
        <v>272</v>
      </c>
      <c r="G135" s="208" t="s">
        <v>165</v>
      </c>
      <c r="H135" s="209">
        <v>447.361</v>
      </c>
      <c r="I135" s="210"/>
      <c r="J135" s="211">
        <f>ROUND(I135*H135,2)</f>
        <v>0</v>
      </c>
      <c r="K135" s="207" t="s">
        <v>166</v>
      </c>
      <c r="L135" s="45"/>
      <c r="M135" s="212" t="s">
        <v>19</v>
      </c>
      <c r="N135" s="213" t="s">
        <v>46</v>
      </c>
      <c r="O135" s="85"/>
      <c r="P135" s="214">
        <f>O135*H135</f>
        <v>0</v>
      </c>
      <c r="Q135" s="214">
        <v>0</v>
      </c>
      <c r="R135" s="214">
        <f>Q135*H135</f>
        <v>0</v>
      </c>
      <c r="S135" s="214">
        <v>0</v>
      </c>
      <c r="T135" s="215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16" t="s">
        <v>238</v>
      </c>
      <c r="AT135" s="216" t="s">
        <v>162</v>
      </c>
      <c r="AU135" s="216" t="s">
        <v>85</v>
      </c>
      <c r="AY135" s="18" t="s">
        <v>159</v>
      </c>
      <c r="BE135" s="217">
        <f>IF(N135="základní",J135,0)</f>
        <v>0</v>
      </c>
      <c r="BF135" s="217">
        <f>IF(N135="snížená",J135,0)</f>
        <v>0</v>
      </c>
      <c r="BG135" s="217">
        <f>IF(N135="zákl. přenesená",J135,0)</f>
        <v>0</v>
      </c>
      <c r="BH135" s="217">
        <f>IF(N135="sníž. přenesená",J135,0)</f>
        <v>0</v>
      </c>
      <c r="BI135" s="217">
        <f>IF(N135="nulová",J135,0)</f>
        <v>0</v>
      </c>
      <c r="BJ135" s="18" t="s">
        <v>83</v>
      </c>
      <c r="BK135" s="217">
        <f>ROUND(I135*H135,2)</f>
        <v>0</v>
      </c>
      <c r="BL135" s="18" t="s">
        <v>238</v>
      </c>
      <c r="BM135" s="216" t="s">
        <v>1536</v>
      </c>
    </row>
    <row r="136" spans="1:47" s="2" customFormat="1" ht="12">
      <c r="A136" s="39"/>
      <c r="B136" s="40"/>
      <c r="C136" s="41"/>
      <c r="D136" s="218" t="s">
        <v>169</v>
      </c>
      <c r="E136" s="41"/>
      <c r="F136" s="219" t="s">
        <v>274</v>
      </c>
      <c r="G136" s="41"/>
      <c r="H136" s="41"/>
      <c r="I136" s="220"/>
      <c r="J136" s="41"/>
      <c r="K136" s="41"/>
      <c r="L136" s="45"/>
      <c r="M136" s="221"/>
      <c r="N136" s="222"/>
      <c r="O136" s="85"/>
      <c r="P136" s="85"/>
      <c r="Q136" s="85"/>
      <c r="R136" s="85"/>
      <c r="S136" s="85"/>
      <c r="T136" s="86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169</v>
      </c>
      <c r="AU136" s="18" t="s">
        <v>85</v>
      </c>
    </row>
    <row r="137" spans="1:65" s="2" customFormat="1" ht="49.05" customHeight="1">
      <c r="A137" s="39"/>
      <c r="B137" s="40"/>
      <c r="C137" s="257" t="s">
        <v>245</v>
      </c>
      <c r="D137" s="257" t="s">
        <v>255</v>
      </c>
      <c r="E137" s="258" t="s">
        <v>276</v>
      </c>
      <c r="F137" s="259" t="s">
        <v>277</v>
      </c>
      <c r="G137" s="260" t="s">
        <v>165</v>
      </c>
      <c r="H137" s="261">
        <v>521.399</v>
      </c>
      <c r="I137" s="262"/>
      <c r="J137" s="263">
        <f>ROUND(I137*H137,2)</f>
        <v>0</v>
      </c>
      <c r="K137" s="259" t="s">
        <v>166</v>
      </c>
      <c r="L137" s="264"/>
      <c r="M137" s="265" t="s">
        <v>19</v>
      </c>
      <c r="N137" s="266" t="s">
        <v>46</v>
      </c>
      <c r="O137" s="85"/>
      <c r="P137" s="214">
        <f>O137*H137</f>
        <v>0</v>
      </c>
      <c r="Q137" s="214">
        <v>0.004</v>
      </c>
      <c r="R137" s="214">
        <f>Q137*H137</f>
        <v>2.0855960000000002</v>
      </c>
      <c r="S137" s="214">
        <v>0</v>
      </c>
      <c r="T137" s="215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16" t="s">
        <v>259</v>
      </c>
      <c r="AT137" s="216" t="s">
        <v>255</v>
      </c>
      <c r="AU137" s="216" t="s">
        <v>85</v>
      </c>
      <c r="AY137" s="18" t="s">
        <v>159</v>
      </c>
      <c r="BE137" s="217">
        <f>IF(N137="základní",J137,0)</f>
        <v>0</v>
      </c>
      <c r="BF137" s="217">
        <f>IF(N137="snížená",J137,0)</f>
        <v>0</v>
      </c>
      <c r="BG137" s="217">
        <f>IF(N137="zákl. přenesená",J137,0)</f>
        <v>0</v>
      </c>
      <c r="BH137" s="217">
        <f>IF(N137="sníž. přenesená",J137,0)</f>
        <v>0</v>
      </c>
      <c r="BI137" s="217">
        <f>IF(N137="nulová",J137,0)</f>
        <v>0</v>
      </c>
      <c r="BJ137" s="18" t="s">
        <v>83</v>
      </c>
      <c r="BK137" s="217">
        <f>ROUND(I137*H137,2)</f>
        <v>0</v>
      </c>
      <c r="BL137" s="18" t="s">
        <v>238</v>
      </c>
      <c r="BM137" s="216" t="s">
        <v>1537</v>
      </c>
    </row>
    <row r="138" spans="1:51" s="14" customFormat="1" ht="12">
      <c r="A138" s="14"/>
      <c r="B138" s="234"/>
      <c r="C138" s="235"/>
      <c r="D138" s="225" t="s">
        <v>175</v>
      </c>
      <c r="E138" s="235"/>
      <c r="F138" s="237" t="s">
        <v>1538</v>
      </c>
      <c r="G138" s="235"/>
      <c r="H138" s="238">
        <v>521.399</v>
      </c>
      <c r="I138" s="239"/>
      <c r="J138" s="235"/>
      <c r="K138" s="235"/>
      <c r="L138" s="240"/>
      <c r="M138" s="241"/>
      <c r="N138" s="242"/>
      <c r="O138" s="242"/>
      <c r="P138" s="242"/>
      <c r="Q138" s="242"/>
      <c r="R138" s="242"/>
      <c r="S138" s="242"/>
      <c r="T138" s="243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44" t="s">
        <v>175</v>
      </c>
      <c r="AU138" s="244" t="s">
        <v>85</v>
      </c>
      <c r="AV138" s="14" t="s">
        <v>85</v>
      </c>
      <c r="AW138" s="14" t="s">
        <v>4</v>
      </c>
      <c r="AX138" s="14" t="s">
        <v>83</v>
      </c>
      <c r="AY138" s="244" t="s">
        <v>159</v>
      </c>
    </row>
    <row r="139" spans="1:65" s="2" customFormat="1" ht="24.15" customHeight="1">
      <c r="A139" s="39"/>
      <c r="B139" s="40"/>
      <c r="C139" s="205" t="s">
        <v>254</v>
      </c>
      <c r="D139" s="205" t="s">
        <v>162</v>
      </c>
      <c r="E139" s="206" t="s">
        <v>263</v>
      </c>
      <c r="F139" s="207" t="s">
        <v>264</v>
      </c>
      <c r="G139" s="208" t="s">
        <v>165</v>
      </c>
      <c r="H139" s="209">
        <v>447.361</v>
      </c>
      <c r="I139" s="210"/>
      <c r="J139" s="211">
        <f>ROUND(I139*H139,2)</f>
        <v>0</v>
      </c>
      <c r="K139" s="207" t="s">
        <v>166</v>
      </c>
      <c r="L139" s="45"/>
      <c r="M139" s="212" t="s">
        <v>19</v>
      </c>
      <c r="N139" s="213" t="s">
        <v>46</v>
      </c>
      <c r="O139" s="85"/>
      <c r="P139" s="214">
        <f>O139*H139</f>
        <v>0</v>
      </c>
      <c r="Q139" s="214">
        <v>0.00088</v>
      </c>
      <c r="R139" s="214">
        <f>Q139*H139</f>
        <v>0.39367768000000003</v>
      </c>
      <c r="S139" s="214">
        <v>0</v>
      </c>
      <c r="T139" s="215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16" t="s">
        <v>238</v>
      </c>
      <c r="AT139" s="216" t="s">
        <v>162</v>
      </c>
      <c r="AU139" s="216" t="s">
        <v>85</v>
      </c>
      <c r="AY139" s="18" t="s">
        <v>159</v>
      </c>
      <c r="BE139" s="217">
        <f>IF(N139="základní",J139,0)</f>
        <v>0</v>
      </c>
      <c r="BF139" s="217">
        <f>IF(N139="snížená",J139,0)</f>
        <v>0</v>
      </c>
      <c r="BG139" s="217">
        <f>IF(N139="zákl. přenesená",J139,0)</f>
        <v>0</v>
      </c>
      <c r="BH139" s="217">
        <f>IF(N139="sníž. přenesená",J139,0)</f>
        <v>0</v>
      </c>
      <c r="BI139" s="217">
        <f>IF(N139="nulová",J139,0)</f>
        <v>0</v>
      </c>
      <c r="BJ139" s="18" t="s">
        <v>83</v>
      </c>
      <c r="BK139" s="217">
        <f>ROUND(I139*H139,2)</f>
        <v>0</v>
      </c>
      <c r="BL139" s="18" t="s">
        <v>238</v>
      </c>
      <c r="BM139" s="216" t="s">
        <v>1539</v>
      </c>
    </row>
    <row r="140" spans="1:47" s="2" customFormat="1" ht="12">
      <c r="A140" s="39"/>
      <c r="B140" s="40"/>
      <c r="C140" s="41"/>
      <c r="D140" s="218" t="s">
        <v>169</v>
      </c>
      <c r="E140" s="41"/>
      <c r="F140" s="219" t="s">
        <v>266</v>
      </c>
      <c r="G140" s="41"/>
      <c r="H140" s="41"/>
      <c r="I140" s="220"/>
      <c r="J140" s="41"/>
      <c r="K140" s="41"/>
      <c r="L140" s="45"/>
      <c r="M140" s="221"/>
      <c r="N140" s="222"/>
      <c r="O140" s="85"/>
      <c r="P140" s="85"/>
      <c r="Q140" s="85"/>
      <c r="R140" s="85"/>
      <c r="S140" s="85"/>
      <c r="T140" s="86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169</v>
      </c>
      <c r="AU140" s="18" t="s">
        <v>85</v>
      </c>
    </row>
    <row r="141" spans="1:65" s="2" customFormat="1" ht="49.05" customHeight="1">
      <c r="A141" s="39"/>
      <c r="B141" s="40"/>
      <c r="C141" s="257" t="s">
        <v>262</v>
      </c>
      <c r="D141" s="257" t="s">
        <v>255</v>
      </c>
      <c r="E141" s="258" t="s">
        <v>1296</v>
      </c>
      <c r="F141" s="259" t="s">
        <v>1297</v>
      </c>
      <c r="G141" s="260" t="s">
        <v>165</v>
      </c>
      <c r="H141" s="261">
        <v>521.399</v>
      </c>
      <c r="I141" s="262"/>
      <c r="J141" s="263">
        <f>ROUND(I141*H141,2)</f>
        <v>0</v>
      </c>
      <c r="K141" s="259" t="s">
        <v>166</v>
      </c>
      <c r="L141" s="264"/>
      <c r="M141" s="265" t="s">
        <v>19</v>
      </c>
      <c r="N141" s="266" t="s">
        <v>46</v>
      </c>
      <c r="O141" s="85"/>
      <c r="P141" s="214">
        <f>O141*H141</f>
        <v>0</v>
      </c>
      <c r="Q141" s="214">
        <v>0.0053</v>
      </c>
      <c r="R141" s="214">
        <f>Q141*H141</f>
        <v>2.7634147000000002</v>
      </c>
      <c r="S141" s="214">
        <v>0</v>
      </c>
      <c r="T141" s="215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16" t="s">
        <v>259</v>
      </c>
      <c r="AT141" s="216" t="s">
        <v>255</v>
      </c>
      <c r="AU141" s="216" t="s">
        <v>85</v>
      </c>
      <c r="AY141" s="18" t="s">
        <v>159</v>
      </c>
      <c r="BE141" s="217">
        <f>IF(N141="základní",J141,0)</f>
        <v>0</v>
      </c>
      <c r="BF141" s="217">
        <f>IF(N141="snížená",J141,0)</f>
        <v>0</v>
      </c>
      <c r="BG141" s="217">
        <f>IF(N141="zákl. přenesená",J141,0)</f>
        <v>0</v>
      </c>
      <c r="BH141" s="217">
        <f>IF(N141="sníž. přenesená",J141,0)</f>
        <v>0</v>
      </c>
      <c r="BI141" s="217">
        <f>IF(N141="nulová",J141,0)</f>
        <v>0</v>
      </c>
      <c r="BJ141" s="18" t="s">
        <v>83</v>
      </c>
      <c r="BK141" s="217">
        <f>ROUND(I141*H141,2)</f>
        <v>0</v>
      </c>
      <c r="BL141" s="18" t="s">
        <v>238</v>
      </c>
      <c r="BM141" s="216" t="s">
        <v>1540</v>
      </c>
    </row>
    <row r="142" spans="1:51" s="14" customFormat="1" ht="12">
      <c r="A142" s="14"/>
      <c r="B142" s="234"/>
      <c r="C142" s="235"/>
      <c r="D142" s="225" t="s">
        <v>175</v>
      </c>
      <c r="E142" s="235"/>
      <c r="F142" s="237" t="s">
        <v>1538</v>
      </c>
      <c r="G142" s="235"/>
      <c r="H142" s="238">
        <v>521.399</v>
      </c>
      <c r="I142" s="239"/>
      <c r="J142" s="235"/>
      <c r="K142" s="235"/>
      <c r="L142" s="240"/>
      <c r="M142" s="241"/>
      <c r="N142" s="242"/>
      <c r="O142" s="242"/>
      <c r="P142" s="242"/>
      <c r="Q142" s="242"/>
      <c r="R142" s="242"/>
      <c r="S142" s="242"/>
      <c r="T142" s="243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44" t="s">
        <v>175</v>
      </c>
      <c r="AU142" s="244" t="s">
        <v>85</v>
      </c>
      <c r="AV142" s="14" t="s">
        <v>85</v>
      </c>
      <c r="AW142" s="14" t="s">
        <v>4</v>
      </c>
      <c r="AX142" s="14" t="s">
        <v>83</v>
      </c>
      <c r="AY142" s="244" t="s">
        <v>159</v>
      </c>
    </row>
    <row r="143" spans="1:65" s="2" customFormat="1" ht="33" customHeight="1">
      <c r="A143" s="39"/>
      <c r="B143" s="40"/>
      <c r="C143" s="205" t="s">
        <v>8</v>
      </c>
      <c r="D143" s="205" t="s">
        <v>162</v>
      </c>
      <c r="E143" s="206" t="s">
        <v>286</v>
      </c>
      <c r="F143" s="207" t="s">
        <v>287</v>
      </c>
      <c r="G143" s="208" t="s">
        <v>237</v>
      </c>
      <c r="H143" s="209">
        <v>2380</v>
      </c>
      <c r="I143" s="210"/>
      <c r="J143" s="211">
        <f>ROUND(I143*H143,2)</f>
        <v>0</v>
      </c>
      <c r="K143" s="207" t="s">
        <v>166</v>
      </c>
      <c r="L143" s="45"/>
      <c r="M143" s="212" t="s">
        <v>19</v>
      </c>
      <c r="N143" s="213" t="s">
        <v>46</v>
      </c>
      <c r="O143" s="85"/>
      <c r="P143" s="214">
        <f>O143*H143</f>
        <v>0</v>
      </c>
      <c r="Q143" s="214">
        <v>0</v>
      </c>
      <c r="R143" s="214">
        <f>Q143*H143</f>
        <v>0</v>
      </c>
      <c r="S143" s="214">
        <v>0</v>
      </c>
      <c r="T143" s="215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16" t="s">
        <v>238</v>
      </c>
      <c r="AT143" s="216" t="s">
        <v>162</v>
      </c>
      <c r="AU143" s="216" t="s">
        <v>85</v>
      </c>
      <c r="AY143" s="18" t="s">
        <v>159</v>
      </c>
      <c r="BE143" s="217">
        <f>IF(N143="základní",J143,0)</f>
        <v>0</v>
      </c>
      <c r="BF143" s="217">
        <f>IF(N143="snížená",J143,0)</f>
        <v>0</v>
      </c>
      <c r="BG143" s="217">
        <f>IF(N143="zákl. přenesená",J143,0)</f>
        <v>0</v>
      </c>
      <c r="BH143" s="217">
        <f>IF(N143="sníž. přenesená",J143,0)</f>
        <v>0</v>
      </c>
      <c r="BI143" s="217">
        <f>IF(N143="nulová",J143,0)</f>
        <v>0</v>
      </c>
      <c r="BJ143" s="18" t="s">
        <v>83</v>
      </c>
      <c r="BK143" s="217">
        <f>ROUND(I143*H143,2)</f>
        <v>0</v>
      </c>
      <c r="BL143" s="18" t="s">
        <v>238</v>
      </c>
      <c r="BM143" s="216" t="s">
        <v>1541</v>
      </c>
    </row>
    <row r="144" spans="1:47" s="2" customFormat="1" ht="12">
      <c r="A144" s="39"/>
      <c r="B144" s="40"/>
      <c r="C144" s="41"/>
      <c r="D144" s="218" t="s">
        <v>169</v>
      </c>
      <c r="E144" s="41"/>
      <c r="F144" s="219" t="s">
        <v>289</v>
      </c>
      <c r="G144" s="41"/>
      <c r="H144" s="41"/>
      <c r="I144" s="220"/>
      <c r="J144" s="41"/>
      <c r="K144" s="41"/>
      <c r="L144" s="45"/>
      <c r="M144" s="221"/>
      <c r="N144" s="222"/>
      <c r="O144" s="85"/>
      <c r="P144" s="85"/>
      <c r="Q144" s="85"/>
      <c r="R144" s="85"/>
      <c r="S144" s="85"/>
      <c r="T144" s="86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169</v>
      </c>
      <c r="AU144" s="18" t="s">
        <v>85</v>
      </c>
    </row>
    <row r="145" spans="1:51" s="13" customFormat="1" ht="12">
      <c r="A145" s="13"/>
      <c r="B145" s="223"/>
      <c r="C145" s="224"/>
      <c r="D145" s="225" t="s">
        <v>175</v>
      </c>
      <c r="E145" s="226" t="s">
        <v>19</v>
      </c>
      <c r="F145" s="227" t="s">
        <v>290</v>
      </c>
      <c r="G145" s="224"/>
      <c r="H145" s="226" t="s">
        <v>19</v>
      </c>
      <c r="I145" s="228"/>
      <c r="J145" s="224"/>
      <c r="K145" s="224"/>
      <c r="L145" s="229"/>
      <c r="M145" s="230"/>
      <c r="N145" s="231"/>
      <c r="O145" s="231"/>
      <c r="P145" s="231"/>
      <c r="Q145" s="231"/>
      <c r="R145" s="231"/>
      <c r="S145" s="231"/>
      <c r="T145" s="232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3" t="s">
        <v>175</v>
      </c>
      <c r="AU145" s="233" t="s">
        <v>85</v>
      </c>
      <c r="AV145" s="13" t="s">
        <v>83</v>
      </c>
      <c r="AW145" s="13" t="s">
        <v>37</v>
      </c>
      <c r="AX145" s="13" t="s">
        <v>75</v>
      </c>
      <c r="AY145" s="233" t="s">
        <v>159</v>
      </c>
    </row>
    <row r="146" spans="1:51" s="14" customFormat="1" ht="12">
      <c r="A146" s="14"/>
      <c r="B146" s="234"/>
      <c r="C146" s="235"/>
      <c r="D146" s="225" t="s">
        <v>175</v>
      </c>
      <c r="E146" s="236" t="s">
        <v>19</v>
      </c>
      <c r="F146" s="237" t="s">
        <v>1542</v>
      </c>
      <c r="G146" s="235"/>
      <c r="H146" s="238">
        <v>369.769</v>
      </c>
      <c r="I146" s="239"/>
      <c r="J146" s="235"/>
      <c r="K146" s="235"/>
      <c r="L146" s="240"/>
      <c r="M146" s="241"/>
      <c r="N146" s="242"/>
      <c r="O146" s="242"/>
      <c r="P146" s="242"/>
      <c r="Q146" s="242"/>
      <c r="R146" s="242"/>
      <c r="S146" s="242"/>
      <c r="T146" s="243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44" t="s">
        <v>175</v>
      </c>
      <c r="AU146" s="244" t="s">
        <v>85</v>
      </c>
      <c r="AV146" s="14" t="s">
        <v>85</v>
      </c>
      <c r="AW146" s="14" t="s">
        <v>37</v>
      </c>
      <c r="AX146" s="14" t="s">
        <v>75</v>
      </c>
      <c r="AY146" s="244" t="s">
        <v>159</v>
      </c>
    </row>
    <row r="147" spans="1:51" s="13" customFormat="1" ht="12">
      <c r="A147" s="13"/>
      <c r="B147" s="223"/>
      <c r="C147" s="224"/>
      <c r="D147" s="225" t="s">
        <v>175</v>
      </c>
      <c r="E147" s="226" t="s">
        <v>19</v>
      </c>
      <c r="F147" s="227" t="s">
        <v>292</v>
      </c>
      <c r="G147" s="224"/>
      <c r="H147" s="226" t="s">
        <v>19</v>
      </c>
      <c r="I147" s="228"/>
      <c r="J147" s="224"/>
      <c r="K147" s="224"/>
      <c r="L147" s="229"/>
      <c r="M147" s="230"/>
      <c r="N147" s="231"/>
      <c r="O147" s="231"/>
      <c r="P147" s="231"/>
      <c r="Q147" s="231"/>
      <c r="R147" s="231"/>
      <c r="S147" s="231"/>
      <c r="T147" s="232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3" t="s">
        <v>175</v>
      </c>
      <c r="AU147" s="233" t="s">
        <v>85</v>
      </c>
      <c r="AV147" s="13" t="s">
        <v>83</v>
      </c>
      <c r="AW147" s="13" t="s">
        <v>37</v>
      </c>
      <c r="AX147" s="13" t="s">
        <v>75</v>
      </c>
      <c r="AY147" s="233" t="s">
        <v>159</v>
      </c>
    </row>
    <row r="148" spans="1:51" s="14" customFormat="1" ht="12">
      <c r="A148" s="14"/>
      <c r="B148" s="234"/>
      <c r="C148" s="235"/>
      <c r="D148" s="225" t="s">
        <v>175</v>
      </c>
      <c r="E148" s="236" t="s">
        <v>19</v>
      </c>
      <c r="F148" s="237" t="s">
        <v>1543</v>
      </c>
      <c r="G148" s="235"/>
      <c r="H148" s="238">
        <v>708.569</v>
      </c>
      <c r="I148" s="239"/>
      <c r="J148" s="235"/>
      <c r="K148" s="235"/>
      <c r="L148" s="240"/>
      <c r="M148" s="241"/>
      <c r="N148" s="242"/>
      <c r="O148" s="242"/>
      <c r="P148" s="242"/>
      <c r="Q148" s="242"/>
      <c r="R148" s="242"/>
      <c r="S148" s="242"/>
      <c r="T148" s="243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44" t="s">
        <v>175</v>
      </c>
      <c r="AU148" s="244" t="s">
        <v>85</v>
      </c>
      <c r="AV148" s="14" t="s">
        <v>85</v>
      </c>
      <c r="AW148" s="14" t="s">
        <v>37</v>
      </c>
      <c r="AX148" s="14" t="s">
        <v>75</v>
      </c>
      <c r="AY148" s="244" t="s">
        <v>159</v>
      </c>
    </row>
    <row r="149" spans="1:51" s="14" customFormat="1" ht="12">
      <c r="A149" s="14"/>
      <c r="B149" s="234"/>
      <c r="C149" s="235"/>
      <c r="D149" s="225" t="s">
        <v>175</v>
      </c>
      <c r="E149" s="236" t="s">
        <v>19</v>
      </c>
      <c r="F149" s="237" t="s">
        <v>1544</v>
      </c>
      <c r="G149" s="235"/>
      <c r="H149" s="238">
        <v>127.62</v>
      </c>
      <c r="I149" s="239"/>
      <c r="J149" s="235"/>
      <c r="K149" s="235"/>
      <c r="L149" s="240"/>
      <c r="M149" s="241"/>
      <c r="N149" s="242"/>
      <c r="O149" s="242"/>
      <c r="P149" s="242"/>
      <c r="Q149" s="242"/>
      <c r="R149" s="242"/>
      <c r="S149" s="242"/>
      <c r="T149" s="243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44" t="s">
        <v>175</v>
      </c>
      <c r="AU149" s="244" t="s">
        <v>85</v>
      </c>
      <c r="AV149" s="14" t="s">
        <v>85</v>
      </c>
      <c r="AW149" s="14" t="s">
        <v>37</v>
      </c>
      <c r="AX149" s="14" t="s">
        <v>75</v>
      </c>
      <c r="AY149" s="244" t="s">
        <v>159</v>
      </c>
    </row>
    <row r="150" spans="1:51" s="13" customFormat="1" ht="12">
      <c r="A150" s="13"/>
      <c r="B150" s="223"/>
      <c r="C150" s="224"/>
      <c r="D150" s="225" t="s">
        <v>175</v>
      </c>
      <c r="E150" s="226" t="s">
        <v>19</v>
      </c>
      <c r="F150" s="227" t="s">
        <v>294</v>
      </c>
      <c r="G150" s="224"/>
      <c r="H150" s="226" t="s">
        <v>19</v>
      </c>
      <c r="I150" s="228"/>
      <c r="J150" s="224"/>
      <c r="K150" s="224"/>
      <c r="L150" s="229"/>
      <c r="M150" s="230"/>
      <c r="N150" s="231"/>
      <c r="O150" s="231"/>
      <c r="P150" s="231"/>
      <c r="Q150" s="231"/>
      <c r="R150" s="231"/>
      <c r="S150" s="231"/>
      <c r="T150" s="232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3" t="s">
        <v>175</v>
      </c>
      <c r="AU150" s="233" t="s">
        <v>85</v>
      </c>
      <c r="AV150" s="13" t="s">
        <v>83</v>
      </c>
      <c r="AW150" s="13" t="s">
        <v>37</v>
      </c>
      <c r="AX150" s="13" t="s">
        <v>75</v>
      </c>
      <c r="AY150" s="233" t="s">
        <v>159</v>
      </c>
    </row>
    <row r="151" spans="1:51" s="14" customFormat="1" ht="12">
      <c r="A151" s="14"/>
      <c r="B151" s="234"/>
      <c r="C151" s="235"/>
      <c r="D151" s="225" t="s">
        <v>175</v>
      </c>
      <c r="E151" s="236" t="s">
        <v>19</v>
      </c>
      <c r="F151" s="237" t="s">
        <v>1545</v>
      </c>
      <c r="G151" s="235"/>
      <c r="H151" s="238">
        <v>1164.119</v>
      </c>
      <c r="I151" s="239"/>
      <c r="J151" s="235"/>
      <c r="K151" s="235"/>
      <c r="L151" s="240"/>
      <c r="M151" s="241"/>
      <c r="N151" s="242"/>
      <c r="O151" s="242"/>
      <c r="P151" s="242"/>
      <c r="Q151" s="242"/>
      <c r="R151" s="242"/>
      <c r="S151" s="242"/>
      <c r="T151" s="243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44" t="s">
        <v>175</v>
      </c>
      <c r="AU151" s="244" t="s">
        <v>85</v>
      </c>
      <c r="AV151" s="14" t="s">
        <v>85</v>
      </c>
      <c r="AW151" s="14" t="s">
        <v>37</v>
      </c>
      <c r="AX151" s="14" t="s">
        <v>75</v>
      </c>
      <c r="AY151" s="244" t="s">
        <v>159</v>
      </c>
    </row>
    <row r="152" spans="1:51" s="13" customFormat="1" ht="12">
      <c r="A152" s="13"/>
      <c r="B152" s="223"/>
      <c r="C152" s="224"/>
      <c r="D152" s="225" t="s">
        <v>175</v>
      </c>
      <c r="E152" s="226" t="s">
        <v>19</v>
      </c>
      <c r="F152" s="227" t="s">
        <v>243</v>
      </c>
      <c r="G152" s="224"/>
      <c r="H152" s="226" t="s">
        <v>19</v>
      </c>
      <c r="I152" s="228"/>
      <c r="J152" s="224"/>
      <c r="K152" s="224"/>
      <c r="L152" s="229"/>
      <c r="M152" s="230"/>
      <c r="N152" s="231"/>
      <c r="O152" s="231"/>
      <c r="P152" s="231"/>
      <c r="Q152" s="231"/>
      <c r="R152" s="231"/>
      <c r="S152" s="231"/>
      <c r="T152" s="232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3" t="s">
        <v>175</v>
      </c>
      <c r="AU152" s="233" t="s">
        <v>85</v>
      </c>
      <c r="AV152" s="13" t="s">
        <v>83</v>
      </c>
      <c r="AW152" s="13" t="s">
        <v>37</v>
      </c>
      <c r="AX152" s="13" t="s">
        <v>75</v>
      </c>
      <c r="AY152" s="233" t="s">
        <v>159</v>
      </c>
    </row>
    <row r="153" spans="1:51" s="14" customFormat="1" ht="12">
      <c r="A153" s="14"/>
      <c r="B153" s="234"/>
      <c r="C153" s="235"/>
      <c r="D153" s="225" t="s">
        <v>175</v>
      </c>
      <c r="E153" s="236" t="s">
        <v>19</v>
      </c>
      <c r="F153" s="237" t="s">
        <v>1546</v>
      </c>
      <c r="G153" s="235"/>
      <c r="H153" s="238">
        <v>9.923</v>
      </c>
      <c r="I153" s="239"/>
      <c r="J153" s="235"/>
      <c r="K153" s="235"/>
      <c r="L153" s="240"/>
      <c r="M153" s="241"/>
      <c r="N153" s="242"/>
      <c r="O153" s="242"/>
      <c r="P153" s="242"/>
      <c r="Q153" s="242"/>
      <c r="R153" s="242"/>
      <c r="S153" s="242"/>
      <c r="T153" s="243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44" t="s">
        <v>175</v>
      </c>
      <c r="AU153" s="244" t="s">
        <v>85</v>
      </c>
      <c r="AV153" s="14" t="s">
        <v>85</v>
      </c>
      <c r="AW153" s="14" t="s">
        <v>37</v>
      </c>
      <c r="AX153" s="14" t="s">
        <v>75</v>
      </c>
      <c r="AY153" s="244" t="s">
        <v>159</v>
      </c>
    </row>
    <row r="154" spans="1:51" s="15" customFormat="1" ht="12">
      <c r="A154" s="15"/>
      <c r="B154" s="245"/>
      <c r="C154" s="246"/>
      <c r="D154" s="225" t="s">
        <v>175</v>
      </c>
      <c r="E154" s="247" t="s">
        <v>19</v>
      </c>
      <c r="F154" s="248" t="s">
        <v>179</v>
      </c>
      <c r="G154" s="246"/>
      <c r="H154" s="249">
        <v>2380</v>
      </c>
      <c r="I154" s="250"/>
      <c r="J154" s="246"/>
      <c r="K154" s="246"/>
      <c r="L154" s="251"/>
      <c r="M154" s="252"/>
      <c r="N154" s="253"/>
      <c r="O154" s="253"/>
      <c r="P154" s="253"/>
      <c r="Q154" s="253"/>
      <c r="R154" s="253"/>
      <c r="S154" s="253"/>
      <c r="T154" s="254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55" t="s">
        <v>175</v>
      </c>
      <c r="AU154" s="255" t="s">
        <v>85</v>
      </c>
      <c r="AV154" s="15" t="s">
        <v>167</v>
      </c>
      <c r="AW154" s="15" t="s">
        <v>37</v>
      </c>
      <c r="AX154" s="15" t="s">
        <v>83</v>
      </c>
      <c r="AY154" s="255" t="s">
        <v>159</v>
      </c>
    </row>
    <row r="155" spans="1:65" s="2" customFormat="1" ht="21.75" customHeight="1">
      <c r="A155" s="39"/>
      <c r="B155" s="40"/>
      <c r="C155" s="257" t="s">
        <v>238</v>
      </c>
      <c r="D155" s="257" t="s">
        <v>255</v>
      </c>
      <c r="E155" s="258" t="s">
        <v>297</v>
      </c>
      <c r="F155" s="259" t="s">
        <v>298</v>
      </c>
      <c r="G155" s="260" t="s">
        <v>237</v>
      </c>
      <c r="H155" s="261">
        <v>2380</v>
      </c>
      <c r="I155" s="262"/>
      <c r="J155" s="263">
        <f>ROUND(I155*H155,2)</f>
        <v>0</v>
      </c>
      <c r="K155" s="259" t="s">
        <v>166</v>
      </c>
      <c r="L155" s="264"/>
      <c r="M155" s="265" t="s">
        <v>19</v>
      </c>
      <c r="N155" s="266" t="s">
        <v>46</v>
      </c>
      <c r="O155" s="85"/>
      <c r="P155" s="214">
        <f>O155*H155</f>
        <v>0</v>
      </c>
      <c r="Q155" s="214">
        <v>2E-05</v>
      </c>
      <c r="R155" s="214">
        <f>Q155*H155</f>
        <v>0.0476</v>
      </c>
      <c r="S155" s="214">
        <v>0</v>
      </c>
      <c r="T155" s="215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16" t="s">
        <v>259</v>
      </c>
      <c r="AT155" s="216" t="s">
        <v>255</v>
      </c>
      <c r="AU155" s="216" t="s">
        <v>85</v>
      </c>
      <c r="AY155" s="18" t="s">
        <v>159</v>
      </c>
      <c r="BE155" s="217">
        <f>IF(N155="základní",J155,0)</f>
        <v>0</v>
      </c>
      <c r="BF155" s="217">
        <f>IF(N155="snížená",J155,0)</f>
        <v>0</v>
      </c>
      <c r="BG155" s="217">
        <f>IF(N155="zákl. přenesená",J155,0)</f>
        <v>0</v>
      </c>
      <c r="BH155" s="217">
        <f>IF(N155="sníž. přenesená",J155,0)</f>
        <v>0</v>
      </c>
      <c r="BI155" s="217">
        <f>IF(N155="nulová",J155,0)</f>
        <v>0</v>
      </c>
      <c r="BJ155" s="18" t="s">
        <v>83</v>
      </c>
      <c r="BK155" s="217">
        <f>ROUND(I155*H155,2)</f>
        <v>0</v>
      </c>
      <c r="BL155" s="18" t="s">
        <v>238</v>
      </c>
      <c r="BM155" s="216" t="s">
        <v>1547</v>
      </c>
    </row>
    <row r="156" spans="1:65" s="2" customFormat="1" ht="33" customHeight="1">
      <c r="A156" s="39"/>
      <c r="B156" s="40"/>
      <c r="C156" s="257" t="s">
        <v>275</v>
      </c>
      <c r="D156" s="257" t="s">
        <v>255</v>
      </c>
      <c r="E156" s="258" t="s">
        <v>301</v>
      </c>
      <c r="F156" s="259" t="s">
        <v>302</v>
      </c>
      <c r="G156" s="260" t="s">
        <v>303</v>
      </c>
      <c r="H156" s="261">
        <v>23.8</v>
      </c>
      <c r="I156" s="262"/>
      <c r="J156" s="263">
        <f>ROUND(I156*H156,2)</f>
        <v>0</v>
      </c>
      <c r="K156" s="259" t="s">
        <v>166</v>
      </c>
      <c r="L156" s="264"/>
      <c r="M156" s="265" t="s">
        <v>19</v>
      </c>
      <c r="N156" s="266" t="s">
        <v>46</v>
      </c>
      <c r="O156" s="85"/>
      <c r="P156" s="214">
        <f>O156*H156</f>
        <v>0</v>
      </c>
      <c r="Q156" s="214">
        <v>0.0011</v>
      </c>
      <c r="R156" s="214">
        <f>Q156*H156</f>
        <v>0.026180000000000002</v>
      </c>
      <c r="S156" s="214">
        <v>0</v>
      </c>
      <c r="T156" s="215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16" t="s">
        <v>259</v>
      </c>
      <c r="AT156" s="216" t="s">
        <v>255</v>
      </c>
      <c r="AU156" s="216" t="s">
        <v>85</v>
      </c>
      <c r="AY156" s="18" t="s">
        <v>159</v>
      </c>
      <c r="BE156" s="217">
        <f>IF(N156="základní",J156,0)</f>
        <v>0</v>
      </c>
      <c r="BF156" s="217">
        <f>IF(N156="snížená",J156,0)</f>
        <v>0</v>
      </c>
      <c r="BG156" s="217">
        <f>IF(N156="zákl. přenesená",J156,0)</f>
        <v>0</v>
      </c>
      <c r="BH156" s="217">
        <f>IF(N156="sníž. přenesená",J156,0)</f>
        <v>0</v>
      </c>
      <c r="BI156" s="217">
        <f>IF(N156="nulová",J156,0)</f>
        <v>0</v>
      </c>
      <c r="BJ156" s="18" t="s">
        <v>83</v>
      </c>
      <c r="BK156" s="217">
        <f>ROUND(I156*H156,2)</f>
        <v>0</v>
      </c>
      <c r="BL156" s="18" t="s">
        <v>238</v>
      </c>
      <c r="BM156" s="216" t="s">
        <v>1548</v>
      </c>
    </row>
    <row r="157" spans="1:51" s="14" customFormat="1" ht="12">
      <c r="A157" s="14"/>
      <c r="B157" s="234"/>
      <c r="C157" s="235"/>
      <c r="D157" s="225" t="s">
        <v>175</v>
      </c>
      <c r="E157" s="235"/>
      <c r="F157" s="237" t="s">
        <v>1549</v>
      </c>
      <c r="G157" s="235"/>
      <c r="H157" s="238">
        <v>23.8</v>
      </c>
      <c r="I157" s="239"/>
      <c r="J157" s="235"/>
      <c r="K157" s="235"/>
      <c r="L157" s="240"/>
      <c r="M157" s="241"/>
      <c r="N157" s="242"/>
      <c r="O157" s="242"/>
      <c r="P157" s="242"/>
      <c r="Q157" s="242"/>
      <c r="R157" s="242"/>
      <c r="S157" s="242"/>
      <c r="T157" s="243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44" t="s">
        <v>175</v>
      </c>
      <c r="AU157" s="244" t="s">
        <v>85</v>
      </c>
      <c r="AV157" s="14" t="s">
        <v>85</v>
      </c>
      <c r="AW157" s="14" t="s">
        <v>4</v>
      </c>
      <c r="AX157" s="14" t="s">
        <v>83</v>
      </c>
      <c r="AY157" s="244" t="s">
        <v>159</v>
      </c>
    </row>
    <row r="158" spans="1:65" s="2" customFormat="1" ht="55.5" customHeight="1">
      <c r="A158" s="39"/>
      <c r="B158" s="40"/>
      <c r="C158" s="205" t="s">
        <v>279</v>
      </c>
      <c r="D158" s="205" t="s">
        <v>162</v>
      </c>
      <c r="E158" s="206" t="s">
        <v>307</v>
      </c>
      <c r="F158" s="207" t="s">
        <v>308</v>
      </c>
      <c r="G158" s="208" t="s">
        <v>237</v>
      </c>
      <c r="H158" s="209">
        <v>5</v>
      </c>
      <c r="I158" s="210"/>
      <c r="J158" s="211">
        <f>ROUND(I158*H158,2)</f>
        <v>0</v>
      </c>
      <c r="K158" s="207" t="s">
        <v>166</v>
      </c>
      <c r="L158" s="45"/>
      <c r="M158" s="212" t="s">
        <v>19</v>
      </c>
      <c r="N158" s="213" t="s">
        <v>46</v>
      </c>
      <c r="O158" s="85"/>
      <c r="P158" s="214">
        <f>O158*H158</f>
        <v>0</v>
      </c>
      <c r="Q158" s="214">
        <v>0.00108</v>
      </c>
      <c r="R158" s="214">
        <f>Q158*H158</f>
        <v>0.0054</v>
      </c>
      <c r="S158" s="214">
        <v>0</v>
      </c>
      <c r="T158" s="215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16" t="s">
        <v>238</v>
      </c>
      <c r="AT158" s="216" t="s">
        <v>162</v>
      </c>
      <c r="AU158" s="216" t="s">
        <v>85</v>
      </c>
      <c r="AY158" s="18" t="s">
        <v>159</v>
      </c>
      <c r="BE158" s="217">
        <f>IF(N158="základní",J158,0)</f>
        <v>0</v>
      </c>
      <c r="BF158" s="217">
        <f>IF(N158="snížená",J158,0)</f>
        <v>0</v>
      </c>
      <c r="BG158" s="217">
        <f>IF(N158="zákl. přenesená",J158,0)</f>
        <v>0</v>
      </c>
      <c r="BH158" s="217">
        <f>IF(N158="sníž. přenesená",J158,0)</f>
        <v>0</v>
      </c>
      <c r="BI158" s="217">
        <f>IF(N158="nulová",J158,0)</f>
        <v>0</v>
      </c>
      <c r="BJ158" s="18" t="s">
        <v>83</v>
      </c>
      <c r="BK158" s="217">
        <f>ROUND(I158*H158,2)</f>
        <v>0</v>
      </c>
      <c r="BL158" s="18" t="s">
        <v>238</v>
      </c>
      <c r="BM158" s="216" t="s">
        <v>1550</v>
      </c>
    </row>
    <row r="159" spans="1:47" s="2" customFormat="1" ht="12">
      <c r="A159" s="39"/>
      <c r="B159" s="40"/>
      <c r="C159" s="41"/>
      <c r="D159" s="218" t="s">
        <v>169</v>
      </c>
      <c r="E159" s="41"/>
      <c r="F159" s="219" t="s">
        <v>310</v>
      </c>
      <c r="G159" s="41"/>
      <c r="H159" s="41"/>
      <c r="I159" s="220"/>
      <c r="J159" s="41"/>
      <c r="K159" s="41"/>
      <c r="L159" s="45"/>
      <c r="M159" s="221"/>
      <c r="N159" s="222"/>
      <c r="O159" s="85"/>
      <c r="P159" s="85"/>
      <c r="Q159" s="85"/>
      <c r="R159" s="85"/>
      <c r="S159" s="85"/>
      <c r="T159" s="86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169</v>
      </c>
      <c r="AU159" s="18" t="s">
        <v>85</v>
      </c>
    </row>
    <row r="160" spans="1:51" s="13" customFormat="1" ht="12">
      <c r="A160" s="13"/>
      <c r="B160" s="223"/>
      <c r="C160" s="224"/>
      <c r="D160" s="225" t="s">
        <v>175</v>
      </c>
      <c r="E160" s="226" t="s">
        <v>19</v>
      </c>
      <c r="F160" s="227" t="s">
        <v>322</v>
      </c>
      <c r="G160" s="224"/>
      <c r="H160" s="226" t="s">
        <v>19</v>
      </c>
      <c r="I160" s="228"/>
      <c r="J160" s="224"/>
      <c r="K160" s="224"/>
      <c r="L160" s="229"/>
      <c r="M160" s="230"/>
      <c r="N160" s="231"/>
      <c r="O160" s="231"/>
      <c r="P160" s="231"/>
      <c r="Q160" s="231"/>
      <c r="R160" s="231"/>
      <c r="S160" s="231"/>
      <c r="T160" s="232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3" t="s">
        <v>175</v>
      </c>
      <c r="AU160" s="233" t="s">
        <v>85</v>
      </c>
      <c r="AV160" s="13" t="s">
        <v>83</v>
      </c>
      <c r="AW160" s="13" t="s">
        <v>37</v>
      </c>
      <c r="AX160" s="13" t="s">
        <v>75</v>
      </c>
      <c r="AY160" s="233" t="s">
        <v>159</v>
      </c>
    </row>
    <row r="161" spans="1:51" s="13" customFormat="1" ht="12">
      <c r="A161" s="13"/>
      <c r="B161" s="223"/>
      <c r="C161" s="224"/>
      <c r="D161" s="225" t="s">
        <v>175</v>
      </c>
      <c r="E161" s="226" t="s">
        <v>19</v>
      </c>
      <c r="F161" s="227" t="s">
        <v>323</v>
      </c>
      <c r="G161" s="224"/>
      <c r="H161" s="226" t="s">
        <v>19</v>
      </c>
      <c r="I161" s="228"/>
      <c r="J161" s="224"/>
      <c r="K161" s="224"/>
      <c r="L161" s="229"/>
      <c r="M161" s="230"/>
      <c r="N161" s="231"/>
      <c r="O161" s="231"/>
      <c r="P161" s="231"/>
      <c r="Q161" s="231"/>
      <c r="R161" s="231"/>
      <c r="S161" s="231"/>
      <c r="T161" s="232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3" t="s">
        <v>175</v>
      </c>
      <c r="AU161" s="233" t="s">
        <v>85</v>
      </c>
      <c r="AV161" s="13" t="s">
        <v>83</v>
      </c>
      <c r="AW161" s="13" t="s">
        <v>37</v>
      </c>
      <c r="AX161" s="13" t="s">
        <v>75</v>
      </c>
      <c r="AY161" s="233" t="s">
        <v>159</v>
      </c>
    </row>
    <row r="162" spans="1:51" s="14" customFormat="1" ht="12">
      <c r="A162" s="14"/>
      <c r="B162" s="234"/>
      <c r="C162" s="235"/>
      <c r="D162" s="225" t="s">
        <v>175</v>
      </c>
      <c r="E162" s="236" t="s">
        <v>19</v>
      </c>
      <c r="F162" s="237" t="s">
        <v>194</v>
      </c>
      <c r="G162" s="235"/>
      <c r="H162" s="238">
        <v>5</v>
      </c>
      <c r="I162" s="239"/>
      <c r="J162" s="235"/>
      <c r="K162" s="235"/>
      <c r="L162" s="240"/>
      <c r="M162" s="241"/>
      <c r="N162" s="242"/>
      <c r="O162" s="242"/>
      <c r="P162" s="242"/>
      <c r="Q162" s="242"/>
      <c r="R162" s="242"/>
      <c r="S162" s="242"/>
      <c r="T162" s="243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44" t="s">
        <v>175</v>
      </c>
      <c r="AU162" s="244" t="s">
        <v>85</v>
      </c>
      <c r="AV162" s="14" t="s">
        <v>85</v>
      </c>
      <c r="AW162" s="14" t="s">
        <v>37</v>
      </c>
      <c r="AX162" s="14" t="s">
        <v>83</v>
      </c>
      <c r="AY162" s="244" t="s">
        <v>159</v>
      </c>
    </row>
    <row r="163" spans="1:65" s="2" customFormat="1" ht="24.15" customHeight="1">
      <c r="A163" s="39"/>
      <c r="B163" s="40"/>
      <c r="C163" s="257" t="s">
        <v>281</v>
      </c>
      <c r="D163" s="257" t="s">
        <v>255</v>
      </c>
      <c r="E163" s="258" t="s">
        <v>325</v>
      </c>
      <c r="F163" s="259" t="s">
        <v>326</v>
      </c>
      <c r="G163" s="260" t="s">
        <v>237</v>
      </c>
      <c r="H163" s="261">
        <v>5</v>
      </c>
      <c r="I163" s="262"/>
      <c r="J163" s="263">
        <f>ROUND(I163*H163,2)</f>
        <v>0</v>
      </c>
      <c r="K163" s="259" t="s">
        <v>166</v>
      </c>
      <c r="L163" s="264"/>
      <c r="M163" s="265" t="s">
        <v>19</v>
      </c>
      <c r="N163" s="266" t="s">
        <v>46</v>
      </c>
      <c r="O163" s="85"/>
      <c r="P163" s="214">
        <f>O163*H163</f>
        <v>0</v>
      </c>
      <c r="Q163" s="214">
        <v>0.00202</v>
      </c>
      <c r="R163" s="214">
        <f>Q163*H163</f>
        <v>0.010100000000000001</v>
      </c>
      <c r="S163" s="214">
        <v>0</v>
      </c>
      <c r="T163" s="215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16" t="s">
        <v>259</v>
      </c>
      <c r="AT163" s="216" t="s">
        <v>255</v>
      </c>
      <c r="AU163" s="216" t="s">
        <v>85</v>
      </c>
      <c r="AY163" s="18" t="s">
        <v>159</v>
      </c>
      <c r="BE163" s="217">
        <f>IF(N163="základní",J163,0)</f>
        <v>0</v>
      </c>
      <c r="BF163" s="217">
        <f>IF(N163="snížená",J163,0)</f>
        <v>0</v>
      </c>
      <c r="BG163" s="217">
        <f>IF(N163="zákl. přenesená",J163,0)</f>
        <v>0</v>
      </c>
      <c r="BH163" s="217">
        <f>IF(N163="sníž. přenesená",J163,0)</f>
        <v>0</v>
      </c>
      <c r="BI163" s="217">
        <f>IF(N163="nulová",J163,0)</f>
        <v>0</v>
      </c>
      <c r="BJ163" s="18" t="s">
        <v>83</v>
      </c>
      <c r="BK163" s="217">
        <f>ROUND(I163*H163,2)</f>
        <v>0</v>
      </c>
      <c r="BL163" s="18" t="s">
        <v>238</v>
      </c>
      <c r="BM163" s="216" t="s">
        <v>1551</v>
      </c>
    </row>
    <row r="164" spans="1:65" s="2" customFormat="1" ht="55.5" customHeight="1">
      <c r="A164" s="39"/>
      <c r="B164" s="40"/>
      <c r="C164" s="205" t="s">
        <v>285</v>
      </c>
      <c r="D164" s="205" t="s">
        <v>162</v>
      </c>
      <c r="E164" s="206" t="s">
        <v>307</v>
      </c>
      <c r="F164" s="207" t="s">
        <v>308</v>
      </c>
      <c r="G164" s="208" t="s">
        <v>237</v>
      </c>
      <c r="H164" s="209">
        <v>5</v>
      </c>
      <c r="I164" s="210"/>
      <c r="J164" s="211">
        <f>ROUND(I164*H164,2)</f>
        <v>0</v>
      </c>
      <c r="K164" s="207" t="s">
        <v>166</v>
      </c>
      <c r="L164" s="45"/>
      <c r="M164" s="212" t="s">
        <v>19</v>
      </c>
      <c r="N164" s="213" t="s">
        <v>46</v>
      </c>
      <c r="O164" s="85"/>
      <c r="P164" s="214">
        <f>O164*H164</f>
        <v>0</v>
      </c>
      <c r="Q164" s="214">
        <v>0.00108</v>
      </c>
      <c r="R164" s="214">
        <f>Q164*H164</f>
        <v>0.0054</v>
      </c>
      <c r="S164" s="214">
        <v>0</v>
      </c>
      <c r="T164" s="215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16" t="s">
        <v>238</v>
      </c>
      <c r="AT164" s="216" t="s">
        <v>162</v>
      </c>
      <c r="AU164" s="216" t="s">
        <v>85</v>
      </c>
      <c r="AY164" s="18" t="s">
        <v>159</v>
      </c>
      <c r="BE164" s="217">
        <f>IF(N164="základní",J164,0)</f>
        <v>0</v>
      </c>
      <c r="BF164" s="217">
        <f>IF(N164="snížená",J164,0)</f>
        <v>0</v>
      </c>
      <c r="BG164" s="217">
        <f>IF(N164="zákl. přenesená",J164,0)</f>
        <v>0</v>
      </c>
      <c r="BH164" s="217">
        <f>IF(N164="sníž. přenesená",J164,0)</f>
        <v>0</v>
      </c>
      <c r="BI164" s="217">
        <f>IF(N164="nulová",J164,0)</f>
        <v>0</v>
      </c>
      <c r="BJ164" s="18" t="s">
        <v>83</v>
      </c>
      <c r="BK164" s="217">
        <f>ROUND(I164*H164,2)</f>
        <v>0</v>
      </c>
      <c r="BL164" s="18" t="s">
        <v>238</v>
      </c>
      <c r="BM164" s="216" t="s">
        <v>1552</v>
      </c>
    </row>
    <row r="165" spans="1:47" s="2" customFormat="1" ht="12">
      <c r="A165" s="39"/>
      <c r="B165" s="40"/>
      <c r="C165" s="41"/>
      <c r="D165" s="218" t="s">
        <v>169</v>
      </c>
      <c r="E165" s="41"/>
      <c r="F165" s="219" t="s">
        <v>310</v>
      </c>
      <c r="G165" s="41"/>
      <c r="H165" s="41"/>
      <c r="I165" s="220"/>
      <c r="J165" s="41"/>
      <c r="K165" s="41"/>
      <c r="L165" s="45"/>
      <c r="M165" s="221"/>
      <c r="N165" s="222"/>
      <c r="O165" s="85"/>
      <c r="P165" s="85"/>
      <c r="Q165" s="85"/>
      <c r="R165" s="85"/>
      <c r="S165" s="85"/>
      <c r="T165" s="86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169</v>
      </c>
      <c r="AU165" s="18" t="s">
        <v>85</v>
      </c>
    </row>
    <row r="166" spans="1:65" s="2" customFormat="1" ht="33" customHeight="1">
      <c r="A166" s="39"/>
      <c r="B166" s="40"/>
      <c r="C166" s="257" t="s">
        <v>7</v>
      </c>
      <c r="D166" s="257" t="s">
        <v>255</v>
      </c>
      <c r="E166" s="258" t="s">
        <v>331</v>
      </c>
      <c r="F166" s="259" t="s">
        <v>332</v>
      </c>
      <c r="G166" s="260" t="s">
        <v>237</v>
      </c>
      <c r="H166" s="261">
        <v>5</v>
      </c>
      <c r="I166" s="262"/>
      <c r="J166" s="263">
        <f>ROUND(I166*H166,2)</f>
        <v>0</v>
      </c>
      <c r="K166" s="259" t="s">
        <v>166</v>
      </c>
      <c r="L166" s="264"/>
      <c r="M166" s="265" t="s">
        <v>19</v>
      </c>
      <c r="N166" s="266" t="s">
        <v>46</v>
      </c>
      <c r="O166" s="85"/>
      <c r="P166" s="214">
        <f>O166*H166</f>
        <v>0</v>
      </c>
      <c r="Q166" s="214">
        <v>0.00233</v>
      </c>
      <c r="R166" s="214">
        <f>Q166*H166</f>
        <v>0.01165</v>
      </c>
      <c r="S166" s="214">
        <v>0</v>
      </c>
      <c r="T166" s="215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16" t="s">
        <v>259</v>
      </c>
      <c r="AT166" s="216" t="s">
        <v>255</v>
      </c>
      <c r="AU166" s="216" t="s">
        <v>85</v>
      </c>
      <c r="AY166" s="18" t="s">
        <v>159</v>
      </c>
      <c r="BE166" s="217">
        <f>IF(N166="základní",J166,0)</f>
        <v>0</v>
      </c>
      <c r="BF166" s="217">
        <f>IF(N166="snížená",J166,0)</f>
        <v>0</v>
      </c>
      <c r="BG166" s="217">
        <f>IF(N166="zákl. přenesená",J166,0)</f>
        <v>0</v>
      </c>
      <c r="BH166" s="217">
        <f>IF(N166="sníž. přenesená",J166,0)</f>
        <v>0</v>
      </c>
      <c r="BI166" s="217">
        <f>IF(N166="nulová",J166,0)</f>
        <v>0</v>
      </c>
      <c r="BJ166" s="18" t="s">
        <v>83</v>
      </c>
      <c r="BK166" s="217">
        <f>ROUND(I166*H166,2)</f>
        <v>0</v>
      </c>
      <c r="BL166" s="18" t="s">
        <v>238</v>
      </c>
      <c r="BM166" s="216" t="s">
        <v>1553</v>
      </c>
    </row>
    <row r="167" spans="1:65" s="2" customFormat="1" ht="33" customHeight="1">
      <c r="A167" s="39"/>
      <c r="B167" s="40"/>
      <c r="C167" s="205" t="s">
        <v>300</v>
      </c>
      <c r="D167" s="205" t="s">
        <v>162</v>
      </c>
      <c r="E167" s="206" t="s">
        <v>335</v>
      </c>
      <c r="F167" s="207" t="s">
        <v>336</v>
      </c>
      <c r="G167" s="208" t="s">
        <v>165</v>
      </c>
      <c r="H167" s="209">
        <v>48.143</v>
      </c>
      <c r="I167" s="210"/>
      <c r="J167" s="211">
        <f>ROUND(I167*H167,2)</f>
        <v>0</v>
      </c>
      <c r="K167" s="207" t="s">
        <v>166</v>
      </c>
      <c r="L167" s="45"/>
      <c r="M167" s="212" t="s">
        <v>19</v>
      </c>
      <c r="N167" s="213" t="s">
        <v>46</v>
      </c>
      <c r="O167" s="85"/>
      <c r="P167" s="214">
        <f>O167*H167</f>
        <v>0</v>
      </c>
      <c r="Q167" s="214">
        <v>0</v>
      </c>
      <c r="R167" s="214">
        <f>Q167*H167</f>
        <v>0</v>
      </c>
      <c r="S167" s="214">
        <v>0.011</v>
      </c>
      <c r="T167" s="215">
        <f>S167*H167</f>
        <v>0.529573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16" t="s">
        <v>238</v>
      </c>
      <c r="AT167" s="216" t="s">
        <v>162</v>
      </c>
      <c r="AU167" s="216" t="s">
        <v>85</v>
      </c>
      <c r="AY167" s="18" t="s">
        <v>159</v>
      </c>
      <c r="BE167" s="217">
        <f>IF(N167="základní",J167,0)</f>
        <v>0</v>
      </c>
      <c r="BF167" s="217">
        <f>IF(N167="snížená",J167,0)</f>
        <v>0</v>
      </c>
      <c r="BG167" s="217">
        <f>IF(N167="zákl. přenesená",J167,0)</f>
        <v>0</v>
      </c>
      <c r="BH167" s="217">
        <f>IF(N167="sníž. přenesená",J167,0)</f>
        <v>0</v>
      </c>
      <c r="BI167" s="217">
        <f>IF(N167="nulová",J167,0)</f>
        <v>0</v>
      </c>
      <c r="BJ167" s="18" t="s">
        <v>83</v>
      </c>
      <c r="BK167" s="217">
        <f>ROUND(I167*H167,2)</f>
        <v>0</v>
      </c>
      <c r="BL167" s="18" t="s">
        <v>238</v>
      </c>
      <c r="BM167" s="216" t="s">
        <v>1554</v>
      </c>
    </row>
    <row r="168" spans="1:47" s="2" customFormat="1" ht="12">
      <c r="A168" s="39"/>
      <c r="B168" s="40"/>
      <c r="C168" s="41"/>
      <c r="D168" s="218" t="s">
        <v>169</v>
      </c>
      <c r="E168" s="41"/>
      <c r="F168" s="219" t="s">
        <v>338</v>
      </c>
      <c r="G168" s="41"/>
      <c r="H168" s="41"/>
      <c r="I168" s="220"/>
      <c r="J168" s="41"/>
      <c r="K168" s="41"/>
      <c r="L168" s="45"/>
      <c r="M168" s="221"/>
      <c r="N168" s="222"/>
      <c r="O168" s="85"/>
      <c r="P168" s="85"/>
      <c r="Q168" s="85"/>
      <c r="R168" s="85"/>
      <c r="S168" s="85"/>
      <c r="T168" s="86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T168" s="18" t="s">
        <v>169</v>
      </c>
      <c r="AU168" s="18" t="s">
        <v>85</v>
      </c>
    </row>
    <row r="169" spans="1:51" s="13" customFormat="1" ht="12">
      <c r="A169" s="13"/>
      <c r="B169" s="223"/>
      <c r="C169" s="224"/>
      <c r="D169" s="225" t="s">
        <v>175</v>
      </c>
      <c r="E169" s="226" t="s">
        <v>19</v>
      </c>
      <c r="F169" s="227" t="s">
        <v>339</v>
      </c>
      <c r="G169" s="224"/>
      <c r="H169" s="226" t="s">
        <v>19</v>
      </c>
      <c r="I169" s="228"/>
      <c r="J169" s="224"/>
      <c r="K169" s="224"/>
      <c r="L169" s="229"/>
      <c r="M169" s="230"/>
      <c r="N169" s="231"/>
      <c r="O169" s="231"/>
      <c r="P169" s="231"/>
      <c r="Q169" s="231"/>
      <c r="R169" s="231"/>
      <c r="S169" s="231"/>
      <c r="T169" s="232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3" t="s">
        <v>175</v>
      </c>
      <c r="AU169" s="233" t="s">
        <v>85</v>
      </c>
      <c r="AV169" s="13" t="s">
        <v>83</v>
      </c>
      <c r="AW169" s="13" t="s">
        <v>37</v>
      </c>
      <c r="AX169" s="13" t="s">
        <v>75</v>
      </c>
      <c r="AY169" s="233" t="s">
        <v>159</v>
      </c>
    </row>
    <row r="170" spans="1:51" s="13" customFormat="1" ht="12">
      <c r="A170" s="13"/>
      <c r="B170" s="223"/>
      <c r="C170" s="224"/>
      <c r="D170" s="225" t="s">
        <v>175</v>
      </c>
      <c r="E170" s="226" t="s">
        <v>19</v>
      </c>
      <c r="F170" s="227" t="s">
        <v>340</v>
      </c>
      <c r="G170" s="224"/>
      <c r="H170" s="226" t="s">
        <v>19</v>
      </c>
      <c r="I170" s="228"/>
      <c r="J170" s="224"/>
      <c r="K170" s="224"/>
      <c r="L170" s="229"/>
      <c r="M170" s="230"/>
      <c r="N170" s="231"/>
      <c r="O170" s="231"/>
      <c r="P170" s="231"/>
      <c r="Q170" s="231"/>
      <c r="R170" s="231"/>
      <c r="S170" s="231"/>
      <c r="T170" s="232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3" t="s">
        <v>175</v>
      </c>
      <c r="AU170" s="233" t="s">
        <v>85</v>
      </c>
      <c r="AV170" s="13" t="s">
        <v>83</v>
      </c>
      <c r="AW170" s="13" t="s">
        <v>37</v>
      </c>
      <c r="AX170" s="13" t="s">
        <v>75</v>
      </c>
      <c r="AY170" s="233" t="s">
        <v>159</v>
      </c>
    </row>
    <row r="171" spans="1:51" s="13" customFormat="1" ht="12">
      <c r="A171" s="13"/>
      <c r="B171" s="223"/>
      <c r="C171" s="224"/>
      <c r="D171" s="225" t="s">
        <v>175</v>
      </c>
      <c r="E171" s="226" t="s">
        <v>19</v>
      </c>
      <c r="F171" s="227" t="s">
        <v>1555</v>
      </c>
      <c r="G171" s="224"/>
      <c r="H171" s="226" t="s">
        <v>19</v>
      </c>
      <c r="I171" s="228"/>
      <c r="J171" s="224"/>
      <c r="K171" s="224"/>
      <c r="L171" s="229"/>
      <c r="M171" s="230"/>
      <c r="N171" s="231"/>
      <c r="O171" s="231"/>
      <c r="P171" s="231"/>
      <c r="Q171" s="231"/>
      <c r="R171" s="231"/>
      <c r="S171" s="231"/>
      <c r="T171" s="232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3" t="s">
        <v>175</v>
      </c>
      <c r="AU171" s="233" t="s">
        <v>85</v>
      </c>
      <c r="AV171" s="13" t="s">
        <v>83</v>
      </c>
      <c r="AW171" s="13" t="s">
        <v>37</v>
      </c>
      <c r="AX171" s="13" t="s">
        <v>75</v>
      </c>
      <c r="AY171" s="233" t="s">
        <v>159</v>
      </c>
    </row>
    <row r="172" spans="1:51" s="14" customFormat="1" ht="12">
      <c r="A172" s="14"/>
      <c r="B172" s="234"/>
      <c r="C172" s="235"/>
      <c r="D172" s="225" t="s">
        <v>175</v>
      </c>
      <c r="E172" s="236" t="s">
        <v>19</v>
      </c>
      <c r="F172" s="237" t="s">
        <v>1556</v>
      </c>
      <c r="G172" s="235"/>
      <c r="H172" s="238">
        <v>48.143</v>
      </c>
      <c r="I172" s="239"/>
      <c r="J172" s="235"/>
      <c r="K172" s="235"/>
      <c r="L172" s="240"/>
      <c r="M172" s="241"/>
      <c r="N172" s="242"/>
      <c r="O172" s="242"/>
      <c r="P172" s="242"/>
      <c r="Q172" s="242"/>
      <c r="R172" s="242"/>
      <c r="S172" s="242"/>
      <c r="T172" s="243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44" t="s">
        <v>175</v>
      </c>
      <c r="AU172" s="244" t="s">
        <v>85</v>
      </c>
      <c r="AV172" s="14" t="s">
        <v>85</v>
      </c>
      <c r="AW172" s="14" t="s">
        <v>37</v>
      </c>
      <c r="AX172" s="14" t="s">
        <v>83</v>
      </c>
      <c r="AY172" s="244" t="s">
        <v>159</v>
      </c>
    </row>
    <row r="173" spans="1:65" s="2" customFormat="1" ht="37.8" customHeight="1">
      <c r="A173" s="39"/>
      <c r="B173" s="40"/>
      <c r="C173" s="205" t="s">
        <v>306</v>
      </c>
      <c r="D173" s="205" t="s">
        <v>162</v>
      </c>
      <c r="E173" s="206" t="s">
        <v>246</v>
      </c>
      <c r="F173" s="207" t="s">
        <v>247</v>
      </c>
      <c r="G173" s="208" t="s">
        <v>165</v>
      </c>
      <c r="H173" s="209">
        <v>67.4</v>
      </c>
      <c r="I173" s="210"/>
      <c r="J173" s="211">
        <f>ROUND(I173*H173,2)</f>
        <v>0</v>
      </c>
      <c r="K173" s="207" t="s">
        <v>166</v>
      </c>
      <c r="L173" s="45"/>
      <c r="M173" s="212" t="s">
        <v>19</v>
      </c>
      <c r="N173" s="213" t="s">
        <v>46</v>
      </c>
      <c r="O173" s="85"/>
      <c r="P173" s="214">
        <f>O173*H173</f>
        <v>0</v>
      </c>
      <c r="Q173" s="214">
        <v>0</v>
      </c>
      <c r="R173" s="214">
        <f>Q173*H173</f>
        <v>0</v>
      </c>
      <c r="S173" s="214">
        <v>0</v>
      </c>
      <c r="T173" s="215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16" t="s">
        <v>238</v>
      </c>
      <c r="AT173" s="216" t="s">
        <v>162</v>
      </c>
      <c r="AU173" s="216" t="s">
        <v>85</v>
      </c>
      <c r="AY173" s="18" t="s">
        <v>159</v>
      </c>
      <c r="BE173" s="217">
        <f>IF(N173="základní",J173,0)</f>
        <v>0</v>
      </c>
      <c r="BF173" s="217">
        <f>IF(N173="snížená",J173,0)</f>
        <v>0</v>
      </c>
      <c r="BG173" s="217">
        <f>IF(N173="zákl. přenesená",J173,0)</f>
        <v>0</v>
      </c>
      <c r="BH173" s="217">
        <f>IF(N173="sníž. přenesená",J173,0)</f>
        <v>0</v>
      </c>
      <c r="BI173" s="217">
        <f>IF(N173="nulová",J173,0)</f>
        <v>0</v>
      </c>
      <c r="BJ173" s="18" t="s">
        <v>83</v>
      </c>
      <c r="BK173" s="217">
        <f>ROUND(I173*H173,2)</f>
        <v>0</v>
      </c>
      <c r="BL173" s="18" t="s">
        <v>238</v>
      </c>
      <c r="BM173" s="216" t="s">
        <v>1557</v>
      </c>
    </row>
    <row r="174" spans="1:47" s="2" customFormat="1" ht="12">
      <c r="A174" s="39"/>
      <c r="B174" s="40"/>
      <c r="C174" s="41"/>
      <c r="D174" s="218" t="s">
        <v>169</v>
      </c>
      <c r="E174" s="41"/>
      <c r="F174" s="219" t="s">
        <v>249</v>
      </c>
      <c r="G174" s="41"/>
      <c r="H174" s="41"/>
      <c r="I174" s="220"/>
      <c r="J174" s="41"/>
      <c r="K174" s="41"/>
      <c r="L174" s="45"/>
      <c r="M174" s="221"/>
      <c r="N174" s="222"/>
      <c r="O174" s="85"/>
      <c r="P174" s="85"/>
      <c r="Q174" s="85"/>
      <c r="R174" s="85"/>
      <c r="S174" s="85"/>
      <c r="T174" s="86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T174" s="18" t="s">
        <v>169</v>
      </c>
      <c r="AU174" s="18" t="s">
        <v>85</v>
      </c>
    </row>
    <row r="175" spans="1:51" s="13" customFormat="1" ht="12">
      <c r="A175" s="13"/>
      <c r="B175" s="223"/>
      <c r="C175" s="224"/>
      <c r="D175" s="225" t="s">
        <v>175</v>
      </c>
      <c r="E175" s="226" t="s">
        <v>19</v>
      </c>
      <c r="F175" s="227" t="s">
        <v>339</v>
      </c>
      <c r="G175" s="224"/>
      <c r="H175" s="226" t="s">
        <v>19</v>
      </c>
      <c r="I175" s="228"/>
      <c r="J175" s="224"/>
      <c r="K175" s="224"/>
      <c r="L175" s="229"/>
      <c r="M175" s="230"/>
      <c r="N175" s="231"/>
      <c r="O175" s="231"/>
      <c r="P175" s="231"/>
      <c r="Q175" s="231"/>
      <c r="R175" s="231"/>
      <c r="S175" s="231"/>
      <c r="T175" s="232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3" t="s">
        <v>175</v>
      </c>
      <c r="AU175" s="233" t="s">
        <v>85</v>
      </c>
      <c r="AV175" s="13" t="s">
        <v>83</v>
      </c>
      <c r="AW175" s="13" t="s">
        <v>37</v>
      </c>
      <c r="AX175" s="13" t="s">
        <v>75</v>
      </c>
      <c r="AY175" s="233" t="s">
        <v>159</v>
      </c>
    </row>
    <row r="176" spans="1:51" s="13" customFormat="1" ht="12">
      <c r="A176" s="13"/>
      <c r="B176" s="223"/>
      <c r="C176" s="224"/>
      <c r="D176" s="225" t="s">
        <v>175</v>
      </c>
      <c r="E176" s="226" t="s">
        <v>19</v>
      </c>
      <c r="F176" s="227" t="s">
        <v>1555</v>
      </c>
      <c r="G176" s="224"/>
      <c r="H176" s="226" t="s">
        <v>19</v>
      </c>
      <c r="I176" s="228"/>
      <c r="J176" s="224"/>
      <c r="K176" s="224"/>
      <c r="L176" s="229"/>
      <c r="M176" s="230"/>
      <c r="N176" s="231"/>
      <c r="O176" s="231"/>
      <c r="P176" s="231"/>
      <c r="Q176" s="231"/>
      <c r="R176" s="231"/>
      <c r="S176" s="231"/>
      <c r="T176" s="232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3" t="s">
        <v>175</v>
      </c>
      <c r="AU176" s="233" t="s">
        <v>85</v>
      </c>
      <c r="AV176" s="13" t="s">
        <v>83</v>
      </c>
      <c r="AW176" s="13" t="s">
        <v>37</v>
      </c>
      <c r="AX176" s="13" t="s">
        <v>75</v>
      </c>
      <c r="AY176" s="233" t="s">
        <v>159</v>
      </c>
    </row>
    <row r="177" spans="1:51" s="14" customFormat="1" ht="12">
      <c r="A177" s="14"/>
      <c r="B177" s="234"/>
      <c r="C177" s="235"/>
      <c r="D177" s="225" t="s">
        <v>175</v>
      </c>
      <c r="E177" s="236" t="s">
        <v>19</v>
      </c>
      <c r="F177" s="237" t="s">
        <v>1558</v>
      </c>
      <c r="G177" s="235"/>
      <c r="H177" s="238">
        <v>67.4</v>
      </c>
      <c r="I177" s="239"/>
      <c r="J177" s="235"/>
      <c r="K177" s="235"/>
      <c r="L177" s="240"/>
      <c r="M177" s="241"/>
      <c r="N177" s="242"/>
      <c r="O177" s="242"/>
      <c r="P177" s="242"/>
      <c r="Q177" s="242"/>
      <c r="R177" s="242"/>
      <c r="S177" s="242"/>
      <c r="T177" s="243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44" t="s">
        <v>175</v>
      </c>
      <c r="AU177" s="244" t="s">
        <v>85</v>
      </c>
      <c r="AV177" s="14" t="s">
        <v>85</v>
      </c>
      <c r="AW177" s="14" t="s">
        <v>37</v>
      </c>
      <c r="AX177" s="14" t="s">
        <v>83</v>
      </c>
      <c r="AY177" s="244" t="s">
        <v>159</v>
      </c>
    </row>
    <row r="178" spans="1:65" s="2" customFormat="1" ht="16.5" customHeight="1">
      <c r="A178" s="39"/>
      <c r="B178" s="40"/>
      <c r="C178" s="257" t="s">
        <v>315</v>
      </c>
      <c r="D178" s="257" t="s">
        <v>255</v>
      </c>
      <c r="E178" s="258" t="s">
        <v>256</v>
      </c>
      <c r="F178" s="259" t="s">
        <v>257</v>
      </c>
      <c r="G178" s="260" t="s">
        <v>258</v>
      </c>
      <c r="H178" s="261">
        <v>21.568</v>
      </c>
      <c r="I178" s="262"/>
      <c r="J178" s="263">
        <f>ROUND(I178*H178,2)</f>
        <v>0</v>
      </c>
      <c r="K178" s="259" t="s">
        <v>166</v>
      </c>
      <c r="L178" s="264"/>
      <c r="M178" s="265" t="s">
        <v>19</v>
      </c>
      <c r="N178" s="266" t="s">
        <v>46</v>
      </c>
      <c r="O178" s="85"/>
      <c r="P178" s="214">
        <f>O178*H178</f>
        <v>0</v>
      </c>
      <c r="Q178" s="214">
        <v>0.001</v>
      </c>
      <c r="R178" s="214">
        <f>Q178*H178</f>
        <v>0.021568</v>
      </c>
      <c r="S178" s="214">
        <v>0</v>
      </c>
      <c r="T178" s="215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16" t="s">
        <v>259</v>
      </c>
      <c r="AT178" s="216" t="s">
        <v>255</v>
      </c>
      <c r="AU178" s="216" t="s">
        <v>85</v>
      </c>
      <c r="AY178" s="18" t="s">
        <v>159</v>
      </c>
      <c r="BE178" s="217">
        <f>IF(N178="základní",J178,0)</f>
        <v>0</v>
      </c>
      <c r="BF178" s="217">
        <f>IF(N178="snížená",J178,0)</f>
        <v>0</v>
      </c>
      <c r="BG178" s="217">
        <f>IF(N178="zákl. přenesená",J178,0)</f>
        <v>0</v>
      </c>
      <c r="BH178" s="217">
        <f>IF(N178="sníž. přenesená",J178,0)</f>
        <v>0</v>
      </c>
      <c r="BI178" s="217">
        <f>IF(N178="nulová",J178,0)</f>
        <v>0</v>
      </c>
      <c r="BJ178" s="18" t="s">
        <v>83</v>
      </c>
      <c r="BK178" s="217">
        <f>ROUND(I178*H178,2)</f>
        <v>0</v>
      </c>
      <c r="BL178" s="18" t="s">
        <v>238</v>
      </c>
      <c r="BM178" s="216" t="s">
        <v>1559</v>
      </c>
    </row>
    <row r="179" spans="1:51" s="14" customFormat="1" ht="12">
      <c r="A179" s="14"/>
      <c r="B179" s="234"/>
      <c r="C179" s="235"/>
      <c r="D179" s="225" t="s">
        <v>175</v>
      </c>
      <c r="E179" s="235"/>
      <c r="F179" s="237" t="s">
        <v>1560</v>
      </c>
      <c r="G179" s="235"/>
      <c r="H179" s="238">
        <v>21.568</v>
      </c>
      <c r="I179" s="239"/>
      <c r="J179" s="235"/>
      <c r="K179" s="235"/>
      <c r="L179" s="240"/>
      <c r="M179" s="241"/>
      <c r="N179" s="242"/>
      <c r="O179" s="242"/>
      <c r="P179" s="242"/>
      <c r="Q179" s="242"/>
      <c r="R179" s="242"/>
      <c r="S179" s="242"/>
      <c r="T179" s="243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44" t="s">
        <v>175</v>
      </c>
      <c r="AU179" s="244" t="s">
        <v>85</v>
      </c>
      <c r="AV179" s="14" t="s">
        <v>85</v>
      </c>
      <c r="AW179" s="14" t="s">
        <v>4</v>
      </c>
      <c r="AX179" s="14" t="s">
        <v>83</v>
      </c>
      <c r="AY179" s="244" t="s">
        <v>159</v>
      </c>
    </row>
    <row r="180" spans="1:65" s="2" customFormat="1" ht="24.15" customHeight="1">
      <c r="A180" s="39"/>
      <c r="B180" s="40"/>
      <c r="C180" s="205" t="s">
        <v>318</v>
      </c>
      <c r="D180" s="205" t="s">
        <v>162</v>
      </c>
      <c r="E180" s="206" t="s">
        <v>263</v>
      </c>
      <c r="F180" s="207" t="s">
        <v>264</v>
      </c>
      <c r="G180" s="208" t="s">
        <v>165</v>
      </c>
      <c r="H180" s="209">
        <v>67.4</v>
      </c>
      <c r="I180" s="210"/>
      <c r="J180" s="211">
        <f>ROUND(I180*H180,2)</f>
        <v>0</v>
      </c>
      <c r="K180" s="207" t="s">
        <v>166</v>
      </c>
      <c r="L180" s="45"/>
      <c r="M180" s="212" t="s">
        <v>19</v>
      </c>
      <c r="N180" s="213" t="s">
        <v>46</v>
      </c>
      <c r="O180" s="85"/>
      <c r="P180" s="214">
        <f>O180*H180</f>
        <v>0</v>
      </c>
      <c r="Q180" s="214">
        <v>0.00088</v>
      </c>
      <c r="R180" s="214">
        <f>Q180*H180</f>
        <v>0.05931200000000001</v>
      </c>
      <c r="S180" s="214">
        <v>0</v>
      </c>
      <c r="T180" s="215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16" t="s">
        <v>238</v>
      </c>
      <c r="AT180" s="216" t="s">
        <v>162</v>
      </c>
      <c r="AU180" s="216" t="s">
        <v>85</v>
      </c>
      <c r="AY180" s="18" t="s">
        <v>159</v>
      </c>
      <c r="BE180" s="217">
        <f>IF(N180="základní",J180,0)</f>
        <v>0</v>
      </c>
      <c r="BF180" s="217">
        <f>IF(N180="snížená",J180,0)</f>
        <v>0</v>
      </c>
      <c r="BG180" s="217">
        <f>IF(N180="zákl. přenesená",J180,0)</f>
        <v>0</v>
      </c>
      <c r="BH180" s="217">
        <f>IF(N180="sníž. přenesená",J180,0)</f>
        <v>0</v>
      </c>
      <c r="BI180" s="217">
        <f>IF(N180="nulová",J180,0)</f>
        <v>0</v>
      </c>
      <c r="BJ180" s="18" t="s">
        <v>83</v>
      </c>
      <c r="BK180" s="217">
        <f>ROUND(I180*H180,2)</f>
        <v>0</v>
      </c>
      <c r="BL180" s="18" t="s">
        <v>238</v>
      </c>
      <c r="BM180" s="216" t="s">
        <v>1561</v>
      </c>
    </row>
    <row r="181" spans="1:47" s="2" customFormat="1" ht="12">
      <c r="A181" s="39"/>
      <c r="B181" s="40"/>
      <c r="C181" s="41"/>
      <c r="D181" s="218" t="s">
        <v>169</v>
      </c>
      <c r="E181" s="41"/>
      <c r="F181" s="219" t="s">
        <v>266</v>
      </c>
      <c r="G181" s="41"/>
      <c r="H181" s="41"/>
      <c r="I181" s="220"/>
      <c r="J181" s="41"/>
      <c r="K181" s="41"/>
      <c r="L181" s="45"/>
      <c r="M181" s="221"/>
      <c r="N181" s="222"/>
      <c r="O181" s="85"/>
      <c r="P181" s="85"/>
      <c r="Q181" s="85"/>
      <c r="R181" s="85"/>
      <c r="S181" s="85"/>
      <c r="T181" s="86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8" t="s">
        <v>169</v>
      </c>
      <c r="AU181" s="18" t="s">
        <v>85</v>
      </c>
    </row>
    <row r="182" spans="1:51" s="13" customFormat="1" ht="12">
      <c r="A182" s="13"/>
      <c r="B182" s="223"/>
      <c r="C182" s="224"/>
      <c r="D182" s="225" t="s">
        <v>175</v>
      </c>
      <c r="E182" s="226" t="s">
        <v>19</v>
      </c>
      <c r="F182" s="227" t="s">
        <v>339</v>
      </c>
      <c r="G182" s="224"/>
      <c r="H182" s="226" t="s">
        <v>19</v>
      </c>
      <c r="I182" s="228"/>
      <c r="J182" s="224"/>
      <c r="K182" s="224"/>
      <c r="L182" s="229"/>
      <c r="M182" s="230"/>
      <c r="N182" s="231"/>
      <c r="O182" s="231"/>
      <c r="P182" s="231"/>
      <c r="Q182" s="231"/>
      <c r="R182" s="231"/>
      <c r="S182" s="231"/>
      <c r="T182" s="232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3" t="s">
        <v>175</v>
      </c>
      <c r="AU182" s="233" t="s">
        <v>85</v>
      </c>
      <c r="AV182" s="13" t="s">
        <v>83</v>
      </c>
      <c r="AW182" s="13" t="s">
        <v>37</v>
      </c>
      <c r="AX182" s="13" t="s">
        <v>75</v>
      </c>
      <c r="AY182" s="233" t="s">
        <v>159</v>
      </c>
    </row>
    <row r="183" spans="1:51" s="13" customFormat="1" ht="12">
      <c r="A183" s="13"/>
      <c r="B183" s="223"/>
      <c r="C183" s="224"/>
      <c r="D183" s="225" t="s">
        <v>175</v>
      </c>
      <c r="E183" s="226" t="s">
        <v>19</v>
      </c>
      <c r="F183" s="227" t="s">
        <v>1555</v>
      </c>
      <c r="G183" s="224"/>
      <c r="H183" s="226" t="s">
        <v>19</v>
      </c>
      <c r="I183" s="228"/>
      <c r="J183" s="224"/>
      <c r="K183" s="224"/>
      <c r="L183" s="229"/>
      <c r="M183" s="230"/>
      <c r="N183" s="231"/>
      <c r="O183" s="231"/>
      <c r="P183" s="231"/>
      <c r="Q183" s="231"/>
      <c r="R183" s="231"/>
      <c r="S183" s="231"/>
      <c r="T183" s="232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3" t="s">
        <v>175</v>
      </c>
      <c r="AU183" s="233" t="s">
        <v>85</v>
      </c>
      <c r="AV183" s="13" t="s">
        <v>83</v>
      </c>
      <c r="AW183" s="13" t="s">
        <v>37</v>
      </c>
      <c r="AX183" s="13" t="s">
        <v>75</v>
      </c>
      <c r="AY183" s="233" t="s">
        <v>159</v>
      </c>
    </row>
    <row r="184" spans="1:51" s="14" customFormat="1" ht="12">
      <c r="A184" s="14"/>
      <c r="B184" s="234"/>
      <c r="C184" s="235"/>
      <c r="D184" s="225" t="s">
        <v>175</v>
      </c>
      <c r="E184" s="236" t="s">
        <v>19</v>
      </c>
      <c r="F184" s="237" t="s">
        <v>1558</v>
      </c>
      <c r="G184" s="235"/>
      <c r="H184" s="238">
        <v>67.4</v>
      </c>
      <c r="I184" s="239"/>
      <c r="J184" s="235"/>
      <c r="K184" s="235"/>
      <c r="L184" s="240"/>
      <c r="M184" s="241"/>
      <c r="N184" s="242"/>
      <c r="O184" s="242"/>
      <c r="P184" s="242"/>
      <c r="Q184" s="242"/>
      <c r="R184" s="242"/>
      <c r="S184" s="242"/>
      <c r="T184" s="243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44" t="s">
        <v>175</v>
      </c>
      <c r="AU184" s="244" t="s">
        <v>85</v>
      </c>
      <c r="AV184" s="14" t="s">
        <v>85</v>
      </c>
      <c r="AW184" s="14" t="s">
        <v>37</v>
      </c>
      <c r="AX184" s="14" t="s">
        <v>83</v>
      </c>
      <c r="AY184" s="244" t="s">
        <v>159</v>
      </c>
    </row>
    <row r="185" spans="1:65" s="2" customFormat="1" ht="49.05" customHeight="1">
      <c r="A185" s="39"/>
      <c r="B185" s="40"/>
      <c r="C185" s="257" t="s">
        <v>320</v>
      </c>
      <c r="D185" s="257" t="s">
        <v>255</v>
      </c>
      <c r="E185" s="258" t="s">
        <v>267</v>
      </c>
      <c r="F185" s="259" t="s">
        <v>268</v>
      </c>
      <c r="G185" s="260" t="s">
        <v>165</v>
      </c>
      <c r="H185" s="261">
        <v>78.555</v>
      </c>
      <c r="I185" s="262"/>
      <c r="J185" s="263">
        <f>ROUND(I185*H185,2)</f>
        <v>0</v>
      </c>
      <c r="K185" s="259" t="s">
        <v>166</v>
      </c>
      <c r="L185" s="264"/>
      <c r="M185" s="265" t="s">
        <v>19</v>
      </c>
      <c r="N185" s="266" t="s">
        <v>46</v>
      </c>
      <c r="O185" s="85"/>
      <c r="P185" s="214">
        <f>O185*H185</f>
        <v>0</v>
      </c>
      <c r="Q185" s="214">
        <v>0.0054</v>
      </c>
      <c r="R185" s="214">
        <f>Q185*H185</f>
        <v>0.42419700000000005</v>
      </c>
      <c r="S185" s="214">
        <v>0</v>
      </c>
      <c r="T185" s="215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16" t="s">
        <v>259</v>
      </c>
      <c r="AT185" s="216" t="s">
        <v>255</v>
      </c>
      <c r="AU185" s="216" t="s">
        <v>85</v>
      </c>
      <c r="AY185" s="18" t="s">
        <v>159</v>
      </c>
      <c r="BE185" s="217">
        <f>IF(N185="základní",J185,0)</f>
        <v>0</v>
      </c>
      <c r="BF185" s="217">
        <f>IF(N185="snížená",J185,0)</f>
        <v>0</v>
      </c>
      <c r="BG185" s="217">
        <f>IF(N185="zákl. přenesená",J185,0)</f>
        <v>0</v>
      </c>
      <c r="BH185" s="217">
        <f>IF(N185="sníž. přenesená",J185,0)</f>
        <v>0</v>
      </c>
      <c r="BI185" s="217">
        <f>IF(N185="nulová",J185,0)</f>
        <v>0</v>
      </c>
      <c r="BJ185" s="18" t="s">
        <v>83</v>
      </c>
      <c r="BK185" s="217">
        <f>ROUND(I185*H185,2)</f>
        <v>0</v>
      </c>
      <c r="BL185" s="18" t="s">
        <v>238</v>
      </c>
      <c r="BM185" s="216" t="s">
        <v>1562</v>
      </c>
    </row>
    <row r="186" spans="1:51" s="14" customFormat="1" ht="12">
      <c r="A186" s="14"/>
      <c r="B186" s="234"/>
      <c r="C186" s="235"/>
      <c r="D186" s="225" t="s">
        <v>175</v>
      </c>
      <c r="E186" s="235"/>
      <c r="F186" s="237" t="s">
        <v>1563</v>
      </c>
      <c r="G186" s="235"/>
      <c r="H186" s="238">
        <v>78.555</v>
      </c>
      <c r="I186" s="239"/>
      <c r="J186" s="235"/>
      <c r="K186" s="235"/>
      <c r="L186" s="240"/>
      <c r="M186" s="241"/>
      <c r="N186" s="242"/>
      <c r="O186" s="242"/>
      <c r="P186" s="242"/>
      <c r="Q186" s="242"/>
      <c r="R186" s="242"/>
      <c r="S186" s="242"/>
      <c r="T186" s="243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44" t="s">
        <v>175</v>
      </c>
      <c r="AU186" s="244" t="s">
        <v>85</v>
      </c>
      <c r="AV186" s="14" t="s">
        <v>85</v>
      </c>
      <c r="AW186" s="14" t="s">
        <v>4</v>
      </c>
      <c r="AX186" s="14" t="s">
        <v>83</v>
      </c>
      <c r="AY186" s="244" t="s">
        <v>159</v>
      </c>
    </row>
    <row r="187" spans="1:65" s="2" customFormat="1" ht="44.25" customHeight="1">
      <c r="A187" s="39"/>
      <c r="B187" s="40"/>
      <c r="C187" s="205" t="s">
        <v>324</v>
      </c>
      <c r="D187" s="205" t="s">
        <v>162</v>
      </c>
      <c r="E187" s="206" t="s">
        <v>354</v>
      </c>
      <c r="F187" s="207" t="s">
        <v>355</v>
      </c>
      <c r="G187" s="208" t="s">
        <v>165</v>
      </c>
      <c r="H187" s="209">
        <v>99.953</v>
      </c>
      <c r="I187" s="210"/>
      <c r="J187" s="211">
        <f>ROUND(I187*H187,2)</f>
        <v>0</v>
      </c>
      <c r="K187" s="207" t="s">
        <v>166</v>
      </c>
      <c r="L187" s="45"/>
      <c r="M187" s="212" t="s">
        <v>19</v>
      </c>
      <c r="N187" s="213" t="s">
        <v>46</v>
      </c>
      <c r="O187" s="85"/>
      <c r="P187" s="214">
        <f>O187*H187</f>
        <v>0</v>
      </c>
      <c r="Q187" s="214">
        <v>0</v>
      </c>
      <c r="R187" s="214">
        <f>Q187*H187</f>
        <v>0</v>
      </c>
      <c r="S187" s="214">
        <v>0</v>
      </c>
      <c r="T187" s="215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16" t="s">
        <v>238</v>
      </c>
      <c r="AT187" s="216" t="s">
        <v>162</v>
      </c>
      <c r="AU187" s="216" t="s">
        <v>85</v>
      </c>
      <c r="AY187" s="18" t="s">
        <v>159</v>
      </c>
      <c r="BE187" s="217">
        <f>IF(N187="základní",J187,0)</f>
        <v>0</v>
      </c>
      <c r="BF187" s="217">
        <f>IF(N187="snížená",J187,0)</f>
        <v>0</v>
      </c>
      <c r="BG187" s="217">
        <f>IF(N187="zákl. přenesená",J187,0)</f>
        <v>0</v>
      </c>
      <c r="BH187" s="217">
        <f>IF(N187="sníž. přenesená",J187,0)</f>
        <v>0</v>
      </c>
      <c r="BI187" s="217">
        <f>IF(N187="nulová",J187,0)</f>
        <v>0</v>
      </c>
      <c r="BJ187" s="18" t="s">
        <v>83</v>
      </c>
      <c r="BK187" s="217">
        <f>ROUND(I187*H187,2)</f>
        <v>0</v>
      </c>
      <c r="BL187" s="18" t="s">
        <v>238</v>
      </c>
      <c r="BM187" s="216" t="s">
        <v>1564</v>
      </c>
    </row>
    <row r="188" spans="1:47" s="2" customFormat="1" ht="12">
      <c r="A188" s="39"/>
      <c r="B188" s="40"/>
      <c r="C188" s="41"/>
      <c r="D188" s="218" t="s">
        <v>169</v>
      </c>
      <c r="E188" s="41"/>
      <c r="F188" s="219" t="s">
        <v>357</v>
      </c>
      <c r="G188" s="41"/>
      <c r="H188" s="41"/>
      <c r="I188" s="220"/>
      <c r="J188" s="41"/>
      <c r="K188" s="41"/>
      <c r="L188" s="45"/>
      <c r="M188" s="221"/>
      <c r="N188" s="222"/>
      <c r="O188" s="85"/>
      <c r="P188" s="85"/>
      <c r="Q188" s="85"/>
      <c r="R188" s="85"/>
      <c r="S188" s="85"/>
      <c r="T188" s="86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T188" s="18" t="s">
        <v>169</v>
      </c>
      <c r="AU188" s="18" t="s">
        <v>85</v>
      </c>
    </row>
    <row r="189" spans="1:51" s="13" customFormat="1" ht="12">
      <c r="A189" s="13"/>
      <c r="B189" s="223"/>
      <c r="C189" s="224"/>
      <c r="D189" s="225" t="s">
        <v>175</v>
      </c>
      <c r="E189" s="226" t="s">
        <v>19</v>
      </c>
      <c r="F189" s="227" t="s">
        <v>358</v>
      </c>
      <c r="G189" s="224"/>
      <c r="H189" s="226" t="s">
        <v>19</v>
      </c>
      <c r="I189" s="228"/>
      <c r="J189" s="224"/>
      <c r="K189" s="224"/>
      <c r="L189" s="229"/>
      <c r="M189" s="230"/>
      <c r="N189" s="231"/>
      <c r="O189" s="231"/>
      <c r="P189" s="231"/>
      <c r="Q189" s="231"/>
      <c r="R189" s="231"/>
      <c r="S189" s="231"/>
      <c r="T189" s="232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3" t="s">
        <v>175</v>
      </c>
      <c r="AU189" s="233" t="s">
        <v>85</v>
      </c>
      <c r="AV189" s="13" t="s">
        <v>83</v>
      </c>
      <c r="AW189" s="13" t="s">
        <v>37</v>
      </c>
      <c r="AX189" s="13" t="s">
        <v>75</v>
      </c>
      <c r="AY189" s="233" t="s">
        <v>159</v>
      </c>
    </row>
    <row r="190" spans="1:51" s="13" customFormat="1" ht="12">
      <c r="A190" s="13"/>
      <c r="B190" s="223"/>
      <c r="C190" s="224"/>
      <c r="D190" s="225" t="s">
        <v>175</v>
      </c>
      <c r="E190" s="226" t="s">
        <v>19</v>
      </c>
      <c r="F190" s="227" t="s">
        <v>359</v>
      </c>
      <c r="G190" s="224"/>
      <c r="H190" s="226" t="s">
        <v>19</v>
      </c>
      <c r="I190" s="228"/>
      <c r="J190" s="224"/>
      <c r="K190" s="224"/>
      <c r="L190" s="229"/>
      <c r="M190" s="230"/>
      <c r="N190" s="231"/>
      <c r="O190" s="231"/>
      <c r="P190" s="231"/>
      <c r="Q190" s="231"/>
      <c r="R190" s="231"/>
      <c r="S190" s="231"/>
      <c r="T190" s="232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3" t="s">
        <v>175</v>
      </c>
      <c r="AU190" s="233" t="s">
        <v>85</v>
      </c>
      <c r="AV190" s="13" t="s">
        <v>83</v>
      </c>
      <c r="AW190" s="13" t="s">
        <v>37</v>
      </c>
      <c r="AX190" s="13" t="s">
        <v>75</v>
      </c>
      <c r="AY190" s="233" t="s">
        <v>159</v>
      </c>
    </row>
    <row r="191" spans="1:51" s="13" customFormat="1" ht="12">
      <c r="A191" s="13"/>
      <c r="B191" s="223"/>
      <c r="C191" s="224"/>
      <c r="D191" s="225" t="s">
        <v>175</v>
      </c>
      <c r="E191" s="226" t="s">
        <v>19</v>
      </c>
      <c r="F191" s="227" t="s">
        <v>360</v>
      </c>
      <c r="G191" s="224"/>
      <c r="H191" s="226" t="s">
        <v>19</v>
      </c>
      <c r="I191" s="228"/>
      <c r="J191" s="224"/>
      <c r="K191" s="224"/>
      <c r="L191" s="229"/>
      <c r="M191" s="230"/>
      <c r="N191" s="231"/>
      <c r="O191" s="231"/>
      <c r="P191" s="231"/>
      <c r="Q191" s="231"/>
      <c r="R191" s="231"/>
      <c r="S191" s="231"/>
      <c r="T191" s="232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3" t="s">
        <v>175</v>
      </c>
      <c r="AU191" s="233" t="s">
        <v>85</v>
      </c>
      <c r="AV191" s="13" t="s">
        <v>83</v>
      </c>
      <c r="AW191" s="13" t="s">
        <v>37</v>
      </c>
      <c r="AX191" s="13" t="s">
        <v>75</v>
      </c>
      <c r="AY191" s="233" t="s">
        <v>159</v>
      </c>
    </row>
    <row r="192" spans="1:51" s="13" customFormat="1" ht="12">
      <c r="A192" s="13"/>
      <c r="B192" s="223"/>
      <c r="C192" s="224"/>
      <c r="D192" s="225" t="s">
        <v>175</v>
      </c>
      <c r="E192" s="226" t="s">
        <v>19</v>
      </c>
      <c r="F192" s="227" t="s">
        <v>1555</v>
      </c>
      <c r="G192" s="224"/>
      <c r="H192" s="226" t="s">
        <v>19</v>
      </c>
      <c r="I192" s="228"/>
      <c r="J192" s="224"/>
      <c r="K192" s="224"/>
      <c r="L192" s="229"/>
      <c r="M192" s="230"/>
      <c r="N192" s="231"/>
      <c r="O192" s="231"/>
      <c r="P192" s="231"/>
      <c r="Q192" s="231"/>
      <c r="R192" s="231"/>
      <c r="S192" s="231"/>
      <c r="T192" s="232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3" t="s">
        <v>175</v>
      </c>
      <c r="AU192" s="233" t="s">
        <v>85</v>
      </c>
      <c r="AV192" s="13" t="s">
        <v>83</v>
      </c>
      <c r="AW192" s="13" t="s">
        <v>37</v>
      </c>
      <c r="AX192" s="13" t="s">
        <v>75</v>
      </c>
      <c r="AY192" s="233" t="s">
        <v>159</v>
      </c>
    </row>
    <row r="193" spans="1:51" s="14" customFormat="1" ht="12">
      <c r="A193" s="14"/>
      <c r="B193" s="234"/>
      <c r="C193" s="235"/>
      <c r="D193" s="225" t="s">
        <v>175</v>
      </c>
      <c r="E193" s="236" t="s">
        <v>19</v>
      </c>
      <c r="F193" s="237" t="s">
        <v>1565</v>
      </c>
      <c r="G193" s="235"/>
      <c r="H193" s="238">
        <v>81.55</v>
      </c>
      <c r="I193" s="239"/>
      <c r="J193" s="235"/>
      <c r="K193" s="235"/>
      <c r="L193" s="240"/>
      <c r="M193" s="241"/>
      <c r="N193" s="242"/>
      <c r="O193" s="242"/>
      <c r="P193" s="242"/>
      <c r="Q193" s="242"/>
      <c r="R193" s="242"/>
      <c r="S193" s="242"/>
      <c r="T193" s="243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44" t="s">
        <v>175</v>
      </c>
      <c r="AU193" s="244" t="s">
        <v>85</v>
      </c>
      <c r="AV193" s="14" t="s">
        <v>85</v>
      </c>
      <c r="AW193" s="14" t="s">
        <v>37</v>
      </c>
      <c r="AX193" s="14" t="s">
        <v>75</v>
      </c>
      <c r="AY193" s="244" t="s">
        <v>159</v>
      </c>
    </row>
    <row r="194" spans="1:51" s="13" customFormat="1" ht="12">
      <c r="A194" s="13"/>
      <c r="B194" s="223"/>
      <c r="C194" s="224"/>
      <c r="D194" s="225" t="s">
        <v>175</v>
      </c>
      <c r="E194" s="226" t="s">
        <v>19</v>
      </c>
      <c r="F194" s="227" t="s">
        <v>362</v>
      </c>
      <c r="G194" s="224"/>
      <c r="H194" s="226" t="s">
        <v>19</v>
      </c>
      <c r="I194" s="228"/>
      <c r="J194" s="224"/>
      <c r="K194" s="224"/>
      <c r="L194" s="229"/>
      <c r="M194" s="230"/>
      <c r="N194" s="231"/>
      <c r="O194" s="231"/>
      <c r="P194" s="231"/>
      <c r="Q194" s="231"/>
      <c r="R194" s="231"/>
      <c r="S194" s="231"/>
      <c r="T194" s="232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3" t="s">
        <v>175</v>
      </c>
      <c r="AU194" s="233" t="s">
        <v>85</v>
      </c>
      <c r="AV194" s="13" t="s">
        <v>83</v>
      </c>
      <c r="AW194" s="13" t="s">
        <v>37</v>
      </c>
      <c r="AX194" s="13" t="s">
        <v>75</v>
      </c>
      <c r="AY194" s="233" t="s">
        <v>159</v>
      </c>
    </row>
    <row r="195" spans="1:51" s="13" customFormat="1" ht="12">
      <c r="A195" s="13"/>
      <c r="B195" s="223"/>
      <c r="C195" s="224"/>
      <c r="D195" s="225" t="s">
        <v>175</v>
      </c>
      <c r="E195" s="226" t="s">
        <v>19</v>
      </c>
      <c r="F195" s="227" t="s">
        <v>360</v>
      </c>
      <c r="G195" s="224"/>
      <c r="H195" s="226" t="s">
        <v>19</v>
      </c>
      <c r="I195" s="228"/>
      <c r="J195" s="224"/>
      <c r="K195" s="224"/>
      <c r="L195" s="229"/>
      <c r="M195" s="230"/>
      <c r="N195" s="231"/>
      <c r="O195" s="231"/>
      <c r="P195" s="231"/>
      <c r="Q195" s="231"/>
      <c r="R195" s="231"/>
      <c r="S195" s="231"/>
      <c r="T195" s="232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3" t="s">
        <v>175</v>
      </c>
      <c r="AU195" s="233" t="s">
        <v>85</v>
      </c>
      <c r="AV195" s="13" t="s">
        <v>83</v>
      </c>
      <c r="AW195" s="13" t="s">
        <v>37</v>
      </c>
      <c r="AX195" s="13" t="s">
        <v>75</v>
      </c>
      <c r="AY195" s="233" t="s">
        <v>159</v>
      </c>
    </row>
    <row r="196" spans="1:51" s="13" customFormat="1" ht="12">
      <c r="A196" s="13"/>
      <c r="B196" s="223"/>
      <c r="C196" s="224"/>
      <c r="D196" s="225" t="s">
        <v>175</v>
      </c>
      <c r="E196" s="226" t="s">
        <v>19</v>
      </c>
      <c r="F196" s="227" t="s">
        <v>1555</v>
      </c>
      <c r="G196" s="224"/>
      <c r="H196" s="226" t="s">
        <v>19</v>
      </c>
      <c r="I196" s="228"/>
      <c r="J196" s="224"/>
      <c r="K196" s="224"/>
      <c r="L196" s="229"/>
      <c r="M196" s="230"/>
      <c r="N196" s="231"/>
      <c r="O196" s="231"/>
      <c r="P196" s="231"/>
      <c r="Q196" s="231"/>
      <c r="R196" s="231"/>
      <c r="S196" s="231"/>
      <c r="T196" s="232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3" t="s">
        <v>175</v>
      </c>
      <c r="AU196" s="233" t="s">
        <v>85</v>
      </c>
      <c r="AV196" s="13" t="s">
        <v>83</v>
      </c>
      <c r="AW196" s="13" t="s">
        <v>37</v>
      </c>
      <c r="AX196" s="13" t="s">
        <v>75</v>
      </c>
      <c r="AY196" s="233" t="s">
        <v>159</v>
      </c>
    </row>
    <row r="197" spans="1:51" s="14" customFormat="1" ht="12">
      <c r="A197" s="14"/>
      <c r="B197" s="234"/>
      <c r="C197" s="235"/>
      <c r="D197" s="225" t="s">
        <v>175</v>
      </c>
      <c r="E197" s="236" t="s">
        <v>19</v>
      </c>
      <c r="F197" s="237" t="s">
        <v>1566</v>
      </c>
      <c r="G197" s="235"/>
      <c r="H197" s="238">
        <v>18.403</v>
      </c>
      <c r="I197" s="239"/>
      <c r="J197" s="235"/>
      <c r="K197" s="235"/>
      <c r="L197" s="240"/>
      <c r="M197" s="241"/>
      <c r="N197" s="242"/>
      <c r="O197" s="242"/>
      <c r="P197" s="242"/>
      <c r="Q197" s="242"/>
      <c r="R197" s="242"/>
      <c r="S197" s="242"/>
      <c r="T197" s="243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44" t="s">
        <v>175</v>
      </c>
      <c r="AU197" s="244" t="s">
        <v>85</v>
      </c>
      <c r="AV197" s="14" t="s">
        <v>85</v>
      </c>
      <c r="AW197" s="14" t="s">
        <v>37</v>
      </c>
      <c r="AX197" s="14" t="s">
        <v>75</v>
      </c>
      <c r="AY197" s="244" t="s">
        <v>159</v>
      </c>
    </row>
    <row r="198" spans="1:51" s="15" customFormat="1" ht="12">
      <c r="A198" s="15"/>
      <c r="B198" s="245"/>
      <c r="C198" s="246"/>
      <c r="D198" s="225" t="s">
        <v>175</v>
      </c>
      <c r="E198" s="247" t="s">
        <v>19</v>
      </c>
      <c r="F198" s="248" t="s">
        <v>179</v>
      </c>
      <c r="G198" s="246"/>
      <c r="H198" s="249">
        <v>99.953</v>
      </c>
      <c r="I198" s="250"/>
      <c r="J198" s="246"/>
      <c r="K198" s="246"/>
      <c r="L198" s="251"/>
      <c r="M198" s="252"/>
      <c r="N198" s="253"/>
      <c r="O198" s="253"/>
      <c r="P198" s="253"/>
      <c r="Q198" s="253"/>
      <c r="R198" s="253"/>
      <c r="S198" s="253"/>
      <c r="T198" s="254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T198" s="255" t="s">
        <v>175</v>
      </c>
      <c r="AU198" s="255" t="s">
        <v>85</v>
      </c>
      <c r="AV198" s="15" t="s">
        <v>167</v>
      </c>
      <c r="AW198" s="15" t="s">
        <v>37</v>
      </c>
      <c r="AX198" s="15" t="s">
        <v>83</v>
      </c>
      <c r="AY198" s="255" t="s">
        <v>159</v>
      </c>
    </row>
    <row r="199" spans="1:65" s="2" customFormat="1" ht="16.5" customHeight="1">
      <c r="A199" s="39"/>
      <c r="B199" s="40"/>
      <c r="C199" s="257" t="s">
        <v>328</v>
      </c>
      <c r="D199" s="257" t="s">
        <v>255</v>
      </c>
      <c r="E199" s="258" t="s">
        <v>256</v>
      </c>
      <c r="F199" s="259" t="s">
        <v>257</v>
      </c>
      <c r="G199" s="260" t="s">
        <v>258</v>
      </c>
      <c r="H199" s="261">
        <v>34.984</v>
      </c>
      <c r="I199" s="262"/>
      <c r="J199" s="263">
        <f>ROUND(I199*H199,2)</f>
        <v>0</v>
      </c>
      <c r="K199" s="259" t="s">
        <v>166</v>
      </c>
      <c r="L199" s="264"/>
      <c r="M199" s="265" t="s">
        <v>19</v>
      </c>
      <c r="N199" s="266" t="s">
        <v>46</v>
      </c>
      <c r="O199" s="85"/>
      <c r="P199" s="214">
        <f>O199*H199</f>
        <v>0</v>
      </c>
      <c r="Q199" s="214">
        <v>0.001</v>
      </c>
      <c r="R199" s="214">
        <f>Q199*H199</f>
        <v>0.034984</v>
      </c>
      <c r="S199" s="214">
        <v>0</v>
      </c>
      <c r="T199" s="215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16" t="s">
        <v>259</v>
      </c>
      <c r="AT199" s="216" t="s">
        <v>255</v>
      </c>
      <c r="AU199" s="216" t="s">
        <v>85</v>
      </c>
      <c r="AY199" s="18" t="s">
        <v>159</v>
      </c>
      <c r="BE199" s="217">
        <f>IF(N199="základní",J199,0)</f>
        <v>0</v>
      </c>
      <c r="BF199" s="217">
        <f>IF(N199="snížená",J199,0)</f>
        <v>0</v>
      </c>
      <c r="BG199" s="217">
        <f>IF(N199="zákl. přenesená",J199,0)</f>
        <v>0</v>
      </c>
      <c r="BH199" s="217">
        <f>IF(N199="sníž. přenesená",J199,0)</f>
        <v>0</v>
      </c>
      <c r="BI199" s="217">
        <f>IF(N199="nulová",J199,0)</f>
        <v>0</v>
      </c>
      <c r="BJ199" s="18" t="s">
        <v>83</v>
      </c>
      <c r="BK199" s="217">
        <f>ROUND(I199*H199,2)</f>
        <v>0</v>
      </c>
      <c r="BL199" s="18" t="s">
        <v>238</v>
      </c>
      <c r="BM199" s="216" t="s">
        <v>1567</v>
      </c>
    </row>
    <row r="200" spans="1:51" s="14" customFormat="1" ht="12">
      <c r="A200" s="14"/>
      <c r="B200" s="234"/>
      <c r="C200" s="235"/>
      <c r="D200" s="225" t="s">
        <v>175</v>
      </c>
      <c r="E200" s="235"/>
      <c r="F200" s="237" t="s">
        <v>1568</v>
      </c>
      <c r="G200" s="235"/>
      <c r="H200" s="238">
        <v>34.984</v>
      </c>
      <c r="I200" s="239"/>
      <c r="J200" s="235"/>
      <c r="K200" s="235"/>
      <c r="L200" s="240"/>
      <c r="M200" s="241"/>
      <c r="N200" s="242"/>
      <c r="O200" s="242"/>
      <c r="P200" s="242"/>
      <c r="Q200" s="242"/>
      <c r="R200" s="242"/>
      <c r="S200" s="242"/>
      <c r="T200" s="243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44" t="s">
        <v>175</v>
      </c>
      <c r="AU200" s="244" t="s">
        <v>85</v>
      </c>
      <c r="AV200" s="14" t="s">
        <v>85</v>
      </c>
      <c r="AW200" s="14" t="s">
        <v>4</v>
      </c>
      <c r="AX200" s="14" t="s">
        <v>83</v>
      </c>
      <c r="AY200" s="244" t="s">
        <v>159</v>
      </c>
    </row>
    <row r="201" spans="1:65" s="2" customFormat="1" ht="37.8" customHeight="1">
      <c r="A201" s="39"/>
      <c r="B201" s="40"/>
      <c r="C201" s="205" t="s">
        <v>330</v>
      </c>
      <c r="D201" s="205" t="s">
        <v>162</v>
      </c>
      <c r="E201" s="206" t="s">
        <v>372</v>
      </c>
      <c r="F201" s="207" t="s">
        <v>373</v>
      </c>
      <c r="G201" s="208" t="s">
        <v>165</v>
      </c>
      <c r="H201" s="209">
        <v>99.953</v>
      </c>
      <c r="I201" s="210"/>
      <c r="J201" s="211">
        <f>ROUND(I201*H201,2)</f>
        <v>0</v>
      </c>
      <c r="K201" s="207" t="s">
        <v>166</v>
      </c>
      <c r="L201" s="45"/>
      <c r="M201" s="212" t="s">
        <v>19</v>
      </c>
      <c r="N201" s="213" t="s">
        <v>46</v>
      </c>
      <c r="O201" s="85"/>
      <c r="P201" s="214">
        <f>O201*H201</f>
        <v>0</v>
      </c>
      <c r="Q201" s="214">
        <v>0.00094</v>
      </c>
      <c r="R201" s="214">
        <f>Q201*H201</f>
        <v>0.09395582</v>
      </c>
      <c r="S201" s="214">
        <v>0</v>
      </c>
      <c r="T201" s="215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16" t="s">
        <v>238</v>
      </c>
      <c r="AT201" s="216" t="s">
        <v>162</v>
      </c>
      <c r="AU201" s="216" t="s">
        <v>85</v>
      </c>
      <c r="AY201" s="18" t="s">
        <v>159</v>
      </c>
      <c r="BE201" s="217">
        <f>IF(N201="základní",J201,0)</f>
        <v>0</v>
      </c>
      <c r="BF201" s="217">
        <f>IF(N201="snížená",J201,0)</f>
        <v>0</v>
      </c>
      <c r="BG201" s="217">
        <f>IF(N201="zákl. přenesená",J201,0)</f>
        <v>0</v>
      </c>
      <c r="BH201" s="217">
        <f>IF(N201="sníž. přenesená",J201,0)</f>
        <v>0</v>
      </c>
      <c r="BI201" s="217">
        <f>IF(N201="nulová",J201,0)</f>
        <v>0</v>
      </c>
      <c r="BJ201" s="18" t="s">
        <v>83</v>
      </c>
      <c r="BK201" s="217">
        <f>ROUND(I201*H201,2)</f>
        <v>0</v>
      </c>
      <c r="BL201" s="18" t="s">
        <v>238</v>
      </c>
      <c r="BM201" s="216" t="s">
        <v>1569</v>
      </c>
    </row>
    <row r="202" spans="1:47" s="2" customFormat="1" ht="12">
      <c r="A202" s="39"/>
      <c r="B202" s="40"/>
      <c r="C202" s="41"/>
      <c r="D202" s="218" t="s">
        <v>169</v>
      </c>
      <c r="E202" s="41"/>
      <c r="F202" s="219" t="s">
        <v>375</v>
      </c>
      <c r="G202" s="41"/>
      <c r="H202" s="41"/>
      <c r="I202" s="220"/>
      <c r="J202" s="41"/>
      <c r="K202" s="41"/>
      <c r="L202" s="45"/>
      <c r="M202" s="221"/>
      <c r="N202" s="222"/>
      <c r="O202" s="85"/>
      <c r="P202" s="85"/>
      <c r="Q202" s="85"/>
      <c r="R202" s="85"/>
      <c r="S202" s="85"/>
      <c r="T202" s="86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T202" s="18" t="s">
        <v>169</v>
      </c>
      <c r="AU202" s="18" t="s">
        <v>85</v>
      </c>
    </row>
    <row r="203" spans="1:51" s="13" customFormat="1" ht="12">
      <c r="A203" s="13"/>
      <c r="B203" s="223"/>
      <c r="C203" s="224"/>
      <c r="D203" s="225" t="s">
        <v>175</v>
      </c>
      <c r="E203" s="226" t="s">
        <v>19</v>
      </c>
      <c r="F203" s="227" t="s">
        <v>358</v>
      </c>
      <c r="G203" s="224"/>
      <c r="H203" s="226" t="s">
        <v>19</v>
      </c>
      <c r="I203" s="228"/>
      <c r="J203" s="224"/>
      <c r="K203" s="224"/>
      <c r="L203" s="229"/>
      <c r="M203" s="230"/>
      <c r="N203" s="231"/>
      <c r="O203" s="231"/>
      <c r="P203" s="231"/>
      <c r="Q203" s="231"/>
      <c r="R203" s="231"/>
      <c r="S203" s="231"/>
      <c r="T203" s="232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33" t="s">
        <v>175</v>
      </c>
      <c r="AU203" s="233" t="s">
        <v>85</v>
      </c>
      <c r="AV203" s="13" t="s">
        <v>83</v>
      </c>
      <c r="AW203" s="13" t="s">
        <v>37</v>
      </c>
      <c r="AX203" s="13" t="s">
        <v>75</v>
      </c>
      <c r="AY203" s="233" t="s">
        <v>159</v>
      </c>
    </row>
    <row r="204" spans="1:51" s="13" customFormat="1" ht="12">
      <c r="A204" s="13"/>
      <c r="B204" s="223"/>
      <c r="C204" s="224"/>
      <c r="D204" s="225" t="s">
        <v>175</v>
      </c>
      <c r="E204" s="226" t="s">
        <v>19</v>
      </c>
      <c r="F204" s="227" t="s">
        <v>359</v>
      </c>
      <c r="G204" s="224"/>
      <c r="H204" s="226" t="s">
        <v>19</v>
      </c>
      <c r="I204" s="228"/>
      <c r="J204" s="224"/>
      <c r="K204" s="224"/>
      <c r="L204" s="229"/>
      <c r="M204" s="230"/>
      <c r="N204" s="231"/>
      <c r="O204" s="231"/>
      <c r="P204" s="231"/>
      <c r="Q204" s="231"/>
      <c r="R204" s="231"/>
      <c r="S204" s="231"/>
      <c r="T204" s="232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3" t="s">
        <v>175</v>
      </c>
      <c r="AU204" s="233" t="s">
        <v>85</v>
      </c>
      <c r="AV204" s="13" t="s">
        <v>83</v>
      </c>
      <c r="AW204" s="13" t="s">
        <v>37</v>
      </c>
      <c r="AX204" s="13" t="s">
        <v>75</v>
      </c>
      <c r="AY204" s="233" t="s">
        <v>159</v>
      </c>
    </row>
    <row r="205" spans="1:51" s="13" customFormat="1" ht="12">
      <c r="A205" s="13"/>
      <c r="B205" s="223"/>
      <c r="C205" s="224"/>
      <c r="D205" s="225" t="s">
        <v>175</v>
      </c>
      <c r="E205" s="226" t="s">
        <v>19</v>
      </c>
      <c r="F205" s="227" t="s">
        <v>360</v>
      </c>
      <c r="G205" s="224"/>
      <c r="H205" s="226" t="s">
        <v>19</v>
      </c>
      <c r="I205" s="228"/>
      <c r="J205" s="224"/>
      <c r="K205" s="224"/>
      <c r="L205" s="229"/>
      <c r="M205" s="230"/>
      <c r="N205" s="231"/>
      <c r="O205" s="231"/>
      <c r="P205" s="231"/>
      <c r="Q205" s="231"/>
      <c r="R205" s="231"/>
      <c r="S205" s="231"/>
      <c r="T205" s="232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33" t="s">
        <v>175</v>
      </c>
      <c r="AU205" s="233" t="s">
        <v>85</v>
      </c>
      <c r="AV205" s="13" t="s">
        <v>83</v>
      </c>
      <c r="AW205" s="13" t="s">
        <v>37</v>
      </c>
      <c r="AX205" s="13" t="s">
        <v>75</v>
      </c>
      <c r="AY205" s="233" t="s">
        <v>159</v>
      </c>
    </row>
    <row r="206" spans="1:51" s="13" customFormat="1" ht="12">
      <c r="A206" s="13"/>
      <c r="B206" s="223"/>
      <c r="C206" s="224"/>
      <c r="D206" s="225" t="s">
        <v>175</v>
      </c>
      <c r="E206" s="226" t="s">
        <v>19</v>
      </c>
      <c r="F206" s="227" t="s">
        <v>1555</v>
      </c>
      <c r="G206" s="224"/>
      <c r="H206" s="226" t="s">
        <v>19</v>
      </c>
      <c r="I206" s="228"/>
      <c r="J206" s="224"/>
      <c r="K206" s="224"/>
      <c r="L206" s="229"/>
      <c r="M206" s="230"/>
      <c r="N206" s="231"/>
      <c r="O206" s="231"/>
      <c r="P206" s="231"/>
      <c r="Q206" s="231"/>
      <c r="R206" s="231"/>
      <c r="S206" s="231"/>
      <c r="T206" s="232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3" t="s">
        <v>175</v>
      </c>
      <c r="AU206" s="233" t="s">
        <v>85</v>
      </c>
      <c r="AV206" s="13" t="s">
        <v>83</v>
      </c>
      <c r="AW206" s="13" t="s">
        <v>37</v>
      </c>
      <c r="AX206" s="13" t="s">
        <v>75</v>
      </c>
      <c r="AY206" s="233" t="s">
        <v>159</v>
      </c>
    </row>
    <row r="207" spans="1:51" s="14" customFormat="1" ht="12">
      <c r="A207" s="14"/>
      <c r="B207" s="234"/>
      <c r="C207" s="235"/>
      <c r="D207" s="225" t="s">
        <v>175</v>
      </c>
      <c r="E207" s="236" t="s">
        <v>19</v>
      </c>
      <c r="F207" s="237" t="s">
        <v>1565</v>
      </c>
      <c r="G207" s="235"/>
      <c r="H207" s="238">
        <v>81.55</v>
      </c>
      <c r="I207" s="239"/>
      <c r="J207" s="235"/>
      <c r="K207" s="235"/>
      <c r="L207" s="240"/>
      <c r="M207" s="241"/>
      <c r="N207" s="242"/>
      <c r="O207" s="242"/>
      <c r="P207" s="242"/>
      <c r="Q207" s="242"/>
      <c r="R207" s="242"/>
      <c r="S207" s="242"/>
      <c r="T207" s="243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44" t="s">
        <v>175</v>
      </c>
      <c r="AU207" s="244" t="s">
        <v>85</v>
      </c>
      <c r="AV207" s="14" t="s">
        <v>85</v>
      </c>
      <c r="AW207" s="14" t="s">
        <v>37</v>
      </c>
      <c r="AX207" s="14" t="s">
        <v>75</v>
      </c>
      <c r="AY207" s="244" t="s">
        <v>159</v>
      </c>
    </row>
    <row r="208" spans="1:51" s="13" customFormat="1" ht="12">
      <c r="A208" s="13"/>
      <c r="B208" s="223"/>
      <c r="C208" s="224"/>
      <c r="D208" s="225" t="s">
        <v>175</v>
      </c>
      <c r="E208" s="226" t="s">
        <v>19</v>
      </c>
      <c r="F208" s="227" t="s">
        <v>362</v>
      </c>
      <c r="G208" s="224"/>
      <c r="H208" s="226" t="s">
        <v>19</v>
      </c>
      <c r="I208" s="228"/>
      <c r="J208" s="224"/>
      <c r="K208" s="224"/>
      <c r="L208" s="229"/>
      <c r="M208" s="230"/>
      <c r="N208" s="231"/>
      <c r="O208" s="231"/>
      <c r="P208" s="231"/>
      <c r="Q208" s="231"/>
      <c r="R208" s="231"/>
      <c r="S208" s="231"/>
      <c r="T208" s="232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3" t="s">
        <v>175</v>
      </c>
      <c r="AU208" s="233" t="s">
        <v>85</v>
      </c>
      <c r="AV208" s="13" t="s">
        <v>83</v>
      </c>
      <c r="AW208" s="13" t="s">
        <v>37</v>
      </c>
      <c r="AX208" s="13" t="s">
        <v>75</v>
      </c>
      <c r="AY208" s="233" t="s">
        <v>159</v>
      </c>
    </row>
    <row r="209" spans="1:51" s="13" customFormat="1" ht="12">
      <c r="A209" s="13"/>
      <c r="B209" s="223"/>
      <c r="C209" s="224"/>
      <c r="D209" s="225" t="s">
        <v>175</v>
      </c>
      <c r="E209" s="226" t="s">
        <v>19</v>
      </c>
      <c r="F209" s="227" t="s">
        <v>360</v>
      </c>
      <c r="G209" s="224"/>
      <c r="H209" s="226" t="s">
        <v>19</v>
      </c>
      <c r="I209" s="228"/>
      <c r="J209" s="224"/>
      <c r="K209" s="224"/>
      <c r="L209" s="229"/>
      <c r="M209" s="230"/>
      <c r="N209" s="231"/>
      <c r="O209" s="231"/>
      <c r="P209" s="231"/>
      <c r="Q209" s="231"/>
      <c r="R209" s="231"/>
      <c r="S209" s="231"/>
      <c r="T209" s="232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33" t="s">
        <v>175</v>
      </c>
      <c r="AU209" s="233" t="s">
        <v>85</v>
      </c>
      <c r="AV209" s="13" t="s">
        <v>83</v>
      </c>
      <c r="AW209" s="13" t="s">
        <v>37</v>
      </c>
      <c r="AX209" s="13" t="s">
        <v>75</v>
      </c>
      <c r="AY209" s="233" t="s">
        <v>159</v>
      </c>
    </row>
    <row r="210" spans="1:51" s="13" customFormat="1" ht="12">
      <c r="A210" s="13"/>
      <c r="B210" s="223"/>
      <c r="C210" s="224"/>
      <c r="D210" s="225" t="s">
        <v>175</v>
      </c>
      <c r="E210" s="226" t="s">
        <v>19</v>
      </c>
      <c r="F210" s="227" t="s">
        <v>1555</v>
      </c>
      <c r="G210" s="224"/>
      <c r="H210" s="226" t="s">
        <v>19</v>
      </c>
      <c r="I210" s="228"/>
      <c r="J210" s="224"/>
      <c r="K210" s="224"/>
      <c r="L210" s="229"/>
      <c r="M210" s="230"/>
      <c r="N210" s="231"/>
      <c r="O210" s="231"/>
      <c r="P210" s="231"/>
      <c r="Q210" s="231"/>
      <c r="R210" s="231"/>
      <c r="S210" s="231"/>
      <c r="T210" s="232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33" t="s">
        <v>175</v>
      </c>
      <c r="AU210" s="233" t="s">
        <v>85</v>
      </c>
      <c r="AV210" s="13" t="s">
        <v>83</v>
      </c>
      <c r="AW210" s="13" t="s">
        <v>37</v>
      </c>
      <c r="AX210" s="13" t="s">
        <v>75</v>
      </c>
      <c r="AY210" s="233" t="s">
        <v>159</v>
      </c>
    </row>
    <row r="211" spans="1:51" s="14" customFormat="1" ht="12">
      <c r="A211" s="14"/>
      <c r="B211" s="234"/>
      <c r="C211" s="235"/>
      <c r="D211" s="225" t="s">
        <v>175</v>
      </c>
      <c r="E211" s="236" t="s">
        <v>19</v>
      </c>
      <c r="F211" s="237" t="s">
        <v>1566</v>
      </c>
      <c r="G211" s="235"/>
      <c r="H211" s="238">
        <v>18.403</v>
      </c>
      <c r="I211" s="239"/>
      <c r="J211" s="235"/>
      <c r="K211" s="235"/>
      <c r="L211" s="240"/>
      <c r="M211" s="241"/>
      <c r="N211" s="242"/>
      <c r="O211" s="242"/>
      <c r="P211" s="242"/>
      <c r="Q211" s="242"/>
      <c r="R211" s="242"/>
      <c r="S211" s="242"/>
      <c r="T211" s="243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44" t="s">
        <v>175</v>
      </c>
      <c r="AU211" s="244" t="s">
        <v>85</v>
      </c>
      <c r="AV211" s="14" t="s">
        <v>85</v>
      </c>
      <c r="AW211" s="14" t="s">
        <v>37</v>
      </c>
      <c r="AX211" s="14" t="s">
        <v>75</v>
      </c>
      <c r="AY211" s="244" t="s">
        <v>159</v>
      </c>
    </row>
    <row r="212" spans="1:51" s="15" customFormat="1" ht="12">
      <c r="A212" s="15"/>
      <c r="B212" s="245"/>
      <c r="C212" s="246"/>
      <c r="D212" s="225" t="s">
        <v>175</v>
      </c>
      <c r="E212" s="247" t="s">
        <v>19</v>
      </c>
      <c r="F212" s="248" t="s">
        <v>179</v>
      </c>
      <c r="G212" s="246"/>
      <c r="H212" s="249">
        <v>99.953</v>
      </c>
      <c r="I212" s="250"/>
      <c r="J212" s="246"/>
      <c r="K212" s="246"/>
      <c r="L212" s="251"/>
      <c r="M212" s="252"/>
      <c r="N212" s="253"/>
      <c r="O212" s="253"/>
      <c r="P212" s="253"/>
      <c r="Q212" s="253"/>
      <c r="R212" s="253"/>
      <c r="S212" s="253"/>
      <c r="T212" s="254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T212" s="255" t="s">
        <v>175</v>
      </c>
      <c r="AU212" s="255" t="s">
        <v>85</v>
      </c>
      <c r="AV212" s="15" t="s">
        <v>167</v>
      </c>
      <c r="AW212" s="15" t="s">
        <v>37</v>
      </c>
      <c r="AX212" s="15" t="s">
        <v>83</v>
      </c>
      <c r="AY212" s="255" t="s">
        <v>159</v>
      </c>
    </row>
    <row r="213" spans="1:65" s="2" customFormat="1" ht="49.05" customHeight="1">
      <c r="A213" s="39"/>
      <c r="B213" s="40"/>
      <c r="C213" s="257" t="s">
        <v>334</v>
      </c>
      <c r="D213" s="257" t="s">
        <v>255</v>
      </c>
      <c r="E213" s="258" t="s">
        <v>267</v>
      </c>
      <c r="F213" s="259" t="s">
        <v>268</v>
      </c>
      <c r="G213" s="260" t="s">
        <v>165</v>
      </c>
      <c r="H213" s="261">
        <v>119.944</v>
      </c>
      <c r="I213" s="262"/>
      <c r="J213" s="263">
        <f>ROUND(I213*H213,2)</f>
        <v>0</v>
      </c>
      <c r="K213" s="259" t="s">
        <v>166</v>
      </c>
      <c r="L213" s="264"/>
      <c r="M213" s="265" t="s">
        <v>19</v>
      </c>
      <c r="N213" s="266" t="s">
        <v>46</v>
      </c>
      <c r="O213" s="85"/>
      <c r="P213" s="214">
        <f>O213*H213</f>
        <v>0</v>
      </c>
      <c r="Q213" s="214">
        <v>0.0054</v>
      </c>
      <c r="R213" s="214">
        <f>Q213*H213</f>
        <v>0.6476976000000001</v>
      </c>
      <c r="S213" s="214">
        <v>0</v>
      </c>
      <c r="T213" s="215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16" t="s">
        <v>259</v>
      </c>
      <c r="AT213" s="216" t="s">
        <v>255</v>
      </c>
      <c r="AU213" s="216" t="s">
        <v>85</v>
      </c>
      <c r="AY213" s="18" t="s">
        <v>159</v>
      </c>
      <c r="BE213" s="217">
        <f>IF(N213="základní",J213,0)</f>
        <v>0</v>
      </c>
      <c r="BF213" s="217">
        <f>IF(N213="snížená",J213,0)</f>
        <v>0</v>
      </c>
      <c r="BG213" s="217">
        <f>IF(N213="zákl. přenesená",J213,0)</f>
        <v>0</v>
      </c>
      <c r="BH213" s="217">
        <f>IF(N213="sníž. přenesená",J213,0)</f>
        <v>0</v>
      </c>
      <c r="BI213" s="217">
        <f>IF(N213="nulová",J213,0)</f>
        <v>0</v>
      </c>
      <c r="BJ213" s="18" t="s">
        <v>83</v>
      </c>
      <c r="BK213" s="217">
        <f>ROUND(I213*H213,2)</f>
        <v>0</v>
      </c>
      <c r="BL213" s="18" t="s">
        <v>238</v>
      </c>
      <c r="BM213" s="216" t="s">
        <v>1570</v>
      </c>
    </row>
    <row r="214" spans="1:51" s="14" customFormat="1" ht="12">
      <c r="A214" s="14"/>
      <c r="B214" s="234"/>
      <c r="C214" s="235"/>
      <c r="D214" s="225" t="s">
        <v>175</v>
      </c>
      <c r="E214" s="235"/>
      <c r="F214" s="237" t="s">
        <v>1571</v>
      </c>
      <c r="G214" s="235"/>
      <c r="H214" s="238">
        <v>119.944</v>
      </c>
      <c r="I214" s="239"/>
      <c r="J214" s="235"/>
      <c r="K214" s="235"/>
      <c r="L214" s="240"/>
      <c r="M214" s="241"/>
      <c r="N214" s="242"/>
      <c r="O214" s="242"/>
      <c r="P214" s="242"/>
      <c r="Q214" s="242"/>
      <c r="R214" s="242"/>
      <c r="S214" s="242"/>
      <c r="T214" s="243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44" t="s">
        <v>175</v>
      </c>
      <c r="AU214" s="244" t="s">
        <v>85</v>
      </c>
      <c r="AV214" s="14" t="s">
        <v>85</v>
      </c>
      <c r="AW214" s="14" t="s">
        <v>4</v>
      </c>
      <c r="AX214" s="14" t="s">
        <v>83</v>
      </c>
      <c r="AY214" s="244" t="s">
        <v>159</v>
      </c>
    </row>
    <row r="215" spans="1:65" s="2" customFormat="1" ht="49.05" customHeight="1">
      <c r="A215" s="39"/>
      <c r="B215" s="40"/>
      <c r="C215" s="205" t="s">
        <v>343</v>
      </c>
      <c r="D215" s="205" t="s">
        <v>162</v>
      </c>
      <c r="E215" s="206" t="s">
        <v>380</v>
      </c>
      <c r="F215" s="207" t="s">
        <v>381</v>
      </c>
      <c r="G215" s="208" t="s">
        <v>165</v>
      </c>
      <c r="H215" s="209">
        <v>114.344</v>
      </c>
      <c r="I215" s="210"/>
      <c r="J215" s="211">
        <f>ROUND(I215*H215,2)</f>
        <v>0</v>
      </c>
      <c r="K215" s="207" t="s">
        <v>166</v>
      </c>
      <c r="L215" s="45"/>
      <c r="M215" s="212" t="s">
        <v>19</v>
      </c>
      <c r="N215" s="213" t="s">
        <v>46</v>
      </c>
      <c r="O215" s="85"/>
      <c r="P215" s="214">
        <f>O215*H215</f>
        <v>0</v>
      </c>
      <c r="Q215" s="214">
        <v>0</v>
      </c>
      <c r="R215" s="214">
        <f>Q215*H215</f>
        <v>0</v>
      </c>
      <c r="S215" s="214">
        <v>0</v>
      </c>
      <c r="T215" s="215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16" t="s">
        <v>238</v>
      </c>
      <c r="AT215" s="216" t="s">
        <v>162</v>
      </c>
      <c r="AU215" s="216" t="s">
        <v>85</v>
      </c>
      <c r="AY215" s="18" t="s">
        <v>159</v>
      </c>
      <c r="BE215" s="217">
        <f>IF(N215="základní",J215,0)</f>
        <v>0</v>
      </c>
      <c r="BF215" s="217">
        <f>IF(N215="snížená",J215,0)</f>
        <v>0</v>
      </c>
      <c r="BG215" s="217">
        <f>IF(N215="zákl. přenesená",J215,0)</f>
        <v>0</v>
      </c>
      <c r="BH215" s="217">
        <f>IF(N215="sníž. přenesená",J215,0)</f>
        <v>0</v>
      </c>
      <c r="BI215" s="217">
        <f>IF(N215="nulová",J215,0)</f>
        <v>0</v>
      </c>
      <c r="BJ215" s="18" t="s">
        <v>83</v>
      </c>
      <c r="BK215" s="217">
        <f>ROUND(I215*H215,2)</f>
        <v>0</v>
      </c>
      <c r="BL215" s="18" t="s">
        <v>238</v>
      </c>
      <c r="BM215" s="216" t="s">
        <v>1572</v>
      </c>
    </row>
    <row r="216" spans="1:47" s="2" customFormat="1" ht="12">
      <c r="A216" s="39"/>
      <c r="B216" s="40"/>
      <c r="C216" s="41"/>
      <c r="D216" s="218" t="s">
        <v>169</v>
      </c>
      <c r="E216" s="41"/>
      <c r="F216" s="219" t="s">
        <v>383</v>
      </c>
      <c r="G216" s="41"/>
      <c r="H216" s="41"/>
      <c r="I216" s="220"/>
      <c r="J216" s="41"/>
      <c r="K216" s="41"/>
      <c r="L216" s="45"/>
      <c r="M216" s="221"/>
      <c r="N216" s="222"/>
      <c r="O216" s="85"/>
      <c r="P216" s="85"/>
      <c r="Q216" s="85"/>
      <c r="R216" s="85"/>
      <c r="S216" s="85"/>
      <c r="T216" s="86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T216" s="18" t="s">
        <v>169</v>
      </c>
      <c r="AU216" s="18" t="s">
        <v>85</v>
      </c>
    </row>
    <row r="217" spans="1:51" s="13" customFormat="1" ht="12">
      <c r="A217" s="13"/>
      <c r="B217" s="223"/>
      <c r="C217" s="224"/>
      <c r="D217" s="225" t="s">
        <v>175</v>
      </c>
      <c r="E217" s="226" t="s">
        <v>19</v>
      </c>
      <c r="F217" s="227" t="s">
        <v>358</v>
      </c>
      <c r="G217" s="224"/>
      <c r="H217" s="226" t="s">
        <v>19</v>
      </c>
      <c r="I217" s="228"/>
      <c r="J217" s="224"/>
      <c r="K217" s="224"/>
      <c r="L217" s="229"/>
      <c r="M217" s="230"/>
      <c r="N217" s="231"/>
      <c r="O217" s="231"/>
      <c r="P217" s="231"/>
      <c r="Q217" s="231"/>
      <c r="R217" s="231"/>
      <c r="S217" s="231"/>
      <c r="T217" s="232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33" t="s">
        <v>175</v>
      </c>
      <c r="AU217" s="233" t="s">
        <v>85</v>
      </c>
      <c r="AV217" s="13" t="s">
        <v>83</v>
      </c>
      <c r="AW217" s="13" t="s">
        <v>37</v>
      </c>
      <c r="AX217" s="13" t="s">
        <v>75</v>
      </c>
      <c r="AY217" s="233" t="s">
        <v>159</v>
      </c>
    </row>
    <row r="218" spans="1:51" s="13" customFormat="1" ht="12">
      <c r="A218" s="13"/>
      <c r="B218" s="223"/>
      <c r="C218" s="224"/>
      <c r="D218" s="225" t="s">
        <v>175</v>
      </c>
      <c r="E218" s="226" t="s">
        <v>19</v>
      </c>
      <c r="F218" s="227" t="s">
        <v>359</v>
      </c>
      <c r="G218" s="224"/>
      <c r="H218" s="226" t="s">
        <v>19</v>
      </c>
      <c r="I218" s="228"/>
      <c r="J218" s="224"/>
      <c r="K218" s="224"/>
      <c r="L218" s="229"/>
      <c r="M218" s="230"/>
      <c r="N218" s="231"/>
      <c r="O218" s="231"/>
      <c r="P218" s="231"/>
      <c r="Q218" s="231"/>
      <c r="R218" s="231"/>
      <c r="S218" s="231"/>
      <c r="T218" s="232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33" t="s">
        <v>175</v>
      </c>
      <c r="AU218" s="233" t="s">
        <v>85</v>
      </c>
      <c r="AV218" s="13" t="s">
        <v>83</v>
      </c>
      <c r="AW218" s="13" t="s">
        <v>37</v>
      </c>
      <c r="AX218" s="13" t="s">
        <v>75</v>
      </c>
      <c r="AY218" s="233" t="s">
        <v>159</v>
      </c>
    </row>
    <row r="219" spans="1:51" s="13" customFormat="1" ht="12">
      <c r="A219" s="13"/>
      <c r="B219" s="223"/>
      <c r="C219" s="224"/>
      <c r="D219" s="225" t="s">
        <v>175</v>
      </c>
      <c r="E219" s="226" t="s">
        <v>19</v>
      </c>
      <c r="F219" s="227" t="s">
        <v>384</v>
      </c>
      <c r="G219" s="224"/>
      <c r="H219" s="226" t="s">
        <v>19</v>
      </c>
      <c r="I219" s="228"/>
      <c r="J219" s="224"/>
      <c r="K219" s="224"/>
      <c r="L219" s="229"/>
      <c r="M219" s="230"/>
      <c r="N219" s="231"/>
      <c r="O219" s="231"/>
      <c r="P219" s="231"/>
      <c r="Q219" s="231"/>
      <c r="R219" s="231"/>
      <c r="S219" s="231"/>
      <c r="T219" s="232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33" t="s">
        <v>175</v>
      </c>
      <c r="AU219" s="233" t="s">
        <v>85</v>
      </c>
      <c r="AV219" s="13" t="s">
        <v>83</v>
      </c>
      <c r="AW219" s="13" t="s">
        <v>37</v>
      </c>
      <c r="AX219" s="13" t="s">
        <v>75</v>
      </c>
      <c r="AY219" s="233" t="s">
        <v>159</v>
      </c>
    </row>
    <row r="220" spans="1:51" s="13" customFormat="1" ht="12">
      <c r="A220" s="13"/>
      <c r="B220" s="223"/>
      <c r="C220" s="224"/>
      <c r="D220" s="225" t="s">
        <v>175</v>
      </c>
      <c r="E220" s="226" t="s">
        <v>19</v>
      </c>
      <c r="F220" s="227" t="s">
        <v>1555</v>
      </c>
      <c r="G220" s="224"/>
      <c r="H220" s="226" t="s">
        <v>19</v>
      </c>
      <c r="I220" s="228"/>
      <c r="J220" s="224"/>
      <c r="K220" s="224"/>
      <c r="L220" s="229"/>
      <c r="M220" s="230"/>
      <c r="N220" s="231"/>
      <c r="O220" s="231"/>
      <c r="P220" s="231"/>
      <c r="Q220" s="231"/>
      <c r="R220" s="231"/>
      <c r="S220" s="231"/>
      <c r="T220" s="232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33" t="s">
        <v>175</v>
      </c>
      <c r="AU220" s="233" t="s">
        <v>85</v>
      </c>
      <c r="AV220" s="13" t="s">
        <v>83</v>
      </c>
      <c r="AW220" s="13" t="s">
        <v>37</v>
      </c>
      <c r="AX220" s="13" t="s">
        <v>75</v>
      </c>
      <c r="AY220" s="233" t="s">
        <v>159</v>
      </c>
    </row>
    <row r="221" spans="1:51" s="14" customFormat="1" ht="12">
      <c r="A221" s="14"/>
      <c r="B221" s="234"/>
      <c r="C221" s="235"/>
      <c r="D221" s="225" t="s">
        <v>175</v>
      </c>
      <c r="E221" s="236" t="s">
        <v>19</v>
      </c>
      <c r="F221" s="237" t="s">
        <v>1573</v>
      </c>
      <c r="G221" s="235"/>
      <c r="H221" s="238">
        <v>95.941</v>
      </c>
      <c r="I221" s="239"/>
      <c r="J221" s="235"/>
      <c r="K221" s="235"/>
      <c r="L221" s="240"/>
      <c r="M221" s="241"/>
      <c r="N221" s="242"/>
      <c r="O221" s="242"/>
      <c r="P221" s="242"/>
      <c r="Q221" s="242"/>
      <c r="R221" s="242"/>
      <c r="S221" s="242"/>
      <c r="T221" s="243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44" t="s">
        <v>175</v>
      </c>
      <c r="AU221" s="244" t="s">
        <v>85</v>
      </c>
      <c r="AV221" s="14" t="s">
        <v>85</v>
      </c>
      <c r="AW221" s="14" t="s">
        <v>37</v>
      </c>
      <c r="AX221" s="14" t="s">
        <v>75</v>
      </c>
      <c r="AY221" s="244" t="s">
        <v>159</v>
      </c>
    </row>
    <row r="222" spans="1:51" s="13" customFormat="1" ht="12">
      <c r="A222" s="13"/>
      <c r="B222" s="223"/>
      <c r="C222" s="224"/>
      <c r="D222" s="225" t="s">
        <v>175</v>
      </c>
      <c r="E222" s="226" t="s">
        <v>19</v>
      </c>
      <c r="F222" s="227" t="s">
        <v>362</v>
      </c>
      <c r="G222" s="224"/>
      <c r="H222" s="226" t="s">
        <v>19</v>
      </c>
      <c r="I222" s="228"/>
      <c r="J222" s="224"/>
      <c r="K222" s="224"/>
      <c r="L222" s="229"/>
      <c r="M222" s="230"/>
      <c r="N222" s="231"/>
      <c r="O222" s="231"/>
      <c r="P222" s="231"/>
      <c r="Q222" s="231"/>
      <c r="R222" s="231"/>
      <c r="S222" s="231"/>
      <c r="T222" s="232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33" t="s">
        <v>175</v>
      </c>
      <c r="AU222" s="233" t="s">
        <v>85</v>
      </c>
      <c r="AV222" s="13" t="s">
        <v>83</v>
      </c>
      <c r="AW222" s="13" t="s">
        <v>37</v>
      </c>
      <c r="AX222" s="13" t="s">
        <v>75</v>
      </c>
      <c r="AY222" s="233" t="s">
        <v>159</v>
      </c>
    </row>
    <row r="223" spans="1:51" s="13" customFormat="1" ht="12">
      <c r="A223" s="13"/>
      <c r="B223" s="223"/>
      <c r="C223" s="224"/>
      <c r="D223" s="225" t="s">
        <v>175</v>
      </c>
      <c r="E223" s="226" t="s">
        <v>19</v>
      </c>
      <c r="F223" s="227" t="s">
        <v>386</v>
      </c>
      <c r="G223" s="224"/>
      <c r="H223" s="226" t="s">
        <v>19</v>
      </c>
      <c r="I223" s="228"/>
      <c r="J223" s="224"/>
      <c r="K223" s="224"/>
      <c r="L223" s="229"/>
      <c r="M223" s="230"/>
      <c r="N223" s="231"/>
      <c r="O223" s="231"/>
      <c r="P223" s="231"/>
      <c r="Q223" s="231"/>
      <c r="R223" s="231"/>
      <c r="S223" s="231"/>
      <c r="T223" s="232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33" t="s">
        <v>175</v>
      </c>
      <c r="AU223" s="233" t="s">
        <v>85</v>
      </c>
      <c r="AV223" s="13" t="s">
        <v>83</v>
      </c>
      <c r="AW223" s="13" t="s">
        <v>37</v>
      </c>
      <c r="AX223" s="13" t="s">
        <v>75</v>
      </c>
      <c r="AY223" s="233" t="s">
        <v>159</v>
      </c>
    </row>
    <row r="224" spans="1:51" s="13" customFormat="1" ht="12">
      <c r="A224" s="13"/>
      <c r="B224" s="223"/>
      <c r="C224" s="224"/>
      <c r="D224" s="225" t="s">
        <v>175</v>
      </c>
      <c r="E224" s="226" t="s">
        <v>19</v>
      </c>
      <c r="F224" s="227" t="s">
        <v>1555</v>
      </c>
      <c r="G224" s="224"/>
      <c r="H224" s="226" t="s">
        <v>19</v>
      </c>
      <c r="I224" s="228"/>
      <c r="J224" s="224"/>
      <c r="K224" s="224"/>
      <c r="L224" s="229"/>
      <c r="M224" s="230"/>
      <c r="N224" s="231"/>
      <c r="O224" s="231"/>
      <c r="P224" s="231"/>
      <c r="Q224" s="231"/>
      <c r="R224" s="231"/>
      <c r="S224" s="231"/>
      <c r="T224" s="232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33" t="s">
        <v>175</v>
      </c>
      <c r="AU224" s="233" t="s">
        <v>85</v>
      </c>
      <c r="AV224" s="13" t="s">
        <v>83</v>
      </c>
      <c r="AW224" s="13" t="s">
        <v>37</v>
      </c>
      <c r="AX224" s="13" t="s">
        <v>75</v>
      </c>
      <c r="AY224" s="233" t="s">
        <v>159</v>
      </c>
    </row>
    <row r="225" spans="1:51" s="14" customFormat="1" ht="12">
      <c r="A225" s="14"/>
      <c r="B225" s="234"/>
      <c r="C225" s="235"/>
      <c r="D225" s="225" t="s">
        <v>175</v>
      </c>
      <c r="E225" s="236" t="s">
        <v>19</v>
      </c>
      <c r="F225" s="237" t="s">
        <v>1566</v>
      </c>
      <c r="G225" s="235"/>
      <c r="H225" s="238">
        <v>18.403</v>
      </c>
      <c r="I225" s="239"/>
      <c r="J225" s="235"/>
      <c r="K225" s="235"/>
      <c r="L225" s="240"/>
      <c r="M225" s="241"/>
      <c r="N225" s="242"/>
      <c r="O225" s="242"/>
      <c r="P225" s="242"/>
      <c r="Q225" s="242"/>
      <c r="R225" s="242"/>
      <c r="S225" s="242"/>
      <c r="T225" s="243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44" t="s">
        <v>175</v>
      </c>
      <c r="AU225" s="244" t="s">
        <v>85</v>
      </c>
      <c r="AV225" s="14" t="s">
        <v>85</v>
      </c>
      <c r="AW225" s="14" t="s">
        <v>37</v>
      </c>
      <c r="AX225" s="14" t="s">
        <v>75</v>
      </c>
      <c r="AY225" s="244" t="s">
        <v>159</v>
      </c>
    </row>
    <row r="226" spans="1:51" s="15" customFormat="1" ht="12">
      <c r="A226" s="15"/>
      <c r="B226" s="245"/>
      <c r="C226" s="246"/>
      <c r="D226" s="225" t="s">
        <v>175</v>
      </c>
      <c r="E226" s="247" t="s">
        <v>19</v>
      </c>
      <c r="F226" s="248" t="s">
        <v>179</v>
      </c>
      <c r="G226" s="246"/>
      <c r="H226" s="249">
        <v>114.344</v>
      </c>
      <c r="I226" s="250"/>
      <c r="J226" s="246"/>
      <c r="K226" s="246"/>
      <c r="L226" s="251"/>
      <c r="M226" s="252"/>
      <c r="N226" s="253"/>
      <c r="O226" s="253"/>
      <c r="P226" s="253"/>
      <c r="Q226" s="253"/>
      <c r="R226" s="253"/>
      <c r="S226" s="253"/>
      <c r="T226" s="254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T226" s="255" t="s">
        <v>175</v>
      </c>
      <c r="AU226" s="255" t="s">
        <v>85</v>
      </c>
      <c r="AV226" s="15" t="s">
        <v>167</v>
      </c>
      <c r="AW226" s="15" t="s">
        <v>37</v>
      </c>
      <c r="AX226" s="15" t="s">
        <v>83</v>
      </c>
      <c r="AY226" s="255" t="s">
        <v>159</v>
      </c>
    </row>
    <row r="227" spans="1:65" s="2" customFormat="1" ht="49.05" customHeight="1">
      <c r="A227" s="39"/>
      <c r="B227" s="40"/>
      <c r="C227" s="257" t="s">
        <v>259</v>
      </c>
      <c r="D227" s="257" t="s">
        <v>255</v>
      </c>
      <c r="E227" s="258" t="s">
        <v>276</v>
      </c>
      <c r="F227" s="259" t="s">
        <v>277</v>
      </c>
      <c r="G227" s="260" t="s">
        <v>165</v>
      </c>
      <c r="H227" s="261">
        <v>137.213</v>
      </c>
      <c r="I227" s="262"/>
      <c r="J227" s="263">
        <f>ROUND(I227*H227,2)</f>
        <v>0</v>
      </c>
      <c r="K227" s="259" t="s">
        <v>166</v>
      </c>
      <c r="L227" s="264"/>
      <c r="M227" s="265" t="s">
        <v>19</v>
      </c>
      <c r="N227" s="266" t="s">
        <v>46</v>
      </c>
      <c r="O227" s="85"/>
      <c r="P227" s="214">
        <f>O227*H227</f>
        <v>0</v>
      </c>
      <c r="Q227" s="214">
        <v>0.004</v>
      </c>
      <c r="R227" s="214">
        <f>Q227*H227</f>
        <v>0.548852</v>
      </c>
      <c r="S227" s="214">
        <v>0</v>
      </c>
      <c r="T227" s="215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16" t="s">
        <v>259</v>
      </c>
      <c r="AT227" s="216" t="s">
        <v>255</v>
      </c>
      <c r="AU227" s="216" t="s">
        <v>85</v>
      </c>
      <c r="AY227" s="18" t="s">
        <v>159</v>
      </c>
      <c r="BE227" s="217">
        <f>IF(N227="základní",J227,0)</f>
        <v>0</v>
      </c>
      <c r="BF227" s="217">
        <f>IF(N227="snížená",J227,0)</f>
        <v>0</v>
      </c>
      <c r="BG227" s="217">
        <f>IF(N227="zákl. přenesená",J227,0)</f>
        <v>0</v>
      </c>
      <c r="BH227" s="217">
        <f>IF(N227="sníž. přenesená",J227,0)</f>
        <v>0</v>
      </c>
      <c r="BI227" s="217">
        <f>IF(N227="nulová",J227,0)</f>
        <v>0</v>
      </c>
      <c r="BJ227" s="18" t="s">
        <v>83</v>
      </c>
      <c r="BK227" s="217">
        <f>ROUND(I227*H227,2)</f>
        <v>0</v>
      </c>
      <c r="BL227" s="18" t="s">
        <v>238</v>
      </c>
      <c r="BM227" s="216" t="s">
        <v>1574</v>
      </c>
    </row>
    <row r="228" spans="1:51" s="14" customFormat="1" ht="12">
      <c r="A228" s="14"/>
      <c r="B228" s="234"/>
      <c r="C228" s="235"/>
      <c r="D228" s="225" t="s">
        <v>175</v>
      </c>
      <c r="E228" s="235"/>
      <c r="F228" s="237" t="s">
        <v>1575</v>
      </c>
      <c r="G228" s="235"/>
      <c r="H228" s="238">
        <v>137.213</v>
      </c>
      <c r="I228" s="239"/>
      <c r="J228" s="235"/>
      <c r="K228" s="235"/>
      <c r="L228" s="240"/>
      <c r="M228" s="241"/>
      <c r="N228" s="242"/>
      <c r="O228" s="242"/>
      <c r="P228" s="242"/>
      <c r="Q228" s="242"/>
      <c r="R228" s="242"/>
      <c r="S228" s="242"/>
      <c r="T228" s="243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44" t="s">
        <v>175</v>
      </c>
      <c r="AU228" s="244" t="s">
        <v>85</v>
      </c>
      <c r="AV228" s="14" t="s">
        <v>85</v>
      </c>
      <c r="AW228" s="14" t="s">
        <v>4</v>
      </c>
      <c r="AX228" s="14" t="s">
        <v>83</v>
      </c>
      <c r="AY228" s="244" t="s">
        <v>159</v>
      </c>
    </row>
    <row r="229" spans="1:65" s="2" customFormat="1" ht="37.8" customHeight="1">
      <c r="A229" s="39"/>
      <c r="B229" s="40"/>
      <c r="C229" s="205" t="s">
        <v>348</v>
      </c>
      <c r="D229" s="205" t="s">
        <v>162</v>
      </c>
      <c r="E229" s="206" t="s">
        <v>372</v>
      </c>
      <c r="F229" s="207" t="s">
        <v>373</v>
      </c>
      <c r="G229" s="208" t="s">
        <v>165</v>
      </c>
      <c r="H229" s="209">
        <v>114.344</v>
      </c>
      <c r="I229" s="210"/>
      <c r="J229" s="211">
        <f>ROUND(I229*H229,2)</f>
        <v>0</v>
      </c>
      <c r="K229" s="207" t="s">
        <v>166</v>
      </c>
      <c r="L229" s="45"/>
      <c r="M229" s="212" t="s">
        <v>19</v>
      </c>
      <c r="N229" s="213" t="s">
        <v>46</v>
      </c>
      <c r="O229" s="85"/>
      <c r="P229" s="214">
        <f>O229*H229</f>
        <v>0</v>
      </c>
      <c r="Q229" s="214">
        <v>0.00094</v>
      </c>
      <c r="R229" s="214">
        <f>Q229*H229</f>
        <v>0.10748335999999999</v>
      </c>
      <c r="S229" s="214">
        <v>0</v>
      </c>
      <c r="T229" s="215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16" t="s">
        <v>238</v>
      </c>
      <c r="AT229" s="216" t="s">
        <v>162</v>
      </c>
      <c r="AU229" s="216" t="s">
        <v>85</v>
      </c>
      <c r="AY229" s="18" t="s">
        <v>159</v>
      </c>
      <c r="BE229" s="217">
        <f>IF(N229="základní",J229,0)</f>
        <v>0</v>
      </c>
      <c r="BF229" s="217">
        <f>IF(N229="snížená",J229,0)</f>
        <v>0</v>
      </c>
      <c r="BG229" s="217">
        <f>IF(N229="zákl. přenesená",J229,0)</f>
        <v>0</v>
      </c>
      <c r="BH229" s="217">
        <f>IF(N229="sníž. přenesená",J229,0)</f>
        <v>0</v>
      </c>
      <c r="BI229" s="217">
        <f>IF(N229="nulová",J229,0)</f>
        <v>0</v>
      </c>
      <c r="BJ229" s="18" t="s">
        <v>83</v>
      </c>
      <c r="BK229" s="217">
        <f>ROUND(I229*H229,2)</f>
        <v>0</v>
      </c>
      <c r="BL229" s="18" t="s">
        <v>238</v>
      </c>
      <c r="BM229" s="216" t="s">
        <v>1576</v>
      </c>
    </row>
    <row r="230" spans="1:47" s="2" customFormat="1" ht="12">
      <c r="A230" s="39"/>
      <c r="B230" s="40"/>
      <c r="C230" s="41"/>
      <c r="D230" s="218" t="s">
        <v>169</v>
      </c>
      <c r="E230" s="41"/>
      <c r="F230" s="219" t="s">
        <v>375</v>
      </c>
      <c r="G230" s="41"/>
      <c r="H230" s="41"/>
      <c r="I230" s="220"/>
      <c r="J230" s="41"/>
      <c r="K230" s="41"/>
      <c r="L230" s="45"/>
      <c r="M230" s="221"/>
      <c r="N230" s="222"/>
      <c r="O230" s="85"/>
      <c r="P230" s="85"/>
      <c r="Q230" s="85"/>
      <c r="R230" s="85"/>
      <c r="S230" s="85"/>
      <c r="T230" s="86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T230" s="18" t="s">
        <v>169</v>
      </c>
      <c r="AU230" s="18" t="s">
        <v>85</v>
      </c>
    </row>
    <row r="231" spans="1:51" s="13" customFormat="1" ht="12">
      <c r="A231" s="13"/>
      <c r="B231" s="223"/>
      <c r="C231" s="224"/>
      <c r="D231" s="225" t="s">
        <v>175</v>
      </c>
      <c r="E231" s="226" t="s">
        <v>19</v>
      </c>
      <c r="F231" s="227" t="s">
        <v>358</v>
      </c>
      <c r="G231" s="224"/>
      <c r="H231" s="226" t="s">
        <v>19</v>
      </c>
      <c r="I231" s="228"/>
      <c r="J231" s="224"/>
      <c r="K231" s="224"/>
      <c r="L231" s="229"/>
      <c r="M231" s="230"/>
      <c r="N231" s="231"/>
      <c r="O231" s="231"/>
      <c r="P231" s="231"/>
      <c r="Q231" s="231"/>
      <c r="R231" s="231"/>
      <c r="S231" s="231"/>
      <c r="T231" s="232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33" t="s">
        <v>175</v>
      </c>
      <c r="AU231" s="233" t="s">
        <v>85</v>
      </c>
      <c r="AV231" s="13" t="s">
        <v>83</v>
      </c>
      <c r="AW231" s="13" t="s">
        <v>37</v>
      </c>
      <c r="AX231" s="13" t="s">
        <v>75</v>
      </c>
      <c r="AY231" s="233" t="s">
        <v>159</v>
      </c>
    </row>
    <row r="232" spans="1:51" s="13" customFormat="1" ht="12">
      <c r="A232" s="13"/>
      <c r="B232" s="223"/>
      <c r="C232" s="224"/>
      <c r="D232" s="225" t="s">
        <v>175</v>
      </c>
      <c r="E232" s="226" t="s">
        <v>19</v>
      </c>
      <c r="F232" s="227" t="s">
        <v>359</v>
      </c>
      <c r="G232" s="224"/>
      <c r="H232" s="226" t="s">
        <v>19</v>
      </c>
      <c r="I232" s="228"/>
      <c r="J232" s="224"/>
      <c r="K232" s="224"/>
      <c r="L232" s="229"/>
      <c r="M232" s="230"/>
      <c r="N232" s="231"/>
      <c r="O232" s="231"/>
      <c r="P232" s="231"/>
      <c r="Q232" s="231"/>
      <c r="R232" s="231"/>
      <c r="S232" s="231"/>
      <c r="T232" s="232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33" t="s">
        <v>175</v>
      </c>
      <c r="AU232" s="233" t="s">
        <v>85</v>
      </c>
      <c r="AV232" s="13" t="s">
        <v>83</v>
      </c>
      <c r="AW232" s="13" t="s">
        <v>37</v>
      </c>
      <c r="AX232" s="13" t="s">
        <v>75</v>
      </c>
      <c r="AY232" s="233" t="s">
        <v>159</v>
      </c>
    </row>
    <row r="233" spans="1:51" s="13" customFormat="1" ht="12">
      <c r="A233" s="13"/>
      <c r="B233" s="223"/>
      <c r="C233" s="224"/>
      <c r="D233" s="225" t="s">
        <v>175</v>
      </c>
      <c r="E233" s="226" t="s">
        <v>19</v>
      </c>
      <c r="F233" s="227" t="s">
        <v>384</v>
      </c>
      <c r="G233" s="224"/>
      <c r="H233" s="226" t="s">
        <v>19</v>
      </c>
      <c r="I233" s="228"/>
      <c r="J233" s="224"/>
      <c r="K233" s="224"/>
      <c r="L233" s="229"/>
      <c r="M233" s="230"/>
      <c r="N233" s="231"/>
      <c r="O233" s="231"/>
      <c r="P233" s="231"/>
      <c r="Q233" s="231"/>
      <c r="R233" s="231"/>
      <c r="S233" s="231"/>
      <c r="T233" s="232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33" t="s">
        <v>175</v>
      </c>
      <c r="AU233" s="233" t="s">
        <v>85</v>
      </c>
      <c r="AV233" s="13" t="s">
        <v>83</v>
      </c>
      <c r="AW233" s="13" t="s">
        <v>37</v>
      </c>
      <c r="AX233" s="13" t="s">
        <v>75</v>
      </c>
      <c r="AY233" s="233" t="s">
        <v>159</v>
      </c>
    </row>
    <row r="234" spans="1:51" s="13" customFormat="1" ht="12">
      <c r="A234" s="13"/>
      <c r="B234" s="223"/>
      <c r="C234" s="224"/>
      <c r="D234" s="225" t="s">
        <v>175</v>
      </c>
      <c r="E234" s="226" t="s">
        <v>19</v>
      </c>
      <c r="F234" s="227" t="s">
        <v>1555</v>
      </c>
      <c r="G234" s="224"/>
      <c r="H234" s="226" t="s">
        <v>19</v>
      </c>
      <c r="I234" s="228"/>
      <c r="J234" s="224"/>
      <c r="K234" s="224"/>
      <c r="L234" s="229"/>
      <c r="M234" s="230"/>
      <c r="N234" s="231"/>
      <c r="O234" s="231"/>
      <c r="P234" s="231"/>
      <c r="Q234" s="231"/>
      <c r="R234" s="231"/>
      <c r="S234" s="231"/>
      <c r="T234" s="232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33" t="s">
        <v>175</v>
      </c>
      <c r="AU234" s="233" t="s">
        <v>85</v>
      </c>
      <c r="AV234" s="13" t="s">
        <v>83</v>
      </c>
      <c r="AW234" s="13" t="s">
        <v>37</v>
      </c>
      <c r="AX234" s="13" t="s">
        <v>75</v>
      </c>
      <c r="AY234" s="233" t="s">
        <v>159</v>
      </c>
    </row>
    <row r="235" spans="1:51" s="14" customFormat="1" ht="12">
      <c r="A235" s="14"/>
      <c r="B235" s="234"/>
      <c r="C235" s="235"/>
      <c r="D235" s="225" t="s">
        <v>175</v>
      </c>
      <c r="E235" s="236" t="s">
        <v>19</v>
      </c>
      <c r="F235" s="237" t="s">
        <v>1573</v>
      </c>
      <c r="G235" s="235"/>
      <c r="H235" s="238">
        <v>95.941</v>
      </c>
      <c r="I235" s="239"/>
      <c r="J235" s="235"/>
      <c r="K235" s="235"/>
      <c r="L235" s="240"/>
      <c r="M235" s="241"/>
      <c r="N235" s="242"/>
      <c r="O235" s="242"/>
      <c r="P235" s="242"/>
      <c r="Q235" s="242"/>
      <c r="R235" s="242"/>
      <c r="S235" s="242"/>
      <c r="T235" s="243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44" t="s">
        <v>175</v>
      </c>
      <c r="AU235" s="244" t="s">
        <v>85</v>
      </c>
      <c r="AV235" s="14" t="s">
        <v>85</v>
      </c>
      <c r="AW235" s="14" t="s">
        <v>37</v>
      </c>
      <c r="AX235" s="14" t="s">
        <v>75</v>
      </c>
      <c r="AY235" s="244" t="s">
        <v>159</v>
      </c>
    </row>
    <row r="236" spans="1:51" s="13" customFormat="1" ht="12">
      <c r="A236" s="13"/>
      <c r="B236" s="223"/>
      <c r="C236" s="224"/>
      <c r="D236" s="225" t="s">
        <v>175</v>
      </c>
      <c r="E236" s="226" t="s">
        <v>19</v>
      </c>
      <c r="F236" s="227" t="s">
        <v>362</v>
      </c>
      <c r="G236" s="224"/>
      <c r="H236" s="226" t="s">
        <v>19</v>
      </c>
      <c r="I236" s="228"/>
      <c r="J236" s="224"/>
      <c r="K236" s="224"/>
      <c r="L236" s="229"/>
      <c r="M236" s="230"/>
      <c r="N236" s="231"/>
      <c r="O236" s="231"/>
      <c r="P236" s="231"/>
      <c r="Q236" s="231"/>
      <c r="R236" s="231"/>
      <c r="S236" s="231"/>
      <c r="T236" s="232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33" t="s">
        <v>175</v>
      </c>
      <c r="AU236" s="233" t="s">
        <v>85</v>
      </c>
      <c r="AV236" s="13" t="s">
        <v>83</v>
      </c>
      <c r="AW236" s="13" t="s">
        <v>37</v>
      </c>
      <c r="AX236" s="13" t="s">
        <v>75</v>
      </c>
      <c r="AY236" s="233" t="s">
        <v>159</v>
      </c>
    </row>
    <row r="237" spans="1:51" s="13" customFormat="1" ht="12">
      <c r="A237" s="13"/>
      <c r="B237" s="223"/>
      <c r="C237" s="224"/>
      <c r="D237" s="225" t="s">
        <v>175</v>
      </c>
      <c r="E237" s="226" t="s">
        <v>19</v>
      </c>
      <c r="F237" s="227" t="s">
        <v>386</v>
      </c>
      <c r="G237" s="224"/>
      <c r="H237" s="226" t="s">
        <v>19</v>
      </c>
      <c r="I237" s="228"/>
      <c r="J237" s="224"/>
      <c r="K237" s="224"/>
      <c r="L237" s="229"/>
      <c r="M237" s="230"/>
      <c r="N237" s="231"/>
      <c r="O237" s="231"/>
      <c r="P237" s="231"/>
      <c r="Q237" s="231"/>
      <c r="R237" s="231"/>
      <c r="S237" s="231"/>
      <c r="T237" s="232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33" t="s">
        <v>175</v>
      </c>
      <c r="AU237" s="233" t="s">
        <v>85</v>
      </c>
      <c r="AV237" s="13" t="s">
        <v>83</v>
      </c>
      <c r="AW237" s="13" t="s">
        <v>37</v>
      </c>
      <c r="AX237" s="13" t="s">
        <v>75</v>
      </c>
      <c r="AY237" s="233" t="s">
        <v>159</v>
      </c>
    </row>
    <row r="238" spans="1:51" s="13" customFormat="1" ht="12">
      <c r="A238" s="13"/>
      <c r="B238" s="223"/>
      <c r="C238" s="224"/>
      <c r="D238" s="225" t="s">
        <v>175</v>
      </c>
      <c r="E238" s="226" t="s">
        <v>19</v>
      </c>
      <c r="F238" s="227" t="s">
        <v>1555</v>
      </c>
      <c r="G238" s="224"/>
      <c r="H238" s="226" t="s">
        <v>19</v>
      </c>
      <c r="I238" s="228"/>
      <c r="J238" s="224"/>
      <c r="K238" s="224"/>
      <c r="L238" s="229"/>
      <c r="M238" s="230"/>
      <c r="N238" s="231"/>
      <c r="O238" s="231"/>
      <c r="P238" s="231"/>
      <c r="Q238" s="231"/>
      <c r="R238" s="231"/>
      <c r="S238" s="231"/>
      <c r="T238" s="232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33" t="s">
        <v>175</v>
      </c>
      <c r="AU238" s="233" t="s">
        <v>85</v>
      </c>
      <c r="AV238" s="13" t="s">
        <v>83</v>
      </c>
      <c r="AW238" s="13" t="s">
        <v>37</v>
      </c>
      <c r="AX238" s="13" t="s">
        <v>75</v>
      </c>
      <c r="AY238" s="233" t="s">
        <v>159</v>
      </c>
    </row>
    <row r="239" spans="1:51" s="14" customFormat="1" ht="12">
      <c r="A239" s="14"/>
      <c r="B239" s="234"/>
      <c r="C239" s="235"/>
      <c r="D239" s="225" t="s">
        <v>175</v>
      </c>
      <c r="E239" s="236" t="s">
        <v>19</v>
      </c>
      <c r="F239" s="237" t="s">
        <v>1566</v>
      </c>
      <c r="G239" s="235"/>
      <c r="H239" s="238">
        <v>18.403</v>
      </c>
      <c r="I239" s="239"/>
      <c r="J239" s="235"/>
      <c r="K239" s="235"/>
      <c r="L239" s="240"/>
      <c r="M239" s="241"/>
      <c r="N239" s="242"/>
      <c r="O239" s="242"/>
      <c r="P239" s="242"/>
      <c r="Q239" s="242"/>
      <c r="R239" s="242"/>
      <c r="S239" s="242"/>
      <c r="T239" s="243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44" t="s">
        <v>175</v>
      </c>
      <c r="AU239" s="244" t="s">
        <v>85</v>
      </c>
      <c r="AV239" s="14" t="s">
        <v>85</v>
      </c>
      <c r="AW239" s="14" t="s">
        <v>37</v>
      </c>
      <c r="AX239" s="14" t="s">
        <v>75</v>
      </c>
      <c r="AY239" s="244" t="s">
        <v>159</v>
      </c>
    </row>
    <row r="240" spans="1:51" s="15" customFormat="1" ht="12">
      <c r="A240" s="15"/>
      <c r="B240" s="245"/>
      <c r="C240" s="246"/>
      <c r="D240" s="225" t="s">
        <v>175</v>
      </c>
      <c r="E240" s="247" t="s">
        <v>19</v>
      </c>
      <c r="F240" s="248" t="s">
        <v>179</v>
      </c>
      <c r="G240" s="246"/>
      <c r="H240" s="249">
        <v>114.344</v>
      </c>
      <c r="I240" s="250"/>
      <c r="J240" s="246"/>
      <c r="K240" s="246"/>
      <c r="L240" s="251"/>
      <c r="M240" s="252"/>
      <c r="N240" s="253"/>
      <c r="O240" s="253"/>
      <c r="P240" s="253"/>
      <c r="Q240" s="253"/>
      <c r="R240" s="253"/>
      <c r="S240" s="253"/>
      <c r="T240" s="254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T240" s="255" t="s">
        <v>175</v>
      </c>
      <c r="AU240" s="255" t="s">
        <v>85</v>
      </c>
      <c r="AV240" s="15" t="s">
        <v>167</v>
      </c>
      <c r="AW240" s="15" t="s">
        <v>37</v>
      </c>
      <c r="AX240" s="15" t="s">
        <v>83</v>
      </c>
      <c r="AY240" s="255" t="s">
        <v>159</v>
      </c>
    </row>
    <row r="241" spans="1:65" s="2" customFormat="1" ht="55.5" customHeight="1">
      <c r="A241" s="39"/>
      <c r="B241" s="40"/>
      <c r="C241" s="257" t="s">
        <v>350</v>
      </c>
      <c r="D241" s="257" t="s">
        <v>255</v>
      </c>
      <c r="E241" s="258" t="s">
        <v>282</v>
      </c>
      <c r="F241" s="259" t="s">
        <v>283</v>
      </c>
      <c r="G241" s="260" t="s">
        <v>165</v>
      </c>
      <c r="H241" s="261">
        <v>137.213</v>
      </c>
      <c r="I241" s="262"/>
      <c r="J241" s="263">
        <f>ROUND(I241*H241,2)</f>
        <v>0</v>
      </c>
      <c r="K241" s="259" t="s">
        <v>166</v>
      </c>
      <c r="L241" s="264"/>
      <c r="M241" s="265" t="s">
        <v>19</v>
      </c>
      <c r="N241" s="266" t="s">
        <v>46</v>
      </c>
      <c r="O241" s="85"/>
      <c r="P241" s="214">
        <f>O241*H241</f>
        <v>0</v>
      </c>
      <c r="Q241" s="214">
        <v>0.00554</v>
      </c>
      <c r="R241" s="214">
        <f>Q241*H241</f>
        <v>0.7601600199999999</v>
      </c>
      <c r="S241" s="214">
        <v>0</v>
      </c>
      <c r="T241" s="215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16" t="s">
        <v>259</v>
      </c>
      <c r="AT241" s="216" t="s">
        <v>255</v>
      </c>
      <c r="AU241" s="216" t="s">
        <v>85</v>
      </c>
      <c r="AY241" s="18" t="s">
        <v>159</v>
      </c>
      <c r="BE241" s="217">
        <f>IF(N241="základní",J241,0)</f>
        <v>0</v>
      </c>
      <c r="BF241" s="217">
        <f>IF(N241="snížená",J241,0)</f>
        <v>0</v>
      </c>
      <c r="BG241" s="217">
        <f>IF(N241="zákl. přenesená",J241,0)</f>
        <v>0</v>
      </c>
      <c r="BH241" s="217">
        <f>IF(N241="sníž. přenesená",J241,0)</f>
        <v>0</v>
      </c>
      <c r="BI241" s="217">
        <f>IF(N241="nulová",J241,0)</f>
        <v>0</v>
      </c>
      <c r="BJ241" s="18" t="s">
        <v>83</v>
      </c>
      <c r="BK241" s="217">
        <f>ROUND(I241*H241,2)</f>
        <v>0</v>
      </c>
      <c r="BL241" s="18" t="s">
        <v>238</v>
      </c>
      <c r="BM241" s="216" t="s">
        <v>1577</v>
      </c>
    </row>
    <row r="242" spans="1:51" s="14" customFormat="1" ht="12">
      <c r="A242" s="14"/>
      <c r="B242" s="234"/>
      <c r="C242" s="235"/>
      <c r="D242" s="225" t="s">
        <v>175</v>
      </c>
      <c r="E242" s="235"/>
      <c r="F242" s="237" t="s">
        <v>1575</v>
      </c>
      <c r="G242" s="235"/>
      <c r="H242" s="238">
        <v>137.213</v>
      </c>
      <c r="I242" s="239"/>
      <c r="J242" s="235"/>
      <c r="K242" s="235"/>
      <c r="L242" s="240"/>
      <c r="M242" s="241"/>
      <c r="N242" s="242"/>
      <c r="O242" s="242"/>
      <c r="P242" s="242"/>
      <c r="Q242" s="242"/>
      <c r="R242" s="242"/>
      <c r="S242" s="242"/>
      <c r="T242" s="243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44" t="s">
        <v>175</v>
      </c>
      <c r="AU242" s="244" t="s">
        <v>85</v>
      </c>
      <c r="AV242" s="14" t="s">
        <v>85</v>
      </c>
      <c r="AW242" s="14" t="s">
        <v>4</v>
      </c>
      <c r="AX242" s="14" t="s">
        <v>83</v>
      </c>
      <c r="AY242" s="244" t="s">
        <v>159</v>
      </c>
    </row>
    <row r="243" spans="1:65" s="2" customFormat="1" ht="49.05" customHeight="1">
      <c r="A243" s="39"/>
      <c r="B243" s="40"/>
      <c r="C243" s="205" t="s">
        <v>353</v>
      </c>
      <c r="D243" s="205" t="s">
        <v>162</v>
      </c>
      <c r="E243" s="206" t="s">
        <v>395</v>
      </c>
      <c r="F243" s="207" t="s">
        <v>396</v>
      </c>
      <c r="G243" s="208" t="s">
        <v>191</v>
      </c>
      <c r="H243" s="209">
        <v>8.405</v>
      </c>
      <c r="I243" s="210"/>
      <c r="J243" s="211">
        <f>ROUND(I243*H243,2)</f>
        <v>0</v>
      </c>
      <c r="K243" s="207" t="s">
        <v>166</v>
      </c>
      <c r="L243" s="45"/>
      <c r="M243" s="212" t="s">
        <v>19</v>
      </c>
      <c r="N243" s="213" t="s">
        <v>46</v>
      </c>
      <c r="O243" s="85"/>
      <c r="P243" s="214">
        <f>O243*H243</f>
        <v>0</v>
      </c>
      <c r="Q243" s="214">
        <v>0</v>
      </c>
      <c r="R243" s="214">
        <f>Q243*H243</f>
        <v>0</v>
      </c>
      <c r="S243" s="214">
        <v>0</v>
      </c>
      <c r="T243" s="215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16" t="s">
        <v>238</v>
      </c>
      <c r="AT243" s="216" t="s">
        <v>162</v>
      </c>
      <c r="AU243" s="216" t="s">
        <v>85</v>
      </c>
      <c r="AY243" s="18" t="s">
        <v>159</v>
      </c>
      <c r="BE243" s="217">
        <f>IF(N243="základní",J243,0)</f>
        <v>0</v>
      </c>
      <c r="BF243" s="217">
        <f>IF(N243="snížená",J243,0)</f>
        <v>0</v>
      </c>
      <c r="BG243" s="217">
        <f>IF(N243="zákl. přenesená",J243,0)</f>
        <v>0</v>
      </c>
      <c r="BH243" s="217">
        <f>IF(N243="sníž. přenesená",J243,0)</f>
        <v>0</v>
      </c>
      <c r="BI243" s="217">
        <f>IF(N243="nulová",J243,0)</f>
        <v>0</v>
      </c>
      <c r="BJ243" s="18" t="s">
        <v>83</v>
      </c>
      <c r="BK243" s="217">
        <f>ROUND(I243*H243,2)</f>
        <v>0</v>
      </c>
      <c r="BL243" s="18" t="s">
        <v>238</v>
      </c>
      <c r="BM243" s="216" t="s">
        <v>1578</v>
      </c>
    </row>
    <row r="244" spans="1:47" s="2" customFormat="1" ht="12">
      <c r="A244" s="39"/>
      <c r="B244" s="40"/>
      <c r="C244" s="41"/>
      <c r="D244" s="218" t="s">
        <v>169</v>
      </c>
      <c r="E244" s="41"/>
      <c r="F244" s="219" t="s">
        <v>398</v>
      </c>
      <c r="G244" s="41"/>
      <c r="H244" s="41"/>
      <c r="I244" s="220"/>
      <c r="J244" s="41"/>
      <c r="K244" s="41"/>
      <c r="L244" s="45"/>
      <c r="M244" s="221"/>
      <c r="N244" s="222"/>
      <c r="O244" s="85"/>
      <c r="P244" s="85"/>
      <c r="Q244" s="85"/>
      <c r="R244" s="85"/>
      <c r="S244" s="85"/>
      <c r="T244" s="86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T244" s="18" t="s">
        <v>169</v>
      </c>
      <c r="AU244" s="18" t="s">
        <v>85</v>
      </c>
    </row>
    <row r="245" spans="1:63" s="12" customFormat="1" ht="22.8" customHeight="1">
      <c r="A245" s="12"/>
      <c r="B245" s="189"/>
      <c r="C245" s="190"/>
      <c r="D245" s="191" t="s">
        <v>74</v>
      </c>
      <c r="E245" s="203" t="s">
        <v>399</v>
      </c>
      <c r="F245" s="203" t="s">
        <v>400</v>
      </c>
      <c r="G245" s="190"/>
      <c r="H245" s="190"/>
      <c r="I245" s="193"/>
      <c r="J245" s="204">
        <f>BK245</f>
        <v>0</v>
      </c>
      <c r="K245" s="190"/>
      <c r="L245" s="195"/>
      <c r="M245" s="196"/>
      <c r="N245" s="197"/>
      <c r="O245" s="197"/>
      <c r="P245" s="198">
        <f>SUM(P246:P328)</f>
        <v>0</v>
      </c>
      <c r="Q245" s="197"/>
      <c r="R245" s="198">
        <f>SUM(R246:R328)</f>
        <v>2.26666325</v>
      </c>
      <c r="S245" s="197"/>
      <c r="T245" s="199">
        <f>SUM(T246:T328)</f>
        <v>0.09925025</v>
      </c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R245" s="200" t="s">
        <v>85</v>
      </c>
      <c r="AT245" s="201" t="s">
        <v>74</v>
      </c>
      <c r="AU245" s="201" t="s">
        <v>83</v>
      </c>
      <c r="AY245" s="200" t="s">
        <v>159</v>
      </c>
      <c r="BK245" s="202">
        <f>SUM(BK246:BK328)</f>
        <v>0</v>
      </c>
    </row>
    <row r="246" spans="1:65" s="2" customFormat="1" ht="44.25" customHeight="1">
      <c r="A246" s="39"/>
      <c r="B246" s="40"/>
      <c r="C246" s="205" t="s">
        <v>368</v>
      </c>
      <c r="D246" s="205" t="s">
        <v>162</v>
      </c>
      <c r="E246" s="206" t="s">
        <v>402</v>
      </c>
      <c r="F246" s="207" t="s">
        <v>403</v>
      </c>
      <c r="G246" s="208" t="s">
        <v>165</v>
      </c>
      <c r="H246" s="209">
        <v>399.218</v>
      </c>
      <c r="I246" s="210"/>
      <c r="J246" s="211">
        <f>ROUND(I246*H246,2)</f>
        <v>0</v>
      </c>
      <c r="K246" s="207" t="s">
        <v>166</v>
      </c>
      <c r="L246" s="45"/>
      <c r="M246" s="212" t="s">
        <v>19</v>
      </c>
      <c r="N246" s="213" t="s">
        <v>46</v>
      </c>
      <c r="O246" s="85"/>
      <c r="P246" s="214">
        <f>O246*H246</f>
        <v>0</v>
      </c>
      <c r="Q246" s="214">
        <v>0.00012</v>
      </c>
      <c r="R246" s="214">
        <f>Q246*H246</f>
        <v>0.04790616</v>
      </c>
      <c r="S246" s="214">
        <v>0</v>
      </c>
      <c r="T246" s="215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16" t="s">
        <v>238</v>
      </c>
      <c r="AT246" s="216" t="s">
        <v>162</v>
      </c>
      <c r="AU246" s="216" t="s">
        <v>85</v>
      </c>
      <c r="AY246" s="18" t="s">
        <v>159</v>
      </c>
      <c r="BE246" s="217">
        <f>IF(N246="základní",J246,0)</f>
        <v>0</v>
      </c>
      <c r="BF246" s="217">
        <f>IF(N246="snížená",J246,0)</f>
        <v>0</v>
      </c>
      <c r="BG246" s="217">
        <f>IF(N246="zákl. přenesená",J246,0)</f>
        <v>0</v>
      </c>
      <c r="BH246" s="217">
        <f>IF(N246="sníž. přenesená",J246,0)</f>
        <v>0</v>
      </c>
      <c r="BI246" s="217">
        <f>IF(N246="nulová",J246,0)</f>
        <v>0</v>
      </c>
      <c r="BJ246" s="18" t="s">
        <v>83</v>
      </c>
      <c r="BK246" s="217">
        <f>ROUND(I246*H246,2)</f>
        <v>0</v>
      </c>
      <c r="BL246" s="18" t="s">
        <v>238</v>
      </c>
      <c r="BM246" s="216" t="s">
        <v>1579</v>
      </c>
    </row>
    <row r="247" spans="1:47" s="2" customFormat="1" ht="12">
      <c r="A247" s="39"/>
      <c r="B247" s="40"/>
      <c r="C247" s="41"/>
      <c r="D247" s="218" t="s">
        <v>169</v>
      </c>
      <c r="E247" s="41"/>
      <c r="F247" s="219" t="s">
        <v>405</v>
      </c>
      <c r="G247" s="41"/>
      <c r="H247" s="41"/>
      <c r="I247" s="220"/>
      <c r="J247" s="41"/>
      <c r="K247" s="41"/>
      <c r="L247" s="45"/>
      <c r="M247" s="221"/>
      <c r="N247" s="222"/>
      <c r="O247" s="85"/>
      <c r="P247" s="85"/>
      <c r="Q247" s="85"/>
      <c r="R247" s="85"/>
      <c r="S247" s="85"/>
      <c r="T247" s="86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T247" s="18" t="s">
        <v>169</v>
      </c>
      <c r="AU247" s="18" t="s">
        <v>85</v>
      </c>
    </row>
    <row r="248" spans="1:51" s="13" customFormat="1" ht="12">
      <c r="A248" s="13"/>
      <c r="B248" s="223"/>
      <c r="C248" s="224"/>
      <c r="D248" s="225" t="s">
        <v>175</v>
      </c>
      <c r="E248" s="226" t="s">
        <v>19</v>
      </c>
      <c r="F248" s="227" t="s">
        <v>250</v>
      </c>
      <c r="G248" s="224"/>
      <c r="H248" s="226" t="s">
        <v>19</v>
      </c>
      <c r="I248" s="228"/>
      <c r="J248" s="224"/>
      <c r="K248" s="224"/>
      <c r="L248" s="229"/>
      <c r="M248" s="230"/>
      <c r="N248" s="231"/>
      <c r="O248" s="231"/>
      <c r="P248" s="231"/>
      <c r="Q248" s="231"/>
      <c r="R248" s="231"/>
      <c r="S248" s="231"/>
      <c r="T248" s="232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33" t="s">
        <v>175</v>
      </c>
      <c r="AU248" s="233" t="s">
        <v>85</v>
      </c>
      <c r="AV248" s="13" t="s">
        <v>83</v>
      </c>
      <c r="AW248" s="13" t="s">
        <v>37</v>
      </c>
      <c r="AX248" s="13" t="s">
        <v>75</v>
      </c>
      <c r="AY248" s="233" t="s">
        <v>159</v>
      </c>
    </row>
    <row r="249" spans="1:51" s="13" customFormat="1" ht="12">
      <c r="A249" s="13"/>
      <c r="B249" s="223"/>
      <c r="C249" s="224"/>
      <c r="D249" s="225" t="s">
        <v>175</v>
      </c>
      <c r="E249" s="226" t="s">
        <v>19</v>
      </c>
      <c r="F249" s="227" t="s">
        <v>251</v>
      </c>
      <c r="G249" s="224"/>
      <c r="H249" s="226" t="s">
        <v>19</v>
      </c>
      <c r="I249" s="228"/>
      <c r="J249" s="224"/>
      <c r="K249" s="224"/>
      <c r="L249" s="229"/>
      <c r="M249" s="230"/>
      <c r="N249" s="231"/>
      <c r="O249" s="231"/>
      <c r="P249" s="231"/>
      <c r="Q249" s="231"/>
      <c r="R249" s="231"/>
      <c r="S249" s="231"/>
      <c r="T249" s="232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33" t="s">
        <v>175</v>
      </c>
      <c r="AU249" s="233" t="s">
        <v>85</v>
      </c>
      <c r="AV249" s="13" t="s">
        <v>83</v>
      </c>
      <c r="AW249" s="13" t="s">
        <v>37</v>
      </c>
      <c r="AX249" s="13" t="s">
        <v>75</v>
      </c>
      <c r="AY249" s="233" t="s">
        <v>159</v>
      </c>
    </row>
    <row r="250" spans="1:51" s="14" customFormat="1" ht="12">
      <c r="A250" s="14"/>
      <c r="B250" s="234"/>
      <c r="C250" s="235"/>
      <c r="D250" s="225" t="s">
        <v>175</v>
      </c>
      <c r="E250" s="236" t="s">
        <v>19</v>
      </c>
      <c r="F250" s="237" t="s">
        <v>1532</v>
      </c>
      <c r="G250" s="235"/>
      <c r="H250" s="238">
        <v>124.562</v>
      </c>
      <c r="I250" s="239"/>
      <c r="J250" s="235"/>
      <c r="K250" s="235"/>
      <c r="L250" s="240"/>
      <c r="M250" s="241"/>
      <c r="N250" s="242"/>
      <c r="O250" s="242"/>
      <c r="P250" s="242"/>
      <c r="Q250" s="242"/>
      <c r="R250" s="242"/>
      <c r="S250" s="242"/>
      <c r="T250" s="243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44" t="s">
        <v>175</v>
      </c>
      <c r="AU250" s="244" t="s">
        <v>85</v>
      </c>
      <c r="AV250" s="14" t="s">
        <v>85</v>
      </c>
      <c r="AW250" s="14" t="s">
        <v>37</v>
      </c>
      <c r="AX250" s="14" t="s">
        <v>75</v>
      </c>
      <c r="AY250" s="244" t="s">
        <v>159</v>
      </c>
    </row>
    <row r="251" spans="1:51" s="14" customFormat="1" ht="12">
      <c r="A251" s="14"/>
      <c r="B251" s="234"/>
      <c r="C251" s="235"/>
      <c r="D251" s="225" t="s">
        <v>175</v>
      </c>
      <c r="E251" s="236" t="s">
        <v>19</v>
      </c>
      <c r="F251" s="237" t="s">
        <v>1533</v>
      </c>
      <c r="G251" s="235"/>
      <c r="H251" s="238">
        <v>322.799</v>
      </c>
      <c r="I251" s="239"/>
      <c r="J251" s="235"/>
      <c r="K251" s="235"/>
      <c r="L251" s="240"/>
      <c r="M251" s="241"/>
      <c r="N251" s="242"/>
      <c r="O251" s="242"/>
      <c r="P251" s="242"/>
      <c r="Q251" s="242"/>
      <c r="R251" s="242"/>
      <c r="S251" s="242"/>
      <c r="T251" s="243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44" t="s">
        <v>175</v>
      </c>
      <c r="AU251" s="244" t="s">
        <v>85</v>
      </c>
      <c r="AV251" s="14" t="s">
        <v>85</v>
      </c>
      <c r="AW251" s="14" t="s">
        <v>37</v>
      </c>
      <c r="AX251" s="14" t="s">
        <v>75</v>
      </c>
      <c r="AY251" s="244" t="s">
        <v>159</v>
      </c>
    </row>
    <row r="252" spans="1:51" s="13" customFormat="1" ht="12">
      <c r="A252" s="13"/>
      <c r="B252" s="223"/>
      <c r="C252" s="224"/>
      <c r="D252" s="225" t="s">
        <v>175</v>
      </c>
      <c r="E252" s="226" t="s">
        <v>19</v>
      </c>
      <c r="F252" s="227" t="s">
        <v>406</v>
      </c>
      <c r="G252" s="224"/>
      <c r="H252" s="226" t="s">
        <v>19</v>
      </c>
      <c r="I252" s="228"/>
      <c r="J252" s="224"/>
      <c r="K252" s="224"/>
      <c r="L252" s="229"/>
      <c r="M252" s="230"/>
      <c r="N252" s="231"/>
      <c r="O252" s="231"/>
      <c r="P252" s="231"/>
      <c r="Q252" s="231"/>
      <c r="R252" s="231"/>
      <c r="S252" s="231"/>
      <c r="T252" s="232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33" t="s">
        <v>175</v>
      </c>
      <c r="AU252" s="233" t="s">
        <v>85</v>
      </c>
      <c r="AV252" s="13" t="s">
        <v>83</v>
      </c>
      <c r="AW252" s="13" t="s">
        <v>37</v>
      </c>
      <c r="AX252" s="13" t="s">
        <v>75</v>
      </c>
      <c r="AY252" s="233" t="s">
        <v>159</v>
      </c>
    </row>
    <row r="253" spans="1:51" s="14" customFormat="1" ht="12">
      <c r="A253" s="14"/>
      <c r="B253" s="234"/>
      <c r="C253" s="235"/>
      <c r="D253" s="225" t="s">
        <v>175</v>
      </c>
      <c r="E253" s="236" t="s">
        <v>19</v>
      </c>
      <c r="F253" s="237" t="s">
        <v>1580</v>
      </c>
      <c r="G253" s="235"/>
      <c r="H253" s="238">
        <v>-48.143</v>
      </c>
      <c r="I253" s="239"/>
      <c r="J253" s="235"/>
      <c r="K253" s="235"/>
      <c r="L253" s="240"/>
      <c r="M253" s="241"/>
      <c r="N253" s="242"/>
      <c r="O253" s="242"/>
      <c r="P253" s="242"/>
      <c r="Q253" s="242"/>
      <c r="R253" s="242"/>
      <c r="S253" s="242"/>
      <c r="T253" s="243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44" t="s">
        <v>175</v>
      </c>
      <c r="AU253" s="244" t="s">
        <v>85</v>
      </c>
      <c r="AV253" s="14" t="s">
        <v>85</v>
      </c>
      <c r="AW253" s="14" t="s">
        <v>37</v>
      </c>
      <c r="AX253" s="14" t="s">
        <v>75</v>
      </c>
      <c r="AY253" s="244" t="s">
        <v>159</v>
      </c>
    </row>
    <row r="254" spans="1:51" s="15" customFormat="1" ht="12">
      <c r="A254" s="15"/>
      <c r="B254" s="245"/>
      <c r="C254" s="246"/>
      <c r="D254" s="225" t="s">
        <v>175</v>
      </c>
      <c r="E254" s="247" t="s">
        <v>19</v>
      </c>
      <c r="F254" s="248" t="s">
        <v>179</v>
      </c>
      <c r="G254" s="246"/>
      <c r="H254" s="249">
        <v>399.21799999999996</v>
      </c>
      <c r="I254" s="250"/>
      <c r="J254" s="246"/>
      <c r="K254" s="246"/>
      <c r="L254" s="251"/>
      <c r="M254" s="252"/>
      <c r="N254" s="253"/>
      <c r="O254" s="253"/>
      <c r="P254" s="253"/>
      <c r="Q254" s="253"/>
      <c r="R254" s="253"/>
      <c r="S254" s="253"/>
      <c r="T254" s="254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T254" s="255" t="s">
        <v>175</v>
      </c>
      <c r="AU254" s="255" t="s">
        <v>85</v>
      </c>
      <c r="AV254" s="15" t="s">
        <v>167</v>
      </c>
      <c r="AW254" s="15" t="s">
        <v>37</v>
      </c>
      <c r="AX254" s="15" t="s">
        <v>83</v>
      </c>
      <c r="AY254" s="255" t="s">
        <v>159</v>
      </c>
    </row>
    <row r="255" spans="1:65" s="2" customFormat="1" ht="24.15" customHeight="1">
      <c r="A255" s="39"/>
      <c r="B255" s="40"/>
      <c r="C255" s="257" t="s">
        <v>371</v>
      </c>
      <c r="D255" s="257" t="s">
        <v>255</v>
      </c>
      <c r="E255" s="258" t="s">
        <v>500</v>
      </c>
      <c r="F255" s="259" t="s">
        <v>501</v>
      </c>
      <c r="G255" s="260" t="s">
        <v>165</v>
      </c>
      <c r="H255" s="261">
        <v>419.179</v>
      </c>
      <c r="I255" s="262"/>
      <c r="J255" s="263">
        <f>ROUND(I255*H255,2)</f>
        <v>0</v>
      </c>
      <c r="K255" s="259" t="s">
        <v>166</v>
      </c>
      <c r="L255" s="264"/>
      <c r="M255" s="265" t="s">
        <v>19</v>
      </c>
      <c r="N255" s="266" t="s">
        <v>46</v>
      </c>
      <c r="O255" s="85"/>
      <c r="P255" s="214">
        <f>O255*H255</f>
        <v>0</v>
      </c>
      <c r="Q255" s="214">
        <v>0.0025</v>
      </c>
      <c r="R255" s="214">
        <f>Q255*H255</f>
        <v>1.0479475</v>
      </c>
      <c r="S255" s="214">
        <v>0</v>
      </c>
      <c r="T255" s="215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16" t="s">
        <v>259</v>
      </c>
      <c r="AT255" s="216" t="s">
        <v>255</v>
      </c>
      <c r="AU255" s="216" t="s">
        <v>85</v>
      </c>
      <c r="AY255" s="18" t="s">
        <v>159</v>
      </c>
      <c r="BE255" s="217">
        <f>IF(N255="základní",J255,0)</f>
        <v>0</v>
      </c>
      <c r="BF255" s="217">
        <f>IF(N255="snížená",J255,0)</f>
        <v>0</v>
      </c>
      <c r="BG255" s="217">
        <f>IF(N255="zákl. přenesená",J255,0)</f>
        <v>0</v>
      </c>
      <c r="BH255" s="217">
        <f>IF(N255="sníž. přenesená",J255,0)</f>
        <v>0</v>
      </c>
      <c r="BI255" s="217">
        <f>IF(N255="nulová",J255,0)</f>
        <v>0</v>
      </c>
      <c r="BJ255" s="18" t="s">
        <v>83</v>
      </c>
      <c r="BK255" s="217">
        <f>ROUND(I255*H255,2)</f>
        <v>0</v>
      </c>
      <c r="BL255" s="18" t="s">
        <v>238</v>
      </c>
      <c r="BM255" s="216" t="s">
        <v>1581</v>
      </c>
    </row>
    <row r="256" spans="1:51" s="14" customFormat="1" ht="12">
      <c r="A256" s="14"/>
      <c r="B256" s="234"/>
      <c r="C256" s="235"/>
      <c r="D256" s="225" t="s">
        <v>175</v>
      </c>
      <c r="E256" s="235"/>
      <c r="F256" s="237" t="s">
        <v>1582</v>
      </c>
      <c r="G256" s="235"/>
      <c r="H256" s="238">
        <v>419.179</v>
      </c>
      <c r="I256" s="239"/>
      <c r="J256" s="235"/>
      <c r="K256" s="235"/>
      <c r="L256" s="240"/>
      <c r="M256" s="241"/>
      <c r="N256" s="242"/>
      <c r="O256" s="242"/>
      <c r="P256" s="242"/>
      <c r="Q256" s="242"/>
      <c r="R256" s="242"/>
      <c r="S256" s="242"/>
      <c r="T256" s="243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44" t="s">
        <v>175</v>
      </c>
      <c r="AU256" s="244" t="s">
        <v>85</v>
      </c>
      <c r="AV256" s="14" t="s">
        <v>85</v>
      </c>
      <c r="AW256" s="14" t="s">
        <v>4</v>
      </c>
      <c r="AX256" s="14" t="s">
        <v>83</v>
      </c>
      <c r="AY256" s="244" t="s">
        <v>159</v>
      </c>
    </row>
    <row r="257" spans="1:65" s="2" customFormat="1" ht="37.8" customHeight="1">
      <c r="A257" s="39"/>
      <c r="B257" s="40"/>
      <c r="C257" s="205" t="s">
        <v>376</v>
      </c>
      <c r="D257" s="205" t="s">
        <v>162</v>
      </c>
      <c r="E257" s="206" t="s">
        <v>414</v>
      </c>
      <c r="F257" s="207" t="s">
        <v>415</v>
      </c>
      <c r="G257" s="208" t="s">
        <v>165</v>
      </c>
      <c r="H257" s="209">
        <v>399.218</v>
      </c>
      <c r="I257" s="210"/>
      <c r="J257" s="211">
        <f>ROUND(I257*H257,2)</f>
        <v>0</v>
      </c>
      <c r="K257" s="207" t="s">
        <v>166</v>
      </c>
      <c r="L257" s="45"/>
      <c r="M257" s="212" t="s">
        <v>19</v>
      </c>
      <c r="N257" s="213" t="s">
        <v>46</v>
      </c>
      <c r="O257" s="85"/>
      <c r="P257" s="214">
        <f>O257*H257</f>
        <v>0</v>
      </c>
      <c r="Q257" s="214">
        <v>0</v>
      </c>
      <c r="R257" s="214">
        <f>Q257*H257</f>
        <v>0</v>
      </c>
      <c r="S257" s="214">
        <v>0</v>
      </c>
      <c r="T257" s="215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16" t="s">
        <v>238</v>
      </c>
      <c r="AT257" s="216" t="s">
        <v>162</v>
      </c>
      <c r="AU257" s="216" t="s">
        <v>85</v>
      </c>
      <c r="AY257" s="18" t="s">
        <v>159</v>
      </c>
      <c r="BE257" s="217">
        <f>IF(N257="základní",J257,0)</f>
        <v>0</v>
      </c>
      <c r="BF257" s="217">
        <f>IF(N257="snížená",J257,0)</f>
        <v>0</v>
      </c>
      <c r="BG257" s="217">
        <f>IF(N257="zákl. přenesená",J257,0)</f>
        <v>0</v>
      </c>
      <c r="BH257" s="217">
        <f>IF(N257="sníž. přenesená",J257,0)</f>
        <v>0</v>
      </c>
      <c r="BI257" s="217">
        <f>IF(N257="nulová",J257,0)</f>
        <v>0</v>
      </c>
      <c r="BJ257" s="18" t="s">
        <v>83</v>
      </c>
      <c r="BK257" s="217">
        <f>ROUND(I257*H257,2)</f>
        <v>0</v>
      </c>
      <c r="BL257" s="18" t="s">
        <v>238</v>
      </c>
      <c r="BM257" s="216" t="s">
        <v>1583</v>
      </c>
    </row>
    <row r="258" spans="1:47" s="2" customFormat="1" ht="12">
      <c r="A258" s="39"/>
      <c r="B258" s="40"/>
      <c r="C258" s="41"/>
      <c r="D258" s="218" t="s">
        <v>169</v>
      </c>
      <c r="E258" s="41"/>
      <c r="F258" s="219" t="s">
        <v>417</v>
      </c>
      <c r="G258" s="41"/>
      <c r="H258" s="41"/>
      <c r="I258" s="220"/>
      <c r="J258" s="41"/>
      <c r="K258" s="41"/>
      <c r="L258" s="45"/>
      <c r="M258" s="221"/>
      <c r="N258" s="222"/>
      <c r="O258" s="85"/>
      <c r="P258" s="85"/>
      <c r="Q258" s="85"/>
      <c r="R258" s="85"/>
      <c r="S258" s="85"/>
      <c r="T258" s="86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T258" s="18" t="s">
        <v>169</v>
      </c>
      <c r="AU258" s="18" t="s">
        <v>85</v>
      </c>
    </row>
    <row r="259" spans="1:65" s="2" customFormat="1" ht="24.15" customHeight="1">
      <c r="A259" s="39"/>
      <c r="B259" s="40"/>
      <c r="C259" s="257" t="s">
        <v>379</v>
      </c>
      <c r="D259" s="257" t="s">
        <v>255</v>
      </c>
      <c r="E259" s="258" t="s">
        <v>1344</v>
      </c>
      <c r="F259" s="259" t="s">
        <v>1345</v>
      </c>
      <c r="G259" s="260" t="s">
        <v>165</v>
      </c>
      <c r="H259" s="261">
        <v>419.179</v>
      </c>
      <c r="I259" s="262"/>
      <c r="J259" s="263">
        <f>ROUND(I259*H259,2)</f>
        <v>0</v>
      </c>
      <c r="K259" s="259" t="s">
        <v>166</v>
      </c>
      <c r="L259" s="264"/>
      <c r="M259" s="265" t="s">
        <v>19</v>
      </c>
      <c r="N259" s="266" t="s">
        <v>46</v>
      </c>
      <c r="O259" s="85"/>
      <c r="P259" s="214">
        <f>O259*H259</f>
        <v>0</v>
      </c>
      <c r="Q259" s="214">
        <v>0.0012</v>
      </c>
      <c r="R259" s="214">
        <f>Q259*H259</f>
        <v>0.5030147999999999</v>
      </c>
      <c r="S259" s="214">
        <v>0</v>
      </c>
      <c r="T259" s="215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16" t="s">
        <v>259</v>
      </c>
      <c r="AT259" s="216" t="s">
        <v>255</v>
      </c>
      <c r="AU259" s="216" t="s">
        <v>85</v>
      </c>
      <c r="AY259" s="18" t="s">
        <v>159</v>
      </c>
      <c r="BE259" s="217">
        <f>IF(N259="základní",J259,0)</f>
        <v>0</v>
      </c>
      <c r="BF259" s="217">
        <f>IF(N259="snížená",J259,0)</f>
        <v>0</v>
      </c>
      <c r="BG259" s="217">
        <f>IF(N259="zákl. přenesená",J259,0)</f>
        <v>0</v>
      </c>
      <c r="BH259" s="217">
        <f>IF(N259="sníž. přenesená",J259,0)</f>
        <v>0</v>
      </c>
      <c r="BI259" s="217">
        <f>IF(N259="nulová",J259,0)</f>
        <v>0</v>
      </c>
      <c r="BJ259" s="18" t="s">
        <v>83</v>
      </c>
      <c r="BK259" s="217">
        <f>ROUND(I259*H259,2)</f>
        <v>0</v>
      </c>
      <c r="BL259" s="18" t="s">
        <v>238</v>
      </c>
      <c r="BM259" s="216" t="s">
        <v>1584</v>
      </c>
    </row>
    <row r="260" spans="1:51" s="14" customFormat="1" ht="12">
      <c r="A260" s="14"/>
      <c r="B260" s="234"/>
      <c r="C260" s="235"/>
      <c r="D260" s="225" t="s">
        <v>175</v>
      </c>
      <c r="E260" s="235"/>
      <c r="F260" s="237" t="s">
        <v>1582</v>
      </c>
      <c r="G260" s="235"/>
      <c r="H260" s="238">
        <v>419.179</v>
      </c>
      <c r="I260" s="239"/>
      <c r="J260" s="235"/>
      <c r="K260" s="235"/>
      <c r="L260" s="240"/>
      <c r="M260" s="241"/>
      <c r="N260" s="242"/>
      <c r="O260" s="242"/>
      <c r="P260" s="242"/>
      <c r="Q260" s="242"/>
      <c r="R260" s="242"/>
      <c r="S260" s="242"/>
      <c r="T260" s="243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44" t="s">
        <v>175</v>
      </c>
      <c r="AU260" s="244" t="s">
        <v>85</v>
      </c>
      <c r="AV260" s="14" t="s">
        <v>85</v>
      </c>
      <c r="AW260" s="14" t="s">
        <v>4</v>
      </c>
      <c r="AX260" s="14" t="s">
        <v>83</v>
      </c>
      <c r="AY260" s="244" t="s">
        <v>159</v>
      </c>
    </row>
    <row r="261" spans="1:65" s="2" customFormat="1" ht="49.05" customHeight="1">
      <c r="A261" s="39"/>
      <c r="B261" s="40"/>
      <c r="C261" s="205" t="s">
        <v>387</v>
      </c>
      <c r="D261" s="205" t="s">
        <v>162</v>
      </c>
      <c r="E261" s="206" t="s">
        <v>423</v>
      </c>
      <c r="F261" s="207" t="s">
        <v>424</v>
      </c>
      <c r="G261" s="208" t="s">
        <v>165</v>
      </c>
      <c r="H261" s="209">
        <v>399.218</v>
      </c>
      <c r="I261" s="210"/>
      <c r="J261" s="211">
        <f>ROUND(I261*H261,2)</f>
        <v>0</v>
      </c>
      <c r="K261" s="207" t="s">
        <v>166</v>
      </c>
      <c r="L261" s="45"/>
      <c r="M261" s="212" t="s">
        <v>19</v>
      </c>
      <c r="N261" s="213" t="s">
        <v>46</v>
      </c>
      <c r="O261" s="85"/>
      <c r="P261" s="214">
        <f>O261*H261</f>
        <v>0</v>
      </c>
      <c r="Q261" s="214">
        <v>9E-05</v>
      </c>
      <c r="R261" s="214">
        <f>Q261*H261</f>
        <v>0.03592962</v>
      </c>
      <c r="S261" s="214">
        <v>0</v>
      </c>
      <c r="T261" s="215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16" t="s">
        <v>238</v>
      </c>
      <c r="AT261" s="216" t="s">
        <v>162</v>
      </c>
      <c r="AU261" s="216" t="s">
        <v>85</v>
      </c>
      <c r="AY261" s="18" t="s">
        <v>159</v>
      </c>
      <c r="BE261" s="217">
        <f>IF(N261="základní",J261,0)</f>
        <v>0</v>
      </c>
      <c r="BF261" s="217">
        <f>IF(N261="snížená",J261,0)</f>
        <v>0</v>
      </c>
      <c r="BG261" s="217">
        <f>IF(N261="zákl. přenesená",J261,0)</f>
        <v>0</v>
      </c>
      <c r="BH261" s="217">
        <f>IF(N261="sníž. přenesená",J261,0)</f>
        <v>0</v>
      </c>
      <c r="BI261" s="217">
        <f>IF(N261="nulová",J261,0)</f>
        <v>0</v>
      </c>
      <c r="BJ261" s="18" t="s">
        <v>83</v>
      </c>
      <c r="BK261" s="217">
        <f>ROUND(I261*H261,2)</f>
        <v>0</v>
      </c>
      <c r="BL261" s="18" t="s">
        <v>238</v>
      </c>
      <c r="BM261" s="216" t="s">
        <v>1585</v>
      </c>
    </row>
    <row r="262" spans="1:47" s="2" customFormat="1" ht="12">
      <c r="A262" s="39"/>
      <c r="B262" s="40"/>
      <c r="C262" s="41"/>
      <c r="D262" s="218" t="s">
        <v>169</v>
      </c>
      <c r="E262" s="41"/>
      <c r="F262" s="219" t="s">
        <v>426</v>
      </c>
      <c r="G262" s="41"/>
      <c r="H262" s="41"/>
      <c r="I262" s="220"/>
      <c r="J262" s="41"/>
      <c r="K262" s="41"/>
      <c r="L262" s="45"/>
      <c r="M262" s="221"/>
      <c r="N262" s="222"/>
      <c r="O262" s="85"/>
      <c r="P262" s="85"/>
      <c r="Q262" s="85"/>
      <c r="R262" s="85"/>
      <c r="S262" s="85"/>
      <c r="T262" s="86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T262" s="18" t="s">
        <v>169</v>
      </c>
      <c r="AU262" s="18" t="s">
        <v>85</v>
      </c>
    </row>
    <row r="263" spans="1:47" s="2" customFormat="1" ht="12">
      <c r="A263" s="39"/>
      <c r="B263" s="40"/>
      <c r="C263" s="41"/>
      <c r="D263" s="225" t="s">
        <v>203</v>
      </c>
      <c r="E263" s="41"/>
      <c r="F263" s="256" t="s">
        <v>427</v>
      </c>
      <c r="G263" s="41"/>
      <c r="H263" s="41"/>
      <c r="I263" s="220"/>
      <c r="J263" s="41"/>
      <c r="K263" s="41"/>
      <c r="L263" s="45"/>
      <c r="M263" s="221"/>
      <c r="N263" s="222"/>
      <c r="O263" s="85"/>
      <c r="P263" s="85"/>
      <c r="Q263" s="85"/>
      <c r="R263" s="85"/>
      <c r="S263" s="85"/>
      <c r="T263" s="86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T263" s="18" t="s">
        <v>203</v>
      </c>
      <c r="AU263" s="18" t="s">
        <v>85</v>
      </c>
    </row>
    <row r="264" spans="1:65" s="2" customFormat="1" ht="37.8" customHeight="1">
      <c r="A264" s="39"/>
      <c r="B264" s="40"/>
      <c r="C264" s="205" t="s">
        <v>390</v>
      </c>
      <c r="D264" s="205" t="s">
        <v>162</v>
      </c>
      <c r="E264" s="206" t="s">
        <v>429</v>
      </c>
      <c r="F264" s="207" t="s">
        <v>430</v>
      </c>
      <c r="G264" s="208" t="s">
        <v>165</v>
      </c>
      <c r="H264" s="209">
        <v>48.143</v>
      </c>
      <c r="I264" s="210"/>
      <c r="J264" s="211">
        <f>ROUND(I264*H264,2)</f>
        <v>0</v>
      </c>
      <c r="K264" s="207" t="s">
        <v>166</v>
      </c>
      <c r="L264" s="45"/>
      <c r="M264" s="212" t="s">
        <v>19</v>
      </c>
      <c r="N264" s="213" t="s">
        <v>46</v>
      </c>
      <c r="O264" s="85"/>
      <c r="P264" s="214">
        <f>O264*H264</f>
        <v>0</v>
      </c>
      <c r="Q264" s="214">
        <v>0.00012</v>
      </c>
      <c r="R264" s="214">
        <f>Q264*H264</f>
        <v>0.00577716</v>
      </c>
      <c r="S264" s="214">
        <v>0</v>
      </c>
      <c r="T264" s="215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16" t="s">
        <v>238</v>
      </c>
      <c r="AT264" s="216" t="s">
        <v>162</v>
      </c>
      <c r="AU264" s="216" t="s">
        <v>85</v>
      </c>
      <c r="AY264" s="18" t="s">
        <v>159</v>
      </c>
      <c r="BE264" s="217">
        <f>IF(N264="základní",J264,0)</f>
        <v>0</v>
      </c>
      <c r="BF264" s="217">
        <f>IF(N264="snížená",J264,0)</f>
        <v>0</v>
      </c>
      <c r="BG264" s="217">
        <f>IF(N264="zákl. přenesená",J264,0)</f>
        <v>0</v>
      </c>
      <c r="BH264" s="217">
        <f>IF(N264="sníž. přenesená",J264,0)</f>
        <v>0</v>
      </c>
      <c r="BI264" s="217">
        <f>IF(N264="nulová",J264,0)</f>
        <v>0</v>
      </c>
      <c r="BJ264" s="18" t="s">
        <v>83</v>
      </c>
      <c r="BK264" s="217">
        <f>ROUND(I264*H264,2)</f>
        <v>0</v>
      </c>
      <c r="BL264" s="18" t="s">
        <v>238</v>
      </c>
      <c r="BM264" s="216" t="s">
        <v>1586</v>
      </c>
    </row>
    <row r="265" spans="1:47" s="2" customFormat="1" ht="12">
      <c r="A265" s="39"/>
      <c r="B265" s="40"/>
      <c r="C265" s="41"/>
      <c r="D265" s="218" t="s">
        <v>169</v>
      </c>
      <c r="E265" s="41"/>
      <c r="F265" s="219" t="s">
        <v>432</v>
      </c>
      <c r="G265" s="41"/>
      <c r="H265" s="41"/>
      <c r="I265" s="220"/>
      <c r="J265" s="41"/>
      <c r="K265" s="41"/>
      <c r="L265" s="45"/>
      <c r="M265" s="221"/>
      <c r="N265" s="222"/>
      <c r="O265" s="85"/>
      <c r="P265" s="85"/>
      <c r="Q265" s="85"/>
      <c r="R265" s="85"/>
      <c r="S265" s="85"/>
      <c r="T265" s="86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T265" s="18" t="s">
        <v>169</v>
      </c>
      <c r="AU265" s="18" t="s">
        <v>85</v>
      </c>
    </row>
    <row r="266" spans="1:51" s="13" customFormat="1" ht="12">
      <c r="A266" s="13"/>
      <c r="B266" s="223"/>
      <c r="C266" s="224"/>
      <c r="D266" s="225" t="s">
        <v>175</v>
      </c>
      <c r="E266" s="226" t="s">
        <v>19</v>
      </c>
      <c r="F266" s="227" t="s">
        <v>433</v>
      </c>
      <c r="G266" s="224"/>
      <c r="H266" s="226" t="s">
        <v>19</v>
      </c>
      <c r="I266" s="228"/>
      <c r="J266" s="224"/>
      <c r="K266" s="224"/>
      <c r="L266" s="229"/>
      <c r="M266" s="230"/>
      <c r="N266" s="231"/>
      <c r="O266" s="231"/>
      <c r="P266" s="231"/>
      <c r="Q266" s="231"/>
      <c r="R266" s="231"/>
      <c r="S266" s="231"/>
      <c r="T266" s="232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33" t="s">
        <v>175</v>
      </c>
      <c r="AU266" s="233" t="s">
        <v>85</v>
      </c>
      <c r="AV266" s="13" t="s">
        <v>83</v>
      </c>
      <c r="AW266" s="13" t="s">
        <v>37</v>
      </c>
      <c r="AX266" s="13" t="s">
        <v>75</v>
      </c>
      <c r="AY266" s="233" t="s">
        <v>159</v>
      </c>
    </row>
    <row r="267" spans="1:51" s="14" customFormat="1" ht="12">
      <c r="A267" s="14"/>
      <c r="B267" s="234"/>
      <c r="C267" s="235"/>
      <c r="D267" s="225" t="s">
        <v>175</v>
      </c>
      <c r="E267" s="236" t="s">
        <v>19</v>
      </c>
      <c r="F267" s="237" t="s">
        <v>1587</v>
      </c>
      <c r="G267" s="235"/>
      <c r="H267" s="238">
        <v>48.143</v>
      </c>
      <c r="I267" s="239"/>
      <c r="J267" s="235"/>
      <c r="K267" s="235"/>
      <c r="L267" s="240"/>
      <c r="M267" s="241"/>
      <c r="N267" s="242"/>
      <c r="O267" s="242"/>
      <c r="P267" s="242"/>
      <c r="Q267" s="242"/>
      <c r="R267" s="242"/>
      <c r="S267" s="242"/>
      <c r="T267" s="243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44" t="s">
        <v>175</v>
      </c>
      <c r="AU267" s="244" t="s">
        <v>85</v>
      </c>
      <c r="AV267" s="14" t="s">
        <v>85</v>
      </c>
      <c r="AW267" s="14" t="s">
        <v>37</v>
      </c>
      <c r="AX267" s="14" t="s">
        <v>83</v>
      </c>
      <c r="AY267" s="244" t="s">
        <v>159</v>
      </c>
    </row>
    <row r="268" spans="1:65" s="2" customFormat="1" ht="16.5" customHeight="1">
      <c r="A268" s="39"/>
      <c r="B268" s="40"/>
      <c r="C268" s="257" t="s">
        <v>392</v>
      </c>
      <c r="D268" s="257" t="s">
        <v>255</v>
      </c>
      <c r="E268" s="258" t="s">
        <v>436</v>
      </c>
      <c r="F268" s="259" t="s">
        <v>437</v>
      </c>
      <c r="G268" s="260" t="s">
        <v>438</v>
      </c>
      <c r="H268" s="261">
        <v>8.184</v>
      </c>
      <c r="I268" s="262"/>
      <c r="J268" s="263">
        <f>ROUND(I268*H268,2)</f>
        <v>0</v>
      </c>
      <c r="K268" s="259" t="s">
        <v>166</v>
      </c>
      <c r="L268" s="264"/>
      <c r="M268" s="265" t="s">
        <v>19</v>
      </c>
      <c r="N268" s="266" t="s">
        <v>46</v>
      </c>
      <c r="O268" s="85"/>
      <c r="P268" s="214">
        <f>O268*H268</f>
        <v>0</v>
      </c>
      <c r="Q268" s="214">
        <v>0.025</v>
      </c>
      <c r="R268" s="214">
        <f>Q268*H268</f>
        <v>0.2046</v>
      </c>
      <c r="S268" s="214">
        <v>0</v>
      </c>
      <c r="T268" s="215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16" t="s">
        <v>259</v>
      </c>
      <c r="AT268" s="216" t="s">
        <v>255</v>
      </c>
      <c r="AU268" s="216" t="s">
        <v>85</v>
      </c>
      <c r="AY268" s="18" t="s">
        <v>159</v>
      </c>
      <c r="BE268" s="217">
        <f>IF(N268="základní",J268,0)</f>
        <v>0</v>
      </c>
      <c r="BF268" s="217">
        <f>IF(N268="snížená",J268,0)</f>
        <v>0</v>
      </c>
      <c r="BG268" s="217">
        <f>IF(N268="zákl. přenesená",J268,0)</f>
        <v>0</v>
      </c>
      <c r="BH268" s="217">
        <f>IF(N268="sníž. přenesená",J268,0)</f>
        <v>0</v>
      </c>
      <c r="BI268" s="217">
        <f>IF(N268="nulová",J268,0)</f>
        <v>0</v>
      </c>
      <c r="BJ268" s="18" t="s">
        <v>83</v>
      </c>
      <c r="BK268" s="217">
        <f>ROUND(I268*H268,2)</f>
        <v>0</v>
      </c>
      <c r="BL268" s="18" t="s">
        <v>238</v>
      </c>
      <c r="BM268" s="216" t="s">
        <v>1588</v>
      </c>
    </row>
    <row r="269" spans="1:51" s="14" customFormat="1" ht="12">
      <c r="A269" s="14"/>
      <c r="B269" s="234"/>
      <c r="C269" s="235"/>
      <c r="D269" s="225" t="s">
        <v>175</v>
      </c>
      <c r="E269" s="235"/>
      <c r="F269" s="237" t="s">
        <v>1589</v>
      </c>
      <c r="G269" s="235"/>
      <c r="H269" s="238">
        <v>8.184</v>
      </c>
      <c r="I269" s="239"/>
      <c r="J269" s="235"/>
      <c r="K269" s="235"/>
      <c r="L269" s="240"/>
      <c r="M269" s="241"/>
      <c r="N269" s="242"/>
      <c r="O269" s="242"/>
      <c r="P269" s="242"/>
      <c r="Q269" s="242"/>
      <c r="R269" s="242"/>
      <c r="S269" s="242"/>
      <c r="T269" s="243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44" t="s">
        <v>175</v>
      </c>
      <c r="AU269" s="244" t="s">
        <v>85</v>
      </c>
      <c r="AV269" s="14" t="s">
        <v>85</v>
      </c>
      <c r="AW269" s="14" t="s">
        <v>4</v>
      </c>
      <c r="AX269" s="14" t="s">
        <v>83</v>
      </c>
      <c r="AY269" s="244" t="s">
        <v>159</v>
      </c>
    </row>
    <row r="270" spans="1:65" s="2" customFormat="1" ht="76.35" customHeight="1">
      <c r="A270" s="39"/>
      <c r="B270" s="40"/>
      <c r="C270" s="205" t="s">
        <v>394</v>
      </c>
      <c r="D270" s="205" t="s">
        <v>162</v>
      </c>
      <c r="E270" s="206" t="s">
        <v>442</v>
      </c>
      <c r="F270" s="207" t="s">
        <v>443</v>
      </c>
      <c r="G270" s="208" t="s">
        <v>165</v>
      </c>
      <c r="H270" s="209">
        <v>48.143</v>
      </c>
      <c r="I270" s="210"/>
      <c r="J270" s="211">
        <f>ROUND(I270*H270,2)</f>
        <v>0</v>
      </c>
      <c r="K270" s="207" t="s">
        <v>166</v>
      </c>
      <c r="L270" s="45"/>
      <c r="M270" s="212" t="s">
        <v>19</v>
      </c>
      <c r="N270" s="213" t="s">
        <v>46</v>
      </c>
      <c r="O270" s="85"/>
      <c r="P270" s="214">
        <f>O270*H270</f>
        <v>0</v>
      </c>
      <c r="Q270" s="214">
        <v>0.0002</v>
      </c>
      <c r="R270" s="214">
        <f>Q270*H270</f>
        <v>0.009628600000000001</v>
      </c>
      <c r="S270" s="214">
        <v>0</v>
      </c>
      <c r="T270" s="215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16" t="s">
        <v>238</v>
      </c>
      <c r="AT270" s="216" t="s">
        <v>162</v>
      </c>
      <c r="AU270" s="216" t="s">
        <v>85</v>
      </c>
      <c r="AY270" s="18" t="s">
        <v>159</v>
      </c>
      <c r="BE270" s="217">
        <f>IF(N270="základní",J270,0)</f>
        <v>0</v>
      </c>
      <c r="BF270" s="217">
        <f>IF(N270="snížená",J270,0)</f>
        <v>0</v>
      </c>
      <c r="BG270" s="217">
        <f>IF(N270="zákl. přenesená",J270,0)</f>
        <v>0</v>
      </c>
      <c r="BH270" s="217">
        <f>IF(N270="sníž. přenesená",J270,0)</f>
        <v>0</v>
      </c>
      <c r="BI270" s="217">
        <f>IF(N270="nulová",J270,0)</f>
        <v>0</v>
      </c>
      <c r="BJ270" s="18" t="s">
        <v>83</v>
      </c>
      <c r="BK270" s="217">
        <f>ROUND(I270*H270,2)</f>
        <v>0</v>
      </c>
      <c r="BL270" s="18" t="s">
        <v>238</v>
      </c>
      <c r="BM270" s="216" t="s">
        <v>1590</v>
      </c>
    </row>
    <row r="271" spans="1:47" s="2" customFormat="1" ht="12">
      <c r="A271" s="39"/>
      <c r="B271" s="40"/>
      <c r="C271" s="41"/>
      <c r="D271" s="218" t="s">
        <v>169</v>
      </c>
      <c r="E271" s="41"/>
      <c r="F271" s="219" t="s">
        <v>445</v>
      </c>
      <c r="G271" s="41"/>
      <c r="H271" s="41"/>
      <c r="I271" s="220"/>
      <c r="J271" s="41"/>
      <c r="K271" s="41"/>
      <c r="L271" s="45"/>
      <c r="M271" s="221"/>
      <c r="N271" s="222"/>
      <c r="O271" s="85"/>
      <c r="P271" s="85"/>
      <c r="Q271" s="85"/>
      <c r="R271" s="85"/>
      <c r="S271" s="85"/>
      <c r="T271" s="86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T271" s="18" t="s">
        <v>169</v>
      </c>
      <c r="AU271" s="18" t="s">
        <v>85</v>
      </c>
    </row>
    <row r="272" spans="1:47" s="2" customFormat="1" ht="12">
      <c r="A272" s="39"/>
      <c r="B272" s="40"/>
      <c r="C272" s="41"/>
      <c r="D272" s="225" t="s">
        <v>203</v>
      </c>
      <c r="E272" s="41"/>
      <c r="F272" s="256" t="s">
        <v>427</v>
      </c>
      <c r="G272" s="41"/>
      <c r="H272" s="41"/>
      <c r="I272" s="220"/>
      <c r="J272" s="41"/>
      <c r="K272" s="41"/>
      <c r="L272" s="45"/>
      <c r="M272" s="221"/>
      <c r="N272" s="222"/>
      <c r="O272" s="85"/>
      <c r="P272" s="85"/>
      <c r="Q272" s="85"/>
      <c r="R272" s="85"/>
      <c r="S272" s="85"/>
      <c r="T272" s="86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T272" s="18" t="s">
        <v>203</v>
      </c>
      <c r="AU272" s="18" t="s">
        <v>85</v>
      </c>
    </row>
    <row r="273" spans="1:65" s="2" customFormat="1" ht="44.25" customHeight="1">
      <c r="A273" s="39"/>
      <c r="B273" s="40"/>
      <c r="C273" s="205" t="s">
        <v>401</v>
      </c>
      <c r="D273" s="205" t="s">
        <v>162</v>
      </c>
      <c r="E273" s="206" t="s">
        <v>447</v>
      </c>
      <c r="F273" s="207" t="s">
        <v>448</v>
      </c>
      <c r="G273" s="208" t="s">
        <v>237</v>
      </c>
      <c r="H273" s="209">
        <v>5</v>
      </c>
      <c r="I273" s="210"/>
      <c r="J273" s="211">
        <f>ROUND(I273*H273,2)</f>
        <v>0</v>
      </c>
      <c r="K273" s="207" t="s">
        <v>166</v>
      </c>
      <c r="L273" s="45"/>
      <c r="M273" s="212" t="s">
        <v>19</v>
      </c>
      <c r="N273" s="213" t="s">
        <v>46</v>
      </c>
      <c r="O273" s="85"/>
      <c r="P273" s="214">
        <f>O273*H273</f>
        <v>0</v>
      </c>
      <c r="Q273" s="214">
        <v>0</v>
      </c>
      <c r="R273" s="214">
        <f>Q273*H273</f>
        <v>0</v>
      </c>
      <c r="S273" s="214">
        <v>0.003</v>
      </c>
      <c r="T273" s="215">
        <f>S273*H273</f>
        <v>0.015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16" t="s">
        <v>238</v>
      </c>
      <c r="AT273" s="216" t="s">
        <v>162</v>
      </c>
      <c r="AU273" s="216" t="s">
        <v>85</v>
      </c>
      <c r="AY273" s="18" t="s">
        <v>159</v>
      </c>
      <c r="BE273" s="217">
        <f>IF(N273="základní",J273,0)</f>
        <v>0</v>
      </c>
      <c r="BF273" s="217">
        <f>IF(N273="snížená",J273,0)</f>
        <v>0</v>
      </c>
      <c r="BG273" s="217">
        <f>IF(N273="zákl. přenesená",J273,0)</f>
        <v>0</v>
      </c>
      <c r="BH273" s="217">
        <f>IF(N273="sníž. přenesená",J273,0)</f>
        <v>0</v>
      </c>
      <c r="BI273" s="217">
        <f>IF(N273="nulová",J273,0)</f>
        <v>0</v>
      </c>
      <c r="BJ273" s="18" t="s">
        <v>83</v>
      </c>
      <c r="BK273" s="217">
        <f>ROUND(I273*H273,2)</f>
        <v>0</v>
      </c>
      <c r="BL273" s="18" t="s">
        <v>238</v>
      </c>
      <c r="BM273" s="216" t="s">
        <v>1591</v>
      </c>
    </row>
    <row r="274" spans="1:47" s="2" customFormat="1" ht="12">
      <c r="A274" s="39"/>
      <c r="B274" s="40"/>
      <c r="C274" s="41"/>
      <c r="D274" s="218" t="s">
        <v>169</v>
      </c>
      <c r="E274" s="41"/>
      <c r="F274" s="219" t="s">
        <v>450</v>
      </c>
      <c r="G274" s="41"/>
      <c r="H274" s="41"/>
      <c r="I274" s="220"/>
      <c r="J274" s="41"/>
      <c r="K274" s="41"/>
      <c r="L274" s="45"/>
      <c r="M274" s="221"/>
      <c r="N274" s="222"/>
      <c r="O274" s="85"/>
      <c r="P274" s="85"/>
      <c r="Q274" s="85"/>
      <c r="R274" s="85"/>
      <c r="S274" s="85"/>
      <c r="T274" s="86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T274" s="18" t="s">
        <v>169</v>
      </c>
      <c r="AU274" s="18" t="s">
        <v>85</v>
      </c>
    </row>
    <row r="275" spans="1:51" s="13" customFormat="1" ht="12">
      <c r="A275" s="13"/>
      <c r="B275" s="223"/>
      <c r="C275" s="224"/>
      <c r="D275" s="225" t="s">
        <v>175</v>
      </c>
      <c r="E275" s="226" t="s">
        <v>19</v>
      </c>
      <c r="F275" s="227" t="s">
        <v>451</v>
      </c>
      <c r="G275" s="224"/>
      <c r="H275" s="226" t="s">
        <v>19</v>
      </c>
      <c r="I275" s="228"/>
      <c r="J275" s="224"/>
      <c r="K275" s="224"/>
      <c r="L275" s="229"/>
      <c r="M275" s="230"/>
      <c r="N275" s="231"/>
      <c r="O275" s="231"/>
      <c r="P275" s="231"/>
      <c r="Q275" s="231"/>
      <c r="R275" s="231"/>
      <c r="S275" s="231"/>
      <c r="T275" s="232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33" t="s">
        <v>175</v>
      </c>
      <c r="AU275" s="233" t="s">
        <v>85</v>
      </c>
      <c r="AV275" s="13" t="s">
        <v>83</v>
      </c>
      <c r="AW275" s="13" t="s">
        <v>37</v>
      </c>
      <c r="AX275" s="13" t="s">
        <v>75</v>
      </c>
      <c r="AY275" s="233" t="s">
        <v>159</v>
      </c>
    </row>
    <row r="276" spans="1:51" s="14" customFormat="1" ht="12">
      <c r="A276" s="14"/>
      <c r="B276" s="234"/>
      <c r="C276" s="235"/>
      <c r="D276" s="225" t="s">
        <v>175</v>
      </c>
      <c r="E276" s="236" t="s">
        <v>19</v>
      </c>
      <c r="F276" s="237" t="s">
        <v>194</v>
      </c>
      <c r="G276" s="235"/>
      <c r="H276" s="238">
        <v>5</v>
      </c>
      <c r="I276" s="239"/>
      <c r="J276" s="235"/>
      <c r="K276" s="235"/>
      <c r="L276" s="240"/>
      <c r="M276" s="241"/>
      <c r="N276" s="242"/>
      <c r="O276" s="242"/>
      <c r="P276" s="242"/>
      <c r="Q276" s="242"/>
      <c r="R276" s="242"/>
      <c r="S276" s="242"/>
      <c r="T276" s="243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44" t="s">
        <v>175</v>
      </c>
      <c r="AU276" s="244" t="s">
        <v>85</v>
      </c>
      <c r="AV276" s="14" t="s">
        <v>85</v>
      </c>
      <c r="AW276" s="14" t="s">
        <v>37</v>
      </c>
      <c r="AX276" s="14" t="s">
        <v>83</v>
      </c>
      <c r="AY276" s="244" t="s">
        <v>159</v>
      </c>
    </row>
    <row r="277" spans="1:65" s="2" customFormat="1" ht="49.05" customHeight="1">
      <c r="A277" s="39"/>
      <c r="B277" s="40"/>
      <c r="C277" s="205" t="s">
        <v>408</v>
      </c>
      <c r="D277" s="205" t="s">
        <v>162</v>
      </c>
      <c r="E277" s="206" t="s">
        <v>454</v>
      </c>
      <c r="F277" s="207" t="s">
        <v>455</v>
      </c>
      <c r="G277" s="208" t="s">
        <v>165</v>
      </c>
      <c r="H277" s="209">
        <v>48.143</v>
      </c>
      <c r="I277" s="210"/>
      <c r="J277" s="211">
        <f>ROUND(I277*H277,2)</f>
        <v>0</v>
      </c>
      <c r="K277" s="207" t="s">
        <v>166</v>
      </c>
      <c r="L277" s="45"/>
      <c r="M277" s="212" t="s">
        <v>19</v>
      </c>
      <c r="N277" s="213" t="s">
        <v>46</v>
      </c>
      <c r="O277" s="85"/>
      <c r="P277" s="214">
        <f>O277*H277</f>
        <v>0</v>
      </c>
      <c r="Q277" s="214">
        <v>0</v>
      </c>
      <c r="R277" s="214">
        <f>Q277*H277</f>
        <v>0</v>
      </c>
      <c r="S277" s="214">
        <v>0.00175</v>
      </c>
      <c r="T277" s="215">
        <f>S277*H277</f>
        <v>0.08425025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16" t="s">
        <v>238</v>
      </c>
      <c r="AT277" s="216" t="s">
        <v>162</v>
      </c>
      <c r="AU277" s="216" t="s">
        <v>85</v>
      </c>
      <c r="AY277" s="18" t="s">
        <v>159</v>
      </c>
      <c r="BE277" s="217">
        <f>IF(N277="základní",J277,0)</f>
        <v>0</v>
      </c>
      <c r="BF277" s="217">
        <f>IF(N277="snížená",J277,0)</f>
        <v>0</v>
      </c>
      <c r="BG277" s="217">
        <f>IF(N277="zákl. přenesená",J277,0)</f>
        <v>0</v>
      </c>
      <c r="BH277" s="217">
        <f>IF(N277="sníž. přenesená",J277,0)</f>
        <v>0</v>
      </c>
      <c r="BI277" s="217">
        <f>IF(N277="nulová",J277,0)</f>
        <v>0</v>
      </c>
      <c r="BJ277" s="18" t="s">
        <v>83</v>
      </c>
      <c r="BK277" s="217">
        <f>ROUND(I277*H277,2)</f>
        <v>0</v>
      </c>
      <c r="BL277" s="18" t="s">
        <v>238</v>
      </c>
      <c r="BM277" s="216" t="s">
        <v>1592</v>
      </c>
    </row>
    <row r="278" spans="1:47" s="2" customFormat="1" ht="12">
      <c r="A278" s="39"/>
      <c r="B278" s="40"/>
      <c r="C278" s="41"/>
      <c r="D278" s="218" t="s">
        <v>169</v>
      </c>
      <c r="E278" s="41"/>
      <c r="F278" s="219" t="s">
        <v>457</v>
      </c>
      <c r="G278" s="41"/>
      <c r="H278" s="41"/>
      <c r="I278" s="220"/>
      <c r="J278" s="41"/>
      <c r="K278" s="41"/>
      <c r="L278" s="45"/>
      <c r="M278" s="221"/>
      <c r="N278" s="222"/>
      <c r="O278" s="85"/>
      <c r="P278" s="85"/>
      <c r="Q278" s="85"/>
      <c r="R278" s="85"/>
      <c r="S278" s="85"/>
      <c r="T278" s="86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T278" s="18" t="s">
        <v>169</v>
      </c>
      <c r="AU278" s="18" t="s">
        <v>85</v>
      </c>
    </row>
    <row r="279" spans="1:51" s="13" customFormat="1" ht="12">
      <c r="A279" s="13"/>
      <c r="B279" s="223"/>
      <c r="C279" s="224"/>
      <c r="D279" s="225" t="s">
        <v>175</v>
      </c>
      <c r="E279" s="226" t="s">
        <v>19</v>
      </c>
      <c r="F279" s="227" t="s">
        <v>339</v>
      </c>
      <c r="G279" s="224"/>
      <c r="H279" s="226" t="s">
        <v>19</v>
      </c>
      <c r="I279" s="228"/>
      <c r="J279" s="224"/>
      <c r="K279" s="224"/>
      <c r="L279" s="229"/>
      <c r="M279" s="230"/>
      <c r="N279" s="231"/>
      <c r="O279" s="231"/>
      <c r="P279" s="231"/>
      <c r="Q279" s="231"/>
      <c r="R279" s="231"/>
      <c r="S279" s="231"/>
      <c r="T279" s="232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33" t="s">
        <v>175</v>
      </c>
      <c r="AU279" s="233" t="s">
        <v>85</v>
      </c>
      <c r="AV279" s="13" t="s">
        <v>83</v>
      </c>
      <c r="AW279" s="13" t="s">
        <v>37</v>
      </c>
      <c r="AX279" s="13" t="s">
        <v>75</v>
      </c>
      <c r="AY279" s="233" t="s">
        <v>159</v>
      </c>
    </row>
    <row r="280" spans="1:51" s="13" customFormat="1" ht="12">
      <c r="A280" s="13"/>
      <c r="B280" s="223"/>
      <c r="C280" s="224"/>
      <c r="D280" s="225" t="s">
        <v>175</v>
      </c>
      <c r="E280" s="226" t="s">
        <v>19</v>
      </c>
      <c r="F280" s="227" t="s">
        <v>340</v>
      </c>
      <c r="G280" s="224"/>
      <c r="H280" s="226" t="s">
        <v>19</v>
      </c>
      <c r="I280" s="228"/>
      <c r="J280" s="224"/>
      <c r="K280" s="224"/>
      <c r="L280" s="229"/>
      <c r="M280" s="230"/>
      <c r="N280" s="231"/>
      <c r="O280" s="231"/>
      <c r="P280" s="231"/>
      <c r="Q280" s="231"/>
      <c r="R280" s="231"/>
      <c r="S280" s="231"/>
      <c r="T280" s="232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33" t="s">
        <v>175</v>
      </c>
      <c r="AU280" s="233" t="s">
        <v>85</v>
      </c>
      <c r="AV280" s="13" t="s">
        <v>83</v>
      </c>
      <c r="AW280" s="13" t="s">
        <v>37</v>
      </c>
      <c r="AX280" s="13" t="s">
        <v>75</v>
      </c>
      <c r="AY280" s="233" t="s">
        <v>159</v>
      </c>
    </row>
    <row r="281" spans="1:51" s="13" customFormat="1" ht="12">
      <c r="A281" s="13"/>
      <c r="B281" s="223"/>
      <c r="C281" s="224"/>
      <c r="D281" s="225" t="s">
        <v>175</v>
      </c>
      <c r="E281" s="226" t="s">
        <v>19</v>
      </c>
      <c r="F281" s="227" t="s">
        <v>1555</v>
      </c>
      <c r="G281" s="224"/>
      <c r="H281" s="226" t="s">
        <v>19</v>
      </c>
      <c r="I281" s="228"/>
      <c r="J281" s="224"/>
      <c r="K281" s="224"/>
      <c r="L281" s="229"/>
      <c r="M281" s="230"/>
      <c r="N281" s="231"/>
      <c r="O281" s="231"/>
      <c r="P281" s="231"/>
      <c r="Q281" s="231"/>
      <c r="R281" s="231"/>
      <c r="S281" s="231"/>
      <c r="T281" s="232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33" t="s">
        <v>175</v>
      </c>
      <c r="AU281" s="233" t="s">
        <v>85</v>
      </c>
      <c r="AV281" s="13" t="s">
        <v>83</v>
      </c>
      <c r="AW281" s="13" t="s">
        <v>37</v>
      </c>
      <c r="AX281" s="13" t="s">
        <v>75</v>
      </c>
      <c r="AY281" s="233" t="s">
        <v>159</v>
      </c>
    </row>
    <row r="282" spans="1:51" s="14" customFormat="1" ht="12">
      <c r="A282" s="14"/>
      <c r="B282" s="234"/>
      <c r="C282" s="235"/>
      <c r="D282" s="225" t="s">
        <v>175</v>
      </c>
      <c r="E282" s="236" t="s">
        <v>19</v>
      </c>
      <c r="F282" s="237" t="s">
        <v>1556</v>
      </c>
      <c r="G282" s="235"/>
      <c r="H282" s="238">
        <v>48.143</v>
      </c>
      <c r="I282" s="239"/>
      <c r="J282" s="235"/>
      <c r="K282" s="235"/>
      <c r="L282" s="240"/>
      <c r="M282" s="241"/>
      <c r="N282" s="242"/>
      <c r="O282" s="242"/>
      <c r="P282" s="242"/>
      <c r="Q282" s="242"/>
      <c r="R282" s="242"/>
      <c r="S282" s="242"/>
      <c r="T282" s="243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44" t="s">
        <v>175</v>
      </c>
      <c r="AU282" s="244" t="s">
        <v>85</v>
      </c>
      <c r="AV282" s="14" t="s">
        <v>85</v>
      </c>
      <c r="AW282" s="14" t="s">
        <v>37</v>
      </c>
      <c r="AX282" s="14" t="s">
        <v>83</v>
      </c>
      <c r="AY282" s="244" t="s">
        <v>159</v>
      </c>
    </row>
    <row r="283" spans="1:65" s="2" customFormat="1" ht="33" customHeight="1">
      <c r="A283" s="39"/>
      <c r="B283" s="40"/>
      <c r="C283" s="205" t="s">
        <v>413</v>
      </c>
      <c r="D283" s="205" t="s">
        <v>162</v>
      </c>
      <c r="E283" s="206" t="s">
        <v>459</v>
      </c>
      <c r="F283" s="207" t="s">
        <v>460</v>
      </c>
      <c r="G283" s="208" t="s">
        <v>461</v>
      </c>
      <c r="H283" s="209">
        <v>213.878</v>
      </c>
      <c r="I283" s="210"/>
      <c r="J283" s="211">
        <f>ROUND(I283*H283,2)</f>
        <v>0</v>
      </c>
      <c r="K283" s="207" t="s">
        <v>166</v>
      </c>
      <c r="L283" s="45"/>
      <c r="M283" s="212" t="s">
        <v>19</v>
      </c>
      <c r="N283" s="213" t="s">
        <v>46</v>
      </c>
      <c r="O283" s="85"/>
      <c r="P283" s="214">
        <f>O283*H283</f>
        <v>0</v>
      </c>
      <c r="Q283" s="214">
        <v>3E-05</v>
      </c>
      <c r="R283" s="214">
        <f>Q283*H283</f>
        <v>0.0064163399999999995</v>
      </c>
      <c r="S283" s="214">
        <v>0</v>
      </c>
      <c r="T283" s="215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16" t="s">
        <v>238</v>
      </c>
      <c r="AT283" s="216" t="s">
        <v>162</v>
      </c>
      <c r="AU283" s="216" t="s">
        <v>85</v>
      </c>
      <c r="AY283" s="18" t="s">
        <v>159</v>
      </c>
      <c r="BE283" s="217">
        <f>IF(N283="základní",J283,0)</f>
        <v>0</v>
      </c>
      <c r="BF283" s="217">
        <f>IF(N283="snížená",J283,0)</f>
        <v>0</v>
      </c>
      <c r="BG283" s="217">
        <f>IF(N283="zákl. přenesená",J283,0)</f>
        <v>0</v>
      </c>
      <c r="BH283" s="217">
        <f>IF(N283="sníž. přenesená",J283,0)</f>
        <v>0</v>
      </c>
      <c r="BI283" s="217">
        <f>IF(N283="nulová",J283,0)</f>
        <v>0</v>
      </c>
      <c r="BJ283" s="18" t="s">
        <v>83</v>
      </c>
      <c r="BK283" s="217">
        <f>ROUND(I283*H283,2)</f>
        <v>0</v>
      </c>
      <c r="BL283" s="18" t="s">
        <v>238</v>
      </c>
      <c r="BM283" s="216" t="s">
        <v>1593</v>
      </c>
    </row>
    <row r="284" spans="1:47" s="2" customFormat="1" ht="12">
      <c r="A284" s="39"/>
      <c r="B284" s="40"/>
      <c r="C284" s="41"/>
      <c r="D284" s="218" t="s">
        <v>169</v>
      </c>
      <c r="E284" s="41"/>
      <c r="F284" s="219" t="s">
        <v>463</v>
      </c>
      <c r="G284" s="41"/>
      <c r="H284" s="41"/>
      <c r="I284" s="220"/>
      <c r="J284" s="41"/>
      <c r="K284" s="41"/>
      <c r="L284" s="45"/>
      <c r="M284" s="221"/>
      <c r="N284" s="222"/>
      <c r="O284" s="85"/>
      <c r="P284" s="85"/>
      <c r="Q284" s="85"/>
      <c r="R284" s="85"/>
      <c r="S284" s="85"/>
      <c r="T284" s="86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T284" s="18" t="s">
        <v>169</v>
      </c>
      <c r="AU284" s="18" t="s">
        <v>85</v>
      </c>
    </row>
    <row r="285" spans="1:51" s="13" customFormat="1" ht="12">
      <c r="A285" s="13"/>
      <c r="B285" s="223"/>
      <c r="C285" s="224"/>
      <c r="D285" s="225" t="s">
        <v>175</v>
      </c>
      <c r="E285" s="226" t="s">
        <v>19</v>
      </c>
      <c r="F285" s="227" t="s">
        <v>358</v>
      </c>
      <c r="G285" s="224"/>
      <c r="H285" s="226" t="s">
        <v>19</v>
      </c>
      <c r="I285" s="228"/>
      <c r="J285" s="224"/>
      <c r="K285" s="224"/>
      <c r="L285" s="229"/>
      <c r="M285" s="230"/>
      <c r="N285" s="231"/>
      <c r="O285" s="231"/>
      <c r="P285" s="231"/>
      <c r="Q285" s="231"/>
      <c r="R285" s="231"/>
      <c r="S285" s="231"/>
      <c r="T285" s="232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33" t="s">
        <v>175</v>
      </c>
      <c r="AU285" s="233" t="s">
        <v>85</v>
      </c>
      <c r="AV285" s="13" t="s">
        <v>83</v>
      </c>
      <c r="AW285" s="13" t="s">
        <v>37</v>
      </c>
      <c r="AX285" s="13" t="s">
        <v>75</v>
      </c>
      <c r="AY285" s="233" t="s">
        <v>159</v>
      </c>
    </row>
    <row r="286" spans="1:51" s="13" customFormat="1" ht="12">
      <c r="A286" s="13"/>
      <c r="B286" s="223"/>
      <c r="C286" s="224"/>
      <c r="D286" s="225" t="s">
        <v>175</v>
      </c>
      <c r="E286" s="226" t="s">
        <v>19</v>
      </c>
      <c r="F286" s="227" t="s">
        <v>359</v>
      </c>
      <c r="G286" s="224"/>
      <c r="H286" s="226" t="s">
        <v>19</v>
      </c>
      <c r="I286" s="228"/>
      <c r="J286" s="224"/>
      <c r="K286" s="224"/>
      <c r="L286" s="229"/>
      <c r="M286" s="230"/>
      <c r="N286" s="231"/>
      <c r="O286" s="231"/>
      <c r="P286" s="231"/>
      <c r="Q286" s="231"/>
      <c r="R286" s="231"/>
      <c r="S286" s="231"/>
      <c r="T286" s="232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33" t="s">
        <v>175</v>
      </c>
      <c r="AU286" s="233" t="s">
        <v>85</v>
      </c>
      <c r="AV286" s="13" t="s">
        <v>83</v>
      </c>
      <c r="AW286" s="13" t="s">
        <v>37</v>
      </c>
      <c r="AX286" s="13" t="s">
        <v>75</v>
      </c>
      <c r="AY286" s="233" t="s">
        <v>159</v>
      </c>
    </row>
    <row r="287" spans="1:51" s="13" customFormat="1" ht="12">
      <c r="A287" s="13"/>
      <c r="B287" s="223"/>
      <c r="C287" s="224"/>
      <c r="D287" s="225" t="s">
        <v>175</v>
      </c>
      <c r="E287" s="226" t="s">
        <v>19</v>
      </c>
      <c r="F287" s="227" t="s">
        <v>1555</v>
      </c>
      <c r="G287" s="224"/>
      <c r="H287" s="226" t="s">
        <v>19</v>
      </c>
      <c r="I287" s="228"/>
      <c r="J287" s="224"/>
      <c r="K287" s="224"/>
      <c r="L287" s="229"/>
      <c r="M287" s="230"/>
      <c r="N287" s="231"/>
      <c r="O287" s="231"/>
      <c r="P287" s="231"/>
      <c r="Q287" s="231"/>
      <c r="R287" s="231"/>
      <c r="S287" s="231"/>
      <c r="T287" s="232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33" t="s">
        <v>175</v>
      </c>
      <c r="AU287" s="233" t="s">
        <v>85</v>
      </c>
      <c r="AV287" s="13" t="s">
        <v>83</v>
      </c>
      <c r="AW287" s="13" t="s">
        <v>37</v>
      </c>
      <c r="AX287" s="13" t="s">
        <v>75</v>
      </c>
      <c r="AY287" s="233" t="s">
        <v>159</v>
      </c>
    </row>
    <row r="288" spans="1:51" s="14" customFormat="1" ht="12">
      <c r="A288" s="14"/>
      <c r="B288" s="234"/>
      <c r="C288" s="235"/>
      <c r="D288" s="225" t="s">
        <v>175</v>
      </c>
      <c r="E288" s="236" t="s">
        <v>19</v>
      </c>
      <c r="F288" s="237" t="s">
        <v>1594</v>
      </c>
      <c r="G288" s="235"/>
      <c r="H288" s="238">
        <v>95.941</v>
      </c>
      <c r="I288" s="239"/>
      <c r="J288" s="235"/>
      <c r="K288" s="235"/>
      <c r="L288" s="240"/>
      <c r="M288" s="241"/>
      <c r="N288" s="242"/>
      <c r="O288" s="242"/>
      <c r="P288" s="242"/>
      <c r="Q288" s="242"/>
      <c r="R288" s="242"/>
      <c r="S288" s="242"/>
      <c r="T288" s="243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44" t="s">
        <v>175</v>
      </c>
      <c r="AU288" s="244" t="s">
        <v>85</v>
      </c>
      <c r="AV288" s="14" t="s">
        <v>85</v>
      </c>
      <c r="AW288" s="14" t="s">
        <v>37</v>
      </c>
      <c r="AX288" s="14" t="s">
        <v>75</v>
      </c>
      <c r="AY288" s="244" t="s">
        <v>159</v>
      </c>
    </row>
    <row r="289" spans="1:51" s="13" customFormat="1" ht="12">
      <c r="A289" s="13"/>
      <c r="B289" s="223"/>
      <c r="C289" s="224"/>
      <c r="D289" s="225" t="s">
        <v>175</v>
      </c>
      <c r="E289" s="226" t="s">
        <v>19</v>
      </c>
      <c r="F289" s="227" t="s">
        <v>362</v>
      </c>
      <c r="G289" s="224"/>
      <c r="H289" s="226" t="s">
        <v>19</v>
      </c>
      <c r="I289" s="228"/>
      <c r="J289" s="224"/>
      <c r="K289" s="224"/>
      <c r="L289" s="229"/>
      <c r="M289" s="230"/>
      <c r="N289" s="231"/>
      <c r="O289" s="231"/>
      <c r="P289" s="231"/>
      <c r="Q289" s="231"/>
      <c r="R289" s="231"/>
      <c r="S289" s="231"/>
      <c r="T289" s="232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33" t="s">
        <v>175</v>
      </c>
      <c r="AU289" s="233" t="s">
        <v>85</v>
      </c>
      <c r="AV289" s="13" t="s">
        <v>83</v>
      </c>
      <c r="AW289" s="13" t="s">
        <v>37</v>
      </c>
      <c r="AX289" s="13" t="s">
        <v>75</v>
      </c>
      <c r="AY289" s="233" t="s">
        <v>159</v>
      </c>
    </row>
    <row r="290" spans="1:51" s="13" customFormat="1" ht="12">
      <c r="A290" s="13"/>
      <c r="B290" s="223"/>
      <c r="C290" s="224"/>
      <c r="D290" s="225" t="s">
        <v>175</v>
      </c>
      <c r="E290" s="226" t="s">
        <v>19</v>
      </c>
      <c r="F290" s="227" t="s">
        <v>1555</v>
      </c>
      <c r="G290" s="224"/>
      <c r="H290" s="226" t="s">
        <v>19</v>
      </c>
      <c r="I290" s="228"/>
      <c r="J290" s="224"/>
      <c r="K290" s="224"/>
      <c r="L290" s="229"/>
      <c r="M290" s="230"/>
      <c r="N290" s="231"/>
      <c r="O290" s="231"/>
      <c r="P290" s="231"/>
      <c r="Q290" s="231"/>
      <c r="R290" s="231"/>
      <c r="S290" s="231"/>
      <c r="T290" s="232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33" t="s">
        <v>175</v>
      </c>
      <c r="AU290" s="233" t="s">
        <v>85</v>
      </c>
      <c r="AV290" s="13" t="s">
        <v>83</v>
      </c>
      <c r="AW290" s="13" t="s">
        <v>37</v>
      </c>
      <c r="AX290" s="13" t="s">
        <v>75</v>
      </c>
      <c r="AY290" s="233" t="s">
        <v>159</v>
      </c>
    </row>
    <row r="291" spans="1:51" s="14" customFormat="1" ht="12">
      <c r="A291" s="14"/>
      <c r="B291" s="234"/>
      <c r="C291" s="235"/>
      <c r="D291" s="225" t="s">
        <v>175</v>
      </c>
      <c r="E291" s="236" t="s">
        <v>19</v>
      </c>
      <c r="F291" s="237" t="s">
        <v>1595</v>
      </c>
      <c r="G291" s="235"/>
      <c r="H291" s="238">
        <v>21.651</v>
      </c>
      <c r="I291" s="239"/>
      <c r="J291" s="235"/>
      <c r="K291" s="235"/>
      <c r="L291" s="240"/>
      <c r="M291" s="241"/>
      <c r="N291" s="242"/>
      <c r="O291" s="242"/>
      <c r="P291" s="242"/>
      <c r="Q291" s="242"/>
      <c r="R291" s="242"/>
      <c r="S291" s="242"/>
      <c r="T291" s="243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44" t="s">
        <v>175</v>
      </c>
      <c r="AU291" s="244" t="s">
        <v>85</v>
      </c>
      <c r="AV291" s="14" t="s">
        <v>85</v>
      </c>
      <c r="AW291" s="14" t="s">
        <v>37</v>
      </c>
      <c r="AX291" s="14" t="s">
        <v>75</v>
      </c>
      <c r="AY291" s="244" t="s">
        <v>159</v>
      </c>
    </row>
    <row r="292" spans="1:51" s="13" customFormat="1" ht="12">
      <c r="A292" s="13"/>
      <c r="B292" s="223"/>
      <c r="C292" s="224"/>
      <c r="D292" s="225" t="s">
        <v>175</v>
      </c>
      <c r="E292" s="226" t="s">
        <v>19</v>
      </c>
      <c r="F292" s="227" t="s">
        <v>339</v>
      </c>
      <c r="G292" s="224"/>
      <c r="H292" s="226" t="s">
        <v>19</v>
      </c>
      <c r="I292" s="228"/>
      <c r="J292" s="224"/>
      <c r="K292" s="224"/>
      <c r="L292" s="229"/>
      <c r="M292" s="230"/>
      <c r="N292" s="231"/>
      <c r="O292" s="231"/>
      <c r="P292" s="231"/>
      <c r="Q292" s="231"/>
      <c r="R292" s="231"/>
      <c r="S292" s="231"/>
      <c r="T292" s="232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33" t="s">
        <v>175</v>
      </c>
      <c r="AU292" s="233" t="s">
        <v>85</v>
      </c>
      <c r="AV292" s="13" t="s">
        <v>83</v>
      </c>
      <c r="AW292" s="13" t="s">
        <v>37</v>
      </c>
      <c r="AX292" s="13" t="s">
        <v>75</v>
      </c>
      <c r="AY292" s="233" t="s">
        <v>159</v>
      </c>
    </row>
    <row r="293" spans="1:51" s="13" customFormat="1" ht="12">
      <c r="A293" s="13"/>
      <c r="B293" s="223"/>
      <c r="C293" s="224"/>
      <c r="D293" s="225" t="s">
        <v>175</v>
      </c>
      <c r="E293" s="226" t="s">
        <v>19</v>
      </c>
      <c r="F293" s="227" t="s">
        <v>1555</v>
      </c>
      <c r="G293" s="224"/>
      <c r="H293" s="226" t="s">
        <v>19</v>
      </c>
      <c r="I293" s="228"/>
      <c r="J293" s="224"/>
      <c r="K293" s="224"/>
      <c r="L293" s="229"/>
      <c r="M293" s="230"/>
      <c r="N293" s="231"/>
      <c r="O293" s="231"/>
      <c r="P293" s="231"/>
      <c r="Q293" s="231"/>
      <c r="R293" s="231"/>
      <c r="S293" s="231"/>
      <c r="T293" s="232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33" t="s">
        <v>175</v>
      </c>
      <c r="AU293" s="233" t="s">
        <v>85</v>
      </c>
      <c r="AV293" s="13" t="s">
        <v>83</v>
      </c>
      <c r="AW293" s="13" t="s">
        <v>37</v>
      </c>
      <c r="AX293" s="13" t="s">
        <v>75</v>
      </c>
      <c r="AY293" s="233" t="s">
        <v>159</v>
      </c>
    </row>
    <row r="294" spans="1:51" s="14" customFormat="1" ht="12">
      <c r="A294" s="14"/>
      <c r="B294" s="234"/>
      <c r="C294" s="235"/>
      <c r="D294" s="225" t="s">
        <v>175</v>
      </c>
      <c r="E294" s="236" t="s">
        <v>19</v>
      </c>
      <c r="F294" s="237" t="s">
        <v>1596</v>
      </c>
      <c r="G294" s="235"/>
      <c r="H294" s="238">
        <v>96.286</v>
      </c>
      <c r="I294" s="239"/>
      <c r="J294" s="235"/>
      <c r="K294" s="235"/>
      <c r="L294" s="240"/>
      <c r="M294" s="241"/>
      <c r="N294" s="242"/>
      <c r="O294" s="242"/>
      <c r="P294" s="242"/>
      <c r="Q294" s="242"/>
      <c r="R294" s="242"/>
      <c r="S294" s="242"/>
      <c r="T294" s="243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44" t="s">
        <v>175</v>
      </c>
      <c r="AU294" s="244" t="s">
        <v>85</v>
      </c>
      <c r="AV294" s="14" t="s">
        <v>85</v>
      </c>
      <c r="AW294" s="14" t="s">
        <v>37</v>
      </c>
      <c r="AX294" s="14" t="s">
        <v>75</v>
      </c>
      <c r="AY294" s="244" t="s">
        <v>159</v>
      </c>
    </row>
    <row r="295" spans="1:51" s="15" customFormat="1" ht="12">
      <c r="A295" s="15"/>
      <c r="B295" s="245"/>
      <c r="C295" s="246"/>
      <c r="D295" s="225" t="s">
        <v>175</v>
      </c>
      <c r="E295" s="247" t="s">
        <v>19</v>
      </c>
      <c r="F295" s="248" t="s">
        <v>179</v>
      </c>
      <c r="G295" s="246"/>
      <c r="H295" s="249">
        <v>213.878</v>
      </c>
      <c r="I295" s="250"/>
      <c r="J295" s="246"/>
      <c r="K295" s="246"/>
      <c r="L295" s="251"/>
      <c r="M295" s="252"/>
      <c r="N295" s="253"/>
      <c r="O295" s="253"/>
      <c r="P295" s="253"/>
      <c r="Q295" s="253"/>
      <c r="R295" s="253"/>
      <c r="S295" s="253"/>
      <c r="T295" s="254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T295" s="255" t="s">
        <v>175</v>
      </c>
      <c r="AU295" s="255" t="s">
        <v>85</v>
      </c>
      <c r="AV295" s="15" t="s">
        <v>167</v>
      </c>
      <c r="AW295" s="15" t="s">
        <v>37</v>
      </c>
      <c r="AX295" s="15" t="s">
        <v>83</v>
      </c>
      <c r="AY295" s="255" t="s">
        <v>159</v>
      </c>
    </row>
    <row r="296" spans="1:65" s="2" customFormat="1" ht="24.15" customHeight="1">
      <c r="A296" s="39"/>
      <c r="B296" s="40"/>
      <c r="C296" s="257" t="s">
        <v>418</v>
      </c>
      <c r="D296" s="257" t="s">
        <v>255</v>
      </c>
      <c r="E296" s="258" t="s">
        <v>469</v>
      </c>
      <c r="F296" s="259" t="s">
        <v>470</v>
      </c>
      <c r="G296" s="260" t="s">
        <v>461</v>
      </c>
      <c r="H296" s="261">
        <v>224.572</v>
      </c>
      <c r="I296" s="262"/>
      <c r="J296" s="263">
        <f>ROUND(I296*H296,2)</f>
        <v>0</v>
      </c>
      <c r="K296" s="259" t="s">
        <v>166</v>
      </c>
      <c r="L296" s="264"/>
      <c r="M296" s="265" t="s">
        <v>19</v>
      </c>
      <c r="N296" s="266" t="s">
        <v>46</v>
      </c>
      <c r="O296" s="85"/>
      <c r="P296" s="214">
        <f>O296*H296</f>
        <v>0</v>
      </c>
      <c r="Q296" s="214">
        <v>0.00038</v>
      </c>
      <c r="R296" s="214">
        <f>Q296*H296</f>
        <v>0.08533736</v>
      </c>
      <c r="S296" s="214">
        <v>0</v>
      </c>
      <c r="T296" s="215">
        <f>S296*H296</f>
        <v>0</v>
      </c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R296" s="216" t="s">
        <v>259</v>
      </c>
      <c r="AT296" s="216" t="s">
        <v>255</v>
      </c>
      <c r="AU296" s="216" t="s">
        <v>85</v>
      </c>
      <c r="AY296" s="18" t="s">
        <v>159</v>
      </c>
      <c r="BE296" s="217">
        <f>IF(N296="základní",J296,0)</f>
        <v>0</v>
      </c>
      <c r="BF296" s="217">
        <f>IF(N296="snížená",J296,0)</f>
        <v>0</v>
      </c>
      <c r="BG296" s="217">
        <f>IF(N296="zákl. přenesená",J296,0)</f>
        <v>0</v>
      </c>
      <c r="BH296" s="217">
        <f>IF(N296="sníž. přenesená",J296,0)</f>
        <v>0</v>
      </c>
      <c r="BI296" s="217">
        <f>IF(N296="nulová",J296,0)</f>
        <v>0</v>
      </c>
      <c r="BJ296" s="18" t="s">
        <v>83</v>
      </c>
      <c r="BK296" s="217">
        <f>ROUND(I296*H296,2)</f>
        <v>0</v>
      </c>
      <c r="BL296" s="18" t="s">
        <v>238</v>
      </c>
      <c r="BM296" s="216" t="s">
        <v>1597</v>
      </c>
    </row>
    <row r="297" spans="1:51" s="14" customFormat="1" ht="12">
      <c r="A297" s="14"/>
      <c r="B297" s="234"/>
      <c r="C297" s="235"/>
      <c r="D297" s="225" t="s">
        <v>175</v>
      </c>
      <c r="E297" s="235"/>
      <c r="F297" s="237" t="s">
        <v>1598</v>
      </c>
      <c r="G297" s="235"/>
      <c r="H297" s="238">
        <v>224.572</v>
      </c>
      <c r="I297" s="239"/>
      <c r="J297" s="235"/>
      <c r="K297" s="235"/>
      <c r="L297" s="240"/>
      <c r="M297" s="241"/>
      <c r="N297" s="242"/>
      <c r="O297" s="242"/>
      <c r="P297" s="242"/>
      <c r="Q297" s="242"/>
      <c r="R297" s="242"/>
      <c r="S297" s="242"/>
      <c r="T297" s="243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44" t="s">
        <v>175</v>
      </c>
      <c r="AU297" s="244" t="s">
        <v>85</v>
      </c>
      <c r="AV297" s="14" t="s">
        <v>85</v>
      </c>
      <c r="AW297" s="14" t="s">
        <v>4</v>
      </c>
      <c r="AX297" s="14" t="s">
        <v>83</v>
      </c>
      <c r="AY297" s="244" t="s">
        <v>159</v>
      </c>
    </row>
    <row r="298" spans="1:65" s="2" customFormat="1" ht="37.8" customHeight="1">
      <c r="A298" s="39"/>
      <c r="B298" s="40"/>
      <c r="C298" s="205" t="s">
        <v>422</v>
      </c>
      <c r="D298" s="205" t="s">
        <v>162</v>
      </c>
      <c r="E298" s="206" t="s">
        <v>474</v>
      </c>
      <c r="F298" s="207" t="s">
        <v>475</v>
      </c>
      <c r="G298" s="208" t="s">
        <v>461</v>
      </c>
      <c r="H298" s="209">
        <v>99.181</v>
      </c>
      <c r="I298" s="210"/>
      <c r="J298" s="211">
        <f>ROUND(I298*H298,2)</f>
        <v>0</v>
      </c>
      <c r="K298" s="207" t="s">
        <v>166</v>
      </c>
      <c r="L298" s="45"/>
      <c r="M298" s="212" t="s">
        <v>19</v>
      </c>
      <c r="N298" s="213" t="s">
        <v>46</v>
      </c>
      <c r="O298" s="85"/>
      <c r="P298" s="214">
        <f>O298*H298</f>
        <v>0</v>
      </c>
      <c r="Q298" s="214">
        <v>0.00016</v>
      </c>
      <c r="R298" s="214">
        <f>Q298*H298</f>
        <v>0.01586896</v>
      </c>
      <c r="S298" s="214">
        <v>0</v>
      </c>
      <c r="T298" s="215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16" t="s">
        <v>238</v>
      </c>
      <c r="AT298" s="216" t="s">
        <v>162</v>
      </c>
      <c r="AU298" s="216" t="s">
        <v>85</v>
      </c>
      <c r="AY298" s="18" t="s">
        <v>159</v>
      </c>
      <c r="BE298" s="217">
        <f>IF(N298="základní",J298,0)</f>
        <v>0</v>
      </c>
      <c r="BF298" s="217">
        <f>IF(N298="snížená",J298,0)</f>
        <v>0</v>
      </c>
      <c r="BG298" s="217">
        <f>IF(N298="zákl. přenesená",J298,0)</f>
        <v>0</v>
      </c>
      <c r="BH298" s="217">
        <f>IF(N298="sníž. přenesená",J298,0)</f>
        <v>0</v>
      </c>
      <c r="BI298" s="217">
        <f>IF(N298="nulová",J298,0)</f>
        <v>0</v>
      </c>
      <c r="BJ298" s="18" t="s">
        <v>83</v>
      </c>
      <c r="BK298" s="217">
        <f>ROUND(I298*H298,2)</f>
        <v>0</v>
      </c>
      <c r="BL298" s="18" t="s">
        <v>238</v>
      </c>
      <c r="BM298" s="216" t="s">
        <v>1599</v>
      </c>
    </row>
    <row r="299" spans="1:47" s="2" customFormat="1" ht="12">
      <c r="A299" s="39"/>
      <c r="B299" s="40"/>
      <c r="C299" s="41"/>
      <c r="D299" s="218" t="s">
        <v>169</v>
      </c>
      <c r="E299" s="41"/>
      <c r="F299" s="219" t="s">
        <v>477</v>
      </c>
      <c r="G299" s="41"/>
      <c r="H299" s="41"/>
      <c r="I299" s="220"/>
      <c r="J299" s="41"/>
      <c r="K299" s="41"/>
      <c r="L299" s="45"/>
      <c r="M299" s="221"/>
      <c r="N299" s="222"/>
      <c r="O299" s="85"/>
      <c r="P299" s="85"/>
      <c r="Q299" s="85"/>
      <c r="R299" s="85"/>
      <c r="S299" s="85"/>
      <c r="T299" s="86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T299" s="18" t="s">
        <v>169</v>
      </c>
      <c r="AU299" s="18" t="s">
        <v>85</v>
      </c>
    </row>
    <row r="300" spans="1:51" s="13" customFormat="1" ht="12">
      <c r="A300" s="13"/>
      <c r="B300" s="223"/>
      <c r="C300" s="224"/>
      <c r="D300" s="225" t="s">
        <v>175</v>
      </c>
      <c r="E300" s="226" t="s">
        <v>19</v>
      </c>
      <c r="F300" s="227" t="s">
        <v>358</v>
      </c>
      <c r="G300" s="224"/>
      <c r="H300" s="226" t="s">
        <v>19</v>
      </c>
      <c r="I300" s="228"/>
      <c r="J300" s="224"/>
      <c r="K300" s="224"/>
      <c r="L300" s="229"/>
      <c r="M300" s="230"/>
      <c r="N300" s="231"/>
      <c r="O300" s="231"/>
      <c r="P300" s="231"/>
      <c r="Q300" s="231"/>
      <c r="R300" s="231"/>
      <c r="S300" s="231"/>
      <c r="T300" s="232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33" t="s">
        <v>175</v>
      </c>
      <c r="AU300" s="233" t="s">
        <v>85</v>
      </c>
      <c r="AV300" s="13" t="s">
        <v>83</v>
      </c>
      <c r="AW300" s="13" t="s">
        <v>37</v>
      </c>
      <c r="AX300" s="13" t="s">
        <v>75</v>
      </c>
      <c r="AY300" s="233" t="s">
        <v>159</v>
      </c>
    </row>
    <row r="301" spans="1:51" s="13" customFormat="1" ht="12">
      <c r="A301" s="13"/>
      <c r="B301" s="223"/>
      <c r="C301" s="224"/>
      <c r="D301" s="225" t="s">
        <v>175</v>
      </c>
      <c r="E301" s="226" t="s">
        <v>19</v>
      </c>
      <c r="F301" s="227" t="s">
        <v>478</v>
      </c>
      <c r="G301" s="224"/>
      <c r="H301" s="226" t="s">
        <v>19</v>
      </c>
      <c r="I301" s="228"/>
      <c r="J301" s="224"/>
      <c r="K301" s="224"/>
      <c r="L301" s="229"/>
      <c r="M301" s="230"/>
      <c r="N301" s="231"/>
      <c r="O301" s="231"/>
      <c r="P301" s="231"/>
      <c r="Q301" s="231"/>
      <c r="R301" s="231"/>
      <c r="S301" s="231"/>
      <c r="T301" s="232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33" t="s">
        <v>175</v>
      </c>
      <c r="AU301" s="233" t="s">
        <v>85</v>
      </c>
      <c r="AV301" s="13" t="s">
        <v>83</v>
      </c>
      <c r="AW301" s="13" t="s">
        <v>37</v>
      </c>
      <c r="AX301" s="13" t="s">
        <v>75</v>
      </c>
      <c r="AY301" s="233" t="s">
        <v>159</v>
      </c>
    </row>
    <row r="302" spans="1:51" s="13" customFormat="1" ht="12">
      <c r="A302" s="13"/>
      <c r="B302" s="223"/>
      <c r="C302" s="224"/>
      <c r="D302" s="225" t="s">
        <v>175</v>
      </c>
      <c r="E302" s="226" t="s">
        <v>19</v>
      </c>
      <c r="F302" s="227" t="s">
        <v>1555</v>
      </c>
      <c r="G302" s="224"/>
      <c r="H302" s="226" t="s">
        <v>19</v>
      </c>
      <c r="I302" s="228"/>
      <c r="J302" s="224"/>
      <c r="K302" s="224"/>
      <c r="L302" s="229"/>
      <c r="M302" s="230"/>
      <c r="N302" s="231"/>
      <c r="O302" s="231"/>
      <c r="P302" s="231"/>
      <c r="Q302" s="231"/>
      <c r="R302" s="231"/>
      <c r="S302" s="231"/>
      <c r="T302" s="232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33" t="s">
        <v>175</v>
      </c>
      <c r="AU302" s="233" t="s">
        <v>85</v>
      </c>
      <c r="AV302" s="13" t="s">
        <v>83</v>
      </c>
      <c r="AW302" s="13" t="s">
        <v>37</v>
      </c>
      <c r="AX302" s="13" t="s">
        <v>75</v>
      </c>
      <c r="AY302" s="233" t="s">
        <v>159</v>
      </c>
    </row>
    <row r="303" spans="1:51" s="14" customFormat="1" ht="12">
      <c r="A303" s="14"/>
      <c r="B303" s="234"/>
      <c r="C303" s="235"/>
      <c r="D303" s="225" t="s">
        <v>175</v>
      </c>
      <c r="E303" s="236" t="s">
        <v>19</v>
      </c>
      <c r="F303" s="237" t="s">
        <v>1600</v>
      </c>
      <c r="G303" s="235"/>
      <c r="H303" s="238">
        <v>99.181</v>
      </c>
      <c r="I303" s="239"/>
      <c r="J303" s="235"/>
      <c r="K303" s="235"/>
      <c r="L303" s="240"/>
      <c r="M303" s="241"/>
      <c r="N303" s="242"/>
      <c r="O303" s="242"/>
      <c r="P303" s="242"/>
      <c r="Q303" s="242"/>
      <c r="R303" s="242"/>
      <c r="S303" s="242"/>
      <c r="T303" s="243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44" t="s">
        <v>175</v>
      </c>
      <c r="AU303" s="244" t="s">
        <v>85</v>
      </c>
      <c r="AV303" s="14" t="s">
        <v>85</v>
      </c>
      <c r="AW303" s="14" t="s">
        <v>37</v>
      </c>
      <c r="AX303" s="14" t="s">
        <v>83</v>
      </c>
      <c r="AY303" s="244" t="s">
        <v>159</v>
      </c>
    </row>
    <row r="304" spans="1:65" s="2" customFormat="1" ht="24.15" customHeight="1">
      <c r="A304" s="39"/>
      <c r="B304" s="40"/>
      <c r="C304" s="257" t="s">
        <v>428</v>
      </c>
      <c r="D304" s="257" t="s">
        <v>255</v>
      </c>
      <c r="E304" s="258" t="s">
        <v>481</v>
      </c>
      <c r="F304" s="259" t="s">
        <v>482</v>
      </c>
      <c r="G304" s="260" t="s">
        <v>165</v>
      </c>
      <c r="H304" s="261">
        <v>51.277</v>
      </c>
      <c r="I304" s="262"/>
      <c r="J304" s="263">
        <f>ROUND(I304*H304,2)</f>
        <v>0</v>
      </c>
      <c r="K304" s="259" t="s">
        <v>166</v>
      </c>
      <c r="L304" s="264"/>
      <c r="M304" s="265" t="s">
        <v>19</v>
      </c>
      <c r="N304" s="266" t="s">
        <v>46</v>
      </c>
      <c r="O304" s="85"/>
      <c r="P304" s="214">
        <f>O304*H304</f>
        <v>0</v>
      </c>
      <c r="Q304" s="214">
        <v>0.0024</v>
      </c>
      <c r="R304" s="214">
        <f>Q304*H304</f>
        <v>0.12306479999999999</v>
      </c>
      <c r="S304" s="214">
        <v>0</v>
      </c>
      <c r="T304" s="215">
        <f>S304*H304</f>
        <v>0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16" t="s">
        <v>259</v>
      </c>
      <c r="AT304" s="216" t="s">
        <v>255</v>
      </c>
      <c r="AU304" s="216" t="s">
        <v>85</v>
      </c>
      <c r="AY304" s="18" t="s">
        <v>159</v>
      </c>
      <c r="BE304" s="217">
        <f>IF(N304="základní",J304,0)</f>
        <v>0</v>
      </c>
      <c r="BF304" s="217">
        <f>IF(N304="snížená",J304,0)</f>
        <v>0</v>
      </c>
      <c r="BG304" s="217">
        <f>IF(N304="zákl. přenesená",J304,0)</f>
        <v>0</v>
      </c>
      <c r="BH304" s="217">
        <f>IF(N304="sníž. přenesená",J304,0)</f>
        <v>0</v>
      </c>
      <c r="BI304" s="217">
        <f>IF(N304="nulová",J304,0)</f>
        <v>0</v>
      </c>
      <c r="BJ304" s="18" t="s">
        <v>83</v>
      </c>
      <c r="BK304" s="217">
        <f>ROUND(I304*H304,2)</f>
        <v>0</v>
      </c>
      <c r="BL304" s="18" t="s">
        <v>238</v>
      </c>
      <c r="BM304" s="216" t="s">
        <v>1601</v>
      </c>
    </row>
    <row r="305" spans="1:47" s="2" customFormat="1" ht="12">
      <c r="A305" s="39"/>
      <c r="B305" s="40"/>
      <c r="C305" s="41"/>
      <c r="D305" s="225" t="s">
        <v>203</v>
      </c>
      <c r="E305" s="41"/>
      <c r="F305" s="256" t="s">
        <v>484</v>
      </c>
      <c r="G305" s="41"/>
      <c r="H305" s="41"/>
      <c r="I305" s="220"/>
      <c r="J305" s="41"/>
      <c r="K305" s="41"/>
      <c r="L305" s="45"/>
      <c r="M305" s="221"/>
      <c r="N305" s="222"/>
      <c r="O305" s="85"/>
      <c r="P305" s="85"/>
      <c r="Q305" s="85"/>
      <c r="R305" s="85"/>
      <c r="S305" s="85"/>
      <c r="T305" s="86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T305" s="18" t="s">
        <v>203</v>
      </c>
      <c r="AU305" s="18" t="s">
        <v>85</v>
      </c>
    </row>
    <row r="306" spans="1:51" s="14" customFormat="1" ht="12">
      <c r="A306" s="14"/>
      <c r="B306" s="234"/>
      <c r="C306" s="235"/>
      <c r="D306" s="225" t="s">
        <v>175</v>
      </c>
      <c r="E306" s="235"/>
      <c r="F306" s="237" t="s">
        <v>1602</v>
      </c>
      <c r="G306" s="235"/>
      <c r="H306" s="238">
        <v>51.277</v>
      </c>
      <c r="I306" s="239"/>
      <c r="J306" s="235"/>
      <c r="K306" s="235"/>
      <c r="L306" s="240"/>
      <c r="M306" s="241"/>
      <c r="N306" s="242"/>
      <c r="O306" s="242"/>
      <c r="P306" s="242"/>
      <c r="Q306" s="242"/>
      <c r="R306" s="242"/>
      <c r="S306" s="242"/>
      <c r="T306" s="243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44" t="s">
        <v>175</v>
      </c>
      <c r="AU306" s="244" t="s">
        <v>85</v>
      </c>
      <c r="AV306" s="14" t="s">
        <v>85</v>
      </c>
      <c r="AW306" s="14" t="s">
        <v>4</v>
      </c>
      <c r="AX306" s="14" t="s">
        <v>83</v>
      </c>
      <c r="AY306" s="244" t="s">
        <v>159</v>
      </c>
    </row>
    <row r="307" spans="1:65" s="2" customFormat="1" ht="37.8" customHeight="1">
      <c r="A307" s="39"/>
      <c r="B307" s="40"/>
      <c r="C307" s="205" t="s">
        <v>435</v>
      </c>
      <c r="D307" s="205" t="s">
        <v>162</v>
      </c>
      <c r="E307" s="206" t="s">
        <v>474</v>
      </c>
      <c r="F307" s="207" t="s">
        <v>475</v>
      </c>
      <c r="G307" s="208" t="s">
        <v>461</v>
      </c>
      <c r="H307" s="209">
        <v>21.651</v>
      </c>
      <c r="I307" s="210"/>
      <c r="J307" s="211">
        <f>ROUND(I307*H307,2)</f>
        <v>0</v>
      </c>
      <c r="K307" s="207" t="s">
        <v>166</v>
      </c>
      <c r="L307" s="45"/>
      <c r="M307" s="212" t="s">
        <v>19</v>
      </c>
      <c r="N307" s="213" t="s">
        <v>46</v>
      </c>
      <c r="O307" s="85"/>
      <c r="P307" s="214">
        <f>O307*H307</f>
        <v>0</v>
      </c>
      <c r="Q307" s="214">
        <v>0.00016</v>
      </c>
      <c r="R307" s="214">
        <f>Q307*H307</f>
        <v>0.0034641600000000004</v>
      </c>
      <c r="S307" s="214">
        <v>0</v>
      </c>
      <c r="T307" s="215">
        <f>S307*H307</f>
        <v>0</v>
      </c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R307" s="216" t="s">
        <v>238</v>
      </c>
      <c r="AT307" s="216" t="s">
        <v>162</v>
      </c>
      <c r="AU307" s="216" t="s">
        <v>85</v>
      </c>
      <c r="AY307" s="18" t="s">
        <v>159</v>
      </c>
      <c r="BE307" s="217">
        <f>IF(N307="základní",J307,0)</f>
        <v>0</v>
      </c>
      <c r="BF307" s="217">
        <f>IF(N307="snížená",J307,0)</f>
        <v>0</v>
      </c>
      <c r="BG307" s="217">
        <f>IF(N307="zákl. přenesená",J307,0)</f>
        <v>0</v>
      </c>
      <c r="BH307" s="217">
        <f>IF(N307="sníž. přenesená",J307,0)</f>
        <v>0</v>
      </c>
      <c r="BI307" s="217">
        <f>IF(N307="nulová",J307,0)</f>
        <v>0</v>
      </c>
      <c r="BJ307" s="18" t="s">
        <v>83</v>
      </c>
      <c r="BK307" s="217">
        <f>ROUND(I307*H307,2)</f>
        <v>0</v>
      </c>
      <c r="BL307" s="18" t="s">
        <v>238</v>
      </c>
      <c r="BM307" s="216" t="s">
        <v>1603</v>
      </c>
    </row>
    <row r="308" spans="1:47" s="2" customFormat="1" ht="12">
      <c r="A308" s="39"/>
      <c r="B308" s="40"/>
      <c r="C308" s="41"/>
      <c r="D308" s="218" t="s">
        <v>169</v>
      </c>
      <c r="E308" s="41"/>
      <c r="F308" s="219" t="s">
        <v>477</v>
      </c>
      <c r="G308" s="41"/>
      <c r="H308" s="41"/>
      <c r="I308" s="220"/>
      <c r="J308" s="41"/>
      <c r="K308" s="41"/>
      <c r="L308" s="45"/>
      <c r="M308" s="221"/>
      <c r="N308" s="222"/>
      <c r="O308" s="85"/>
      <c r="P308" s="85"/>
      <c r="Q308" s="85"/>
      <c r="R308" s="85"/>
      <c r="S308" s="85"/>
      <c r="T308" s="86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T308" s="18" t="s">
        <v>169</v>
      </c>
      <c r="AU308" s="18" t="s">
        <v>85</v>
      </c>
    </row>
    <row r="309" spans="1:51" s="13" customFormat="1" ht="12">
      <c r="A309" s="13"/>
      <c r="B309" s="223"/>
      <c r="C309" s="224"/>
      <c r="D309" s="225" t="s">
        <v>175</v>
      </c>
      <c r="E309" s="226" t="s">
        <v>19</v>
      </c>
      <c r="F309" s="227" t="s">
        <v>362</v>
      </c>
      <c r="G309" s="224"/>
      <c r="H309" s="226" t="s">
        <v>19</v>
      </c>
      <c r="I309" s="228"/>
      <c r="J309" s="224"/>
      <c r="K309" s="224"/>
      <c r="L309" s="229"/>
      <c r="M309" s="230"/>
      <c r="N309" s="231"/>
      <c r="O309" s="231"/>
      <c r="P309" s="231"/>
      <c r="Q309" s="231"/>
      <c r="R309" s="231"/>
      <c r="S309" s="231"/>
      <c r="T309" s="232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33" t="s">
        <v>175</v>
      </c>
      <c r="AU309" s="233" t="s">
        <v>85</v>
      </c>
      <c r="AV309" s="13" t="s">
        <v>83</v>
      </c>
      <c r="AW309" s="13" t="s">
        <v>37</v>
      </c>
      <c r="AX309" s="13" t="s">
        <v>75</v>
      </c>
      <c r="AY309" s="233" t="s">
        <v>159</v>
      </c>
    </row>
    <row r="310" spans="1:51" s="13" customFormat="1" ht="12">
      <c r="A310" s="13"/>
      <c r="B310" s="223"/>
      <c r="C310" s="224"/>
      <c r="D310" s="225" t="s">
        <v>175</v>
      </c>
      <c r="E310" s="226" t="s">
        <v>19</v>
      </c>
      <c r="F310" s="227" t="s">
        <v>1555</v>
      </c>
      <c r="G310" s="224"/>
      <c r="H310" s="226" t="s">
        <v>19</v>
      </c>
      <c r="I310" s="228"/>
      <c r="J310" s="224"/>
      <c r="K310" s="224"/>
      <c r="L310" s="229"/>
      <c r="M310" s="230"/>
      <c r="N310" s="231"/>
      <c r="O310" s="231"/>
      <c r="P310" s="231"/>
      <c r="Q310" s="231"/>
      <c r="R310" s="231"/>
      <c r="S310" s="231"/>
      <c r="T310" s="232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33" t="s">
        <v>175</v>
      </c>
      <c r="AU310" s="233" t="s">
        <v>85</v>
      </c>
      <c r="AV310" s="13" t="s">
        <v>83</v>
      </c>
      <c r="AW310" s="13" t="s">
        <v>37</v>
      </c>
      <c r="AX310" s="13" t="s">
        <v>75</v>
      </c>
      <c r="AY310" s="233" t="s">
        <v>159</v>
      </c>
    </row>
    <row r="311" spans="1:51" s="14" customFormat="1" ht="12">
      <c r="A311" s="14"/>
      <c r="B311" s="234"/>
      <c r="C311" s="235"/>
      <c r="D311" s="225" t="s">
        <v>175</v>
      </c>
      <c r="E311" s="236" t="s">
        <v>19</v>
      </c>
      <c r="F311" s="237" t="s">
        <v>1595</v>
      </c>
      <c r="G311" s="235"/>
      <c r="H311" s="238">
        <v>21.651</v>
      </c>
      <c r="I311" s="239"/>
      <c r="J311" s="235"/>
      <c r="K311" s="235"/>
      <c r="L311" s="240"/>
      <c r="M311" s="241"/>
      <c r="N311" s="242"/>
      <c r="O311" s="242"/>
      <c r="P311" s="242"/>
      <c r="Q311" s="242"/>
      <c r="R311" s="242"/>
      <c r="S311" s="242"/>
      <c r="T311" s="243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44" t="s">
        <v>175</v>
      </c>
      <c r="AU311" s="244" t="s">
        <v>85</v>
      </c>
      <c r="AV311" s="14" t="s">
        <v>85</v>
      </c>
      <c r="AW311" s="14" t="s">
        <v>37</v>
      </c>
      <c r="AX311" s="14" t="s">
        <v>83</v>
      </c>
      <c r="AY311" s="244" t="s">
        <v>159</v>
      </c>
    </row>
    <row r="312" spans="1:65" s="2" customFormat="1" ht="24.15" customHeight="1">
      <c r="A312" s="39"/>
      <c r="B312" s="40"/>
      <c r="C312" s="257" t="s">
        <v>441</v>
      </c>
      <c r="D312" s="257" t="s">
        <v>255</v>
      </c>
      <c r="E312" s="258" t="s">
        <v>481</v>
      </c>
      <c r="F312" s="259" t="s">
        <v>482</v>
      </c>
      <c r="G312" s="260" t="s">
        <v>165</v>
      </c>
      <c r="H312" s="261">
        <v>7.621</v>
      </c>
      <c r="I312" s="262"/>
      <c r="J312" s="263">
        <f>ROUND(I312*H312,2)</f>
        <v>0</v>
      </c>
      <c r="K312" s="259" t="s">
        <v>166</v>
      </c>
      <c r="L312" s="264"/>
      <c r="M312" s="265" t="s">
        <v>19</v>
      </c>
      <c r="N312" s="266" t="s">
        <v>46</v>
      </c>
      <c r="O312" s="85"/>
      <c r="P312" s="214">
        <f>O312*H312</f>
        <v>0</v>
      </c>
      <c r="Q312" s="214">
        <v>0.0024</v>
      </c>
      <c r="R312" s="214">
        <f>Q312*H312</f>
        <v>0.0182904</v>
      </c>
      <c r="S312" s="214">
        <v>0</v>
      </c>
      <c r="T312" s="215">
        <f>S312*H312</f>
        <v>0</v>
      </c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R312" s="216" t="s">
        <v>259</v>
      </c>
      <c r="AT312" s="216" t="s">
        <v>255</v>
      </c>
      <c r="AU312" s="216" t="s">
        <v>85</v>
      </c>
      <c r="AY312" s="18" t="s">
        <v>159</v>
      </c>
      <c r="BE312" s="217">
        <f>IF(N312="základní",J312,0)</f>
        <v>0</v>
      </c>
      <c r="BF312" s="217">
        <f>IF(N312="snížená",J312,0)</f>
        <v>0</v>
      </c>
      <c r="BG312" s="217">
        <f>IF(N312="zákl. přenesená",J312,0)</f>
        <v>0</v>
      </c>
      <c r="BH312" s="217">
        <f>IF(N312="sníž. přenesená",J312,0)</f>
        <v>0</v>
      </c>
      <c r="BI312" s="217">
        <f>IF(N312="nulová",J312,0)</f>
        <v>0</v>
      </c>
      <c r="BJ312" s="18" t="s">
        <v>83</v>
      </c>
      <c r="BK312" s="217">
        <f>ROUND(I312*H312,2)</f>
        <v>0</v>
      </c>
      <c r="BL312" s="18" t="s">
        <v>238</v>
      </c>
      <c r="BM312" s="216" t="s">
        <v>1604</v>
      </c>
    </row>
    <row r="313" spans="1:47" s="2" customFormat="1" ht="12">
      <c r="A313" s="39"/>
      <c r="B313" s="40"/>
      <c r="C313" s="41"/>
      <c r="D313" s="225" t="s">
        <v>203</v>
      </c>
      <c r="E313" s="41"/>
      <c r="F313" s="256" t="s">
        <v>490</v>
      </c>
      <c r="G313" s="41"/>
      <c r="H313" s="41"/>
      <c r="I313" s="220"/>
      <c r="J313" s="41"/>
      <c r="K313" s="41"/>
      <c r="L313" s="45"/>
      <c r="M313" s="221"/>
      <c r="N313" s="222"/>
      <c r="O313" s="85"/>
      <c r="P313" s="85"/>
      <c r="Q313" s="85"/>
      <c r="R313" s="85"/>
      <c r="S313" s="85"/>
      <c r="T313" s="86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T313" s="18" t="s">
        <v>203</v>
      </c>
      <c r="AU313" s="18" t="s">
        <v>85</v>
      </c>
    </row>
    <row r="314" spans="1:51" s="14" customFormat="1" ht="12">
      <c r="A314" s="14"/>
      <c r="B314" s="234"/>
      <c r="C314" s="235"/>
      <c r="D314" s="225" t="s">
        <v>175</v>
      </c>
      <c r="E314" s="235"/>
      <c r="F314" s="237" t="s">
        <v>1605</v>
      </c>
      <c r="G314" s="235"/>
      <c r="H314" s="238">
        <v>7.621</v>
      </c>
      <c r="I314" s="239"/>
      <c r="J314" s="235"/>
      <c r="K314" s="235"/>
      <c r="L314" s="240"/>
      <c r="M314" s="241"/>
      <c r="N314" s="242"/>
      <c r="O314" s="242"/>
      <c r="P314" s="242"/>
      <c r="Q314" s="242"/>
      <c r="R314" s="242"/>
      <c r="S314" s="242"/>
      <c r="T314" s="243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44" t="s">
        <v>175</v>
      </c>
      <c r="AU314" s="244" t="s">
        <v>85</v>
      </c>
      <c r="AV314" s="14" t="s">
        <v>85</v>
      </c>
      <c r="AW314" s="14" t="s">
        <v>4</v>
      </c>
      <c r="AX314" s="14" t="s">
        <v>83</v>
      </c>
      <c r="AY314" s="244" t="s">
        <v>159</v>
      </c>
    </row>
    <row r="315" spans="1:65" s="2" customFormat="1" ht="55.5" customHeight="1">
      <c r="A315" s="39"/>
      <c r="B315" s="40"/>
      <c r="C315" s="205" t="s">
        <v>446</v>
      </c>
      <c r="D315" s="205" t="s">
        <v>162</v>
      </c>
      <c r="E315" s="206" t="s">
        <v>493</v>
      </c>
      <c r="F315" s="207" t="s">
        <v>494</v>
      </c>
      <c r="G315" s="208" t="s">
        <v>165</v>
      </c>
      <c r="H315" s="209">
        <v>56.631</v>
      </c>
      <c r="I315" s="210"/>
      <c r="J315" s="211">
        <f>ROUND(I315*H315,2)</f>
        <v>0</v>
      </c>
      <c r="K315" s="207" t="s">
        <v>166</v>
      </c>
      <c r="L315" s="45"/>
      <c r="M315" s="212" t="s">
        <v>19</v>
      </c>
      <c r="N315" s="213" t="s">
        <v>46</v>
      </c>
      <c r="O315" s="85"/>
      <c r="P315" s="214">
        <f>O315*H315</f>
        <v>0</v>
      </c>
      <c r="Q315" s="214">
        <v>0.00019</v>
      </c>
      <c r="R315" s="214">
        <f>Q315*H315</f>
        <v>0.010759890000000001</v>
      </c>
      <c r="S315" s="214">
        <v>0</v>
      </c>
      <c r="T315" s="215">
        <f>S315*H315</f>
        <v>0</v>
      </c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R315" s="216" t="s">
        <v>238</v>
      </c>
      <c r="AT315" s="216" t="s">
        <v>162</v>
      </c>
      <c r="AU315" s="216" t="s">
        <v>85</v>
      </c>
      <c r="AY315" s="18" t="s">
        <v>159</v>
      </c>
      <c r="BE315" s="217">
        <f>IF(N315="základní",J315,0)</f>
        <v>0</v>
      </c>
      <c r="BF315" s="217">
        <f>IF(N315="snížená",J315,0)</f>
        <v>0</v>
      </c>
      <c r="BG315" s="217">
        <f>IF(N315="zákl. přenesená",J315,0)</f>
        <v>0</v>
      </c>
      <c r="BH315" s="217">
        <f>IF(N315="sníž. přenesená",J315,0)</f>
        <v>0</v>
      </c>
      <c r="BI315" s="217">
        <f>IF(N315="nulová",J315,0)</f>
        <v>0</v>
      </c>
      <c r="BJ315" s="18" t="s">
        <v>83</v>
      </c>
      <c r="BK315" s="217">
        <f>ROUND(I315*H315,2)</f>
        <v>0</v>
      </c>
      <c r="BL315" s="18" t="s">
        <v>238</v>
      </c>
      <c r="BM315" s="216" t="s">
        <v>1606</v>
      </c>
    </row>
    <row r="316" spans="1:47" s="2" customFormat="1" ht="12">
      <c r="A316" s="39"/>
      <c r="B316" s="40"/>
      <c r="C316" s="41"/>
      <c r="D316" s="218" t="s">
        <v>169</v>
      </c>
      <c r="E316" s="41"/>
      <c r="F316" s="219" t="s">
        <v>496</v>
      </c>
      <c r="G316" s="41"/>
      <c r="H316" s="41"/>
      <c r="I316" s="220"/>
      <c r="J316" s="41"/>
      <c r="K316" s="41"/>
      <c r="L316" s="45"/>
      <c r="M316" s="221"/>
      <c r="N316" s="222"/>
      <c r="O316" s="85"/>
      <c r="P316" s="85"/>
      <c r="Q316" s="85"/>
      <c r="R316" s="85"/>
      <c r="S316" s="85"/>
      <c r="T316" s="86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T316" s="18" t="s">
        <v>169</v>
      </c>
      <c r="AU316" s="18" t="s">
        <v>85</v>
      </c>
    </row>
    <row r="317" spans="1:51" s="13" customFormat="1" ht="12">
      <c r="A317" s="13"/>
      <c r="B317" s="223"/>
      <c r="C317" s="224"/>
      <c r="D317" s="225" t="s">
        <v>175</v>
      </c>
      <c r="E317" s="226" t="s">
        <v>19</v>
      </c>
      <c r="F317" s="227" t="s">
        <v>358</v>
      </c>
      <c r="G317" s="224"/>
      <c r="H317" s="226" t="s">
        <v>19</v>
      </c>
      <c r="I317" s="228"/>
      <c r="J317" s="224"/>
      <c r="K317" s="224"/>
      <c r="L317" s="229"/>
      <c r="M317" s="230"/>
      <c r="N317" s="231"/>
      <c r="O317" s="231"/>
      <c r="P317" s="231"/>
      <c r="Q317" s="231"/>
      <c r="R317" s="231"/>
      <c r="S317" s="231"/>
      <c r="T317" s="232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33" t="s">
        <v>175</v>
      </c>
      <c r="AU317" s="233" t="s">
        <v>85</v>
      </c>
      <c r="AV317" s="13" t="s">
        <v>83</v>
      </c>
      <c r="AW317" s="13" t="s">
        <v>37</v>
      </c>
      <c r="AX317" s="13" t="s">
        <v>75</v>
      </c>
      <c r="AY317" s="233" t="s">
        <v>159</v>
      </c>
    </row>
    <row r="318" spans="1:51" s="13" customFormat="1" ht="12">
      <c r="A318" s="13"/>
      <c r="B318" s="223"/>
      <c r="C318" s="224"/>
      <c r="D318" s="225" t="s">
        <v>175</v>
      </c>
      <c r="E318" s="226" t="s">
        <v>19</v>
      </c>
      <c r="F318" s="227" t="s">
        <v>359</v>
      </c>
      <c r="G318" s="224"/>
      <c r="H318" s="226" t="s">
        <v>19</v>
      </c>
      <c r="I318" s="228"/>
      <c r="J318" s="224"/>
      <c r="K318" s="224"/>
      <c r="L318" s="229"/>
      <c r="M318" s="230"/>
      <c r="N318" s="231"/>
      <c r="O318" s="231"/>
      <c r="P318" s="231"/>
      <c r="Q318" s="231"/>
      <c r="R318" s="231"/>
      <c r="S318" s="231"/>
      <c r="T318" s="232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33" t="s">
        <v>175</v>
      </c>
      <c r="AU318" s="233" t="s">
        <v>85</v>
      </c>
      <c r="AV318" s="13" t="s">
        <v>83</v>
      </c>
      <c r="AW318" s="13" t="s">
        <v>37</v>
      </c>
      <c r="AX318" s="13" t="s">
        <v>75</v>
      </c>
      <c r="AY318" s="233" t="s">
        <v>159</v>
      </c>
    </row>
    <row r="319" spans="1:51" s="13" customFormat="1" ht="12">
      <c r="A319" s="13"/>
      <c r="B319" s="223"/>
      <c r="C319" s="224"/>
      <c r="D319" s="225" t="s">
        <v>175</v>
      </c>
      <c r="E319" s="226" t="s">
        <v>19</v>
      </c>
      <c r="F319" s="227" t="s">
        <v>1555</v>
      </c>
      <c r="G319" s="224"/>
      <c r="H319" s="226" t="s">
        <v>19</v>
      </c>
      <c r="I319" s="228"/>
      <c r="J319" s="224"/>
      <c r="K319" s="224"/>
      <c r="L319" s="229"/>
      <c r="M319" s="230"/>
      <c r="N319" s="231"/>
      <c r="O319" s="231"/>
      <c r="P319" s="231"/>
      <c r="Q319" s="231"/>
      <c r="R319" s="231"/>
      <c r="S319" s="231"/>
      <c r="T319" s="232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33" t="s">
        <v>175</v>
      </c>
      <c r="AU319" s="233" t="s">
        <v>85</v>
      </c>
      <c r="AV319" s="13" t="s">
        <v>83</v>
      </c>
      <c r="AW319" s="13" t="s">
        <v>37</v>
      </c>
      <c r="AX319" s="13" t="s">
        <v>75</v>
      </c>
      <c r="AY319" s="233" t="s">
        <v>159</v>
      </c>
    </row>
    <row r="320" spans="1:51" s="14" customFormat="1" ht="12">
      <c r="A320" s="14"/>
      <c r="B320" s="234"/>
      <c r="C320" s="235"/>
      <c r="D320" s="225" t="s">
        <v>175</v>
      </c>
      <c r="E320" s="236" t="s">
        <v>19</v>
      </c>
      <c r="F320" s="237" t="s">
        <v>1607</v>
      </c>
      <c r="G320" s="235"/>
      <c r="H320" s="238">
        <v>47.971</v>
      </c>
      <c r="I320" s="239"/>
      <c r="J320" s="235"/>
      <c r="K320" s="235"/>
      <c r="L320" s="240"/>
      <c r="M320" s="241"/>
      <c r="N320" s="242"/>
      <c r="O320" s="242"/>
      <c r="P320" s="242"/>
      <c r="Q320" s="242"/>
      <c r="R320" s="242"/>
      <c r="S320" s="242"/>
      <c r="T320" s="243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44" t="s">
        <v>175</v>
      </c>
      <c r="AU320" s="244" t="s">
        <v>85</v>
      </c>
      <c r="AV320" s="14" t="s">
        <v>85</v>
      </c>
      <c r="AW320" s="14" t="s">
        <v>37</v>
      </c>
      <c r="AX320" s="14" t="s">
        <v>75</v>
      </c>
      <c r="AY320" s="244" t="s">
        <v>159</v>
      </c>
    </row>
    <row r="321" spans="1:51" s="13" customFormat="1" ht="12">
      <c r="A321" s="13"/>
      <c r="B321" s="223"/>
      <c r="C321" s="224"/>
      <c r="D321" s="225" t="s">
        <v>175</v>
      </c>
      <c r="E321" s="226" t="s">
        <v>19</v>
      </c>
      <c r="F321" s="227" t="s">
        <v>362</v>
      </c>
      <c r="G321" s="224"/>
      <c r="H321" s="226" t="s">
        <v>19</v>
      </c>
      <c r="I321" s="228"/>
      <c r="J321" s="224"/>
      <c r="K321" s="224"/>
      <c r="L321" s="229"/>
      <c r="M321" s="230"/>
      <c r="N321" s="231"/>
      <c r="O321" s="231"/>
      <c r="P321" s="231"/>
      <c r="Q321" s="231"/>
      <c r="R321" s="231"/>
      <c r="S321" s="231"/>
      <c r="T321" s="232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33" t="s">
        <v>175</v>
      </c>
      <c r="AU321" s="233" t="s">
        <v>85</v>
      </c>
      <c r="AV321" s="13" t="s">
        <v>83</v>
      </c>
      <c r="AW321" s="13" t="s">
        <v>37</v>
      </c>
      <c r="AX321" s="13" t="s">
        <v>75</v>
      </c>
      <c r="AY321" s="233" t="s">
        <v>159</v>
      </c>
    </row>
    <row r="322" spans="1:51" s="13" customFormat="1" ht="12">
      <c r="A322" s="13"/>
      <c r="B322" s="223"/>
      <c r="C322" s="224"/>
      <c r="D322" s="225" t="s">
        <v>175</v>
      </c>
      <c r="E322" s="226" t="s">
        <v>19</v>
      </c>
      <c r="F322" s="227" t="s">
        <v>1555</v>
      </c>
      <c r="G322" s="224"/>
      <c r="H322" s="226" t="s">
        <v>19</v>
      </c>
      <c r="I322" s="228"/>
      <c r="J322" s="224"/>
      <c r="K322" s="224"/>
      <c r="L322" s="229"/>
      <c r="M322" s="230"/>
      <c r="N322" s="231"/>
      <c r="O322" s="231"/>
      <c r="P322" s="231"/>
      <c r="Q322" s="231"/>
      <c r="R322" s="231"/>
      <c r="S322" s="231"/>
      <c r="T322" s="232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33" t="s">
        <v>175</v>
      </c>
      <c r="AU322" s="233" t="s">
        <v>85</v>
      </c>
      <c r="AV322" s="13" t="s">
        <v>83</v>
      </c>
      <c r="AW322" s="13" t="s">
        <v>37</v>
      </c>
      <c r="AX322" s="13" t="s">
        <v>75</v>
      </c>
      <c r="AY322" s="233" t="s">
        <v>159</v>
      </c>
    </row>
    <row r="323" spans="1:51" s="14" customFormat="1" ht="12">
      <c r="A323" s="14"/>
      <c r="B323" s="234"/>
      <c r="C323" s="235"/>
      <c r="D323" s="225" t="s">
        <v>175</v>
      </c>
      <c r="E323" s="236" t="s">
        <v>19</v>
      </c>
      <c r="F323" s="237" t="s">
        <v>1608</v>
      </c>
      <c r="G323" s="235"/>
      <c r="H323" s="238">
        <v>8.66</v>
      </c>
      <c r="I323" s="239"/>
      <c r="J323" s="235"/>
      <c r="K323" s="235"/>
      <c r="L323" s="240"/>
      <c r="M323" s="241"/>
      <c r="N323" s="242"/>
      <c r="O323" s="242"/>
      <c r="P323" s="242"/>
      <c r="Q323" s="242"/>
      <c r="R323" s="242"/>
      <c r="S323" s="242"/>
      <c r="T323" s="243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44" t="s">
        <v>175</v>
      </c>
      <c r="AU323" s="244" t="s">
        <v>85</v>
      </c>
      <c r="AV323" s="14" t="s">
        <v>85</v>
      </c>
      <c r="AW323" s="14" t="s">
        <v>37</v>
      </c>
      <c r="AX323" s="14" t="s">
        <v>75</v>
      </c>
      <c r="AY323" s="244" t="s">
        <v>159</v>
      </c>
    </row>
    <row r="324" spans="1:51" s="15" customFormat="1" ht="12">
      <c r="A324" s="15"/>
      <c r="B324" s="245"/>
      <c r="C324" s="246"/>
      <c r="D324" s="225" t="s">
        <v>175</v>
      </c>
      <c r="E324" s="247" t="s">
        <v>19</v>
      </c>
      <c r="F324" s="248" t="s">
        <v>179</v>
      </c>
      <c r="G324" s="246"/>
      <c r="H324" s="249">
        <v>56.631</v>
      </c>
      <c r="I324" s="250"/>
      <c r="J324" s="246"/>
      <c r="K324" s="246"/>
      <c r="L324" s="251"/>
      <c r="M324" s="252"/>
      <c r="N324" s="253"/>
      <c r="O324" s="253"/>
      <c r="P324" s="253"/>
      <c r="Q324" s="253"/>
      <c r="R324" s="253"/>
      <c r="S324" s="253"/>
      <c r="T324" s="254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T324" s="255" t="s">
        <v>175</v>
      </c>
      <c r="AU324" s="255" t="s">
        <v>85</v>
      </c>
      <c r="AV324" s="15" t="s">
        <v>167</v>
      </c>
      <c r="AW324" s="15" t="s">
        <v>37</v>
      </c>
      <c r="AX324" s="15" t="s">
        <v>83</v>
      </c>
      <c r="AY324" s="255" t="s">
        <v>159</v>
      </c>
    </row>
    <row r="325" spans="1:65" s="2" customFormat="1" ht="24.15" customHeight="1">
      <c r="A325" s="39"/>
      <c r="B325" s="40"/>
      <c r="C325" s="257" t="s">
        <v>453</v>
      </c>
      <c r="D325" s="257" t="s">
        <v>255</v>
      </c>
      <c r="E325" s="258" t="s">
        <v>500</v>
      </c>
      <c r="F325" s="259" t="s">
        <v>501</v>
      </c>
      <c r="G325" s="260" t="s">
        <v>165</v>
      </c>
      <c r="H325" s="261">
        <v>59.463</v>
      </c>
      <c r="I325" s="262"/>
      <c r="J325" s="263">
        <f>ROUND(I325*H325,2)</f>
        <v>0</v>
      </c>
      <c r="K325" s="259" t="s">
        <v>166</v>
      </c>
      <c r="L325" s="264"/>
      <c r="M325" s="265" t="s">
        <v>19</v>
      </c>
      <c r="N325" s="266" t="s">
        <v>46</v>
      </c>
      <c r="O325" s="85"/>
      <c r="P325" s="214">
        <f>O325*H325</f>
        <v>0</v>
      </c>
      <c r="Q325" s="214">
        <v>0.0025</v>
      </c>
      <c r="R325" s="214">
        <f>Q325*H325</f>
        <v>0.1486575</v>
      </c>
      <c r="S325" s="214">
        <v>0</v>
      </c>
      <c r="T325" s="215">
        <f>S325*H325</f>
        <v>0</v>
      </c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R325" s="216" t="s">
        <v>259</v>
      </c>
      <c r="AT325" s="216" t="s">
        <v>255</v>
      </c>
      <c r="AU325" s="216" t="s">
        <v>85</v>
      </c>
      <c r="AY325" s="18" t="s">
        <v>159</v>
      </c>
      <c r="BE325" s="217">
        <f>IF(N325="základní",J325,0)</f>
        <v>0</v>
      </c>
      <c r="BF325" s="217">
        <f>IF(N325="snížená",J325,0)</f>
        <v>0</v>
      </c>
      <c r="BG325" s="217">
        <f>IF(N325="zákl. přenesená",J325,0)</f>
        <v>0</v>
      </c>
      <c r="BH325" s="217">
        <f>IF(N325="sníž. přenesená",J325,0)</f>
        <v>0</v>
      </c>
      <c r="BI325" s="217">
        <f>IF(N325="nulová",J325,0)</f>
        <v>0</v>
      </c>
      <c r="BJ325" s="18" t="s">
        <v>83</v>
      </c>
      <c r="BK325" s="217">
        <f>ROUND(I325*H325,2)</f>
        <v>0</v>
      </c>
      <c r="BL325" s="18" t="s">
        <v>238</v>
      </c>
      <c r="BM325" s="216" t="s">
        <v>1609</v>
      </c>
    </row>
    <row r="326" spans="1:51" s="14" customFormat="1" ht="12">
      <c r="A326" s="14"/>
      <c r="B326" s="234"/>
      <c r="C326" s="235"/>
      <c r="D326" s="225" t="s">
        <v>175</v>
      </c>
      <c r="E326" s="235"/>
      <c r="F326" s="237" t="s">
        <v>1610</v>
      </c>
      <c r="G326" s="235"/>
      <c r="H326" s="238">
        <v>59.463</v>
      </c>
      <c r="I326" s="239"/>
      <c r="J326" s="235"/>
      <c r="K326" s="235"/>
      <c r="L326" s="240"/>
      <c r="M326" s="241"/>
      <c r="N326" s="242"/>
      <c r="O326" s="242"/>
      <c r="P326" s="242"/>
      <c r="Q326" s="242"/>
      <c r="R326" s="242"/>
      <c r="S326" s="242"/>
      <c r="T326" s="243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44" t="s">
        <v>175</v>
      </c>
      <c r="AU326" s="244" t="s">
        <v>85</v>
      </c>
      <c r="AV326" s="14" t="s">
        <v>85</v>
      </c>
      <c r="AW326" s="14" t="s">
        <v>4</v>
      </c>
      <c r="AX326" s="14" t="s">
        <v>83</v>
      </c>
      <c r="AY326" s="244" t="s">
        <v>159</v>
      </c>
    </row>
    <row r="327" spans="1:65" s="2" customFormat="1" ht="44.25" customHeight="1">
      <c r="A327" s="39"/>
      <c r="B327" s="40"/>
      <c r="C327" s="205" t="s">
        <v>458</v>
      </c>
      <c r="D327" s="205" t="s">
        <v>162</v>
      </c>
      <c r="E327" s="206" t="s">
        <v>505</v>
      </c>
      <c r="F327" s="207" t="s">
        <v>506</v>
      </c>
      <c r="G327" s="208" t="s">
        <v>191</v>
      </c>
      <c r="H327" s="209">
        <v>2.267</v>
      </c>
      <c r="I327" s="210"/>
      <c r="J327" s="211">
        <f>ROUND(I327*H327,2)</f>
        <v>0</v>
      </c>
      <c r="K327" s="207" t="s">
        <v>166</v>
      </c>
      <c r="L327" s="45"/>
      <c r="M327" s="212" t="s">
        <v>19</v>
      </c>
      <c r="N327" s="213" t="s">
        <v>46</v>
      </c>
      <c r="O327" s="85"/>
      <c r="P327" s="214">
        <f>O327*H327</f>
        <v>0</v>
      </c>
      <c r="Q327" s="214">
        <v>0</v>
      </c>
      <c r="R327" s="214">
        <f>Q327*H327</f>
        <v>0</v>
      </c>
      <c r="S327" s="214">
        <v>0</v>
      </c>
      <c r="T327" s="215">
        <f>S327*H327</f>
        <v>0</v>
      </c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R327" s="216" t="s">
        <v>238</v>
      </c>
      <c r="AT327" s="216" t="s">
        <v>162</v>
      </c>
      <c r="AU327" s="216" t="s">
        <v>85</v>
      </c>
      <c r="AY327" s="18" t="s">
        <v>159</v>
      </c>
      <c r="BE327" s="217">
        <f>IF(N327="základní",J327,0)</f>
        <v>0</v>
      </c>
      <c r="BF327" s="217">
        <f>IF(N327="snížená",J327,0)</f>
        <v>0</v>
      </c>
      <c r="BG327" s="217">
        <f>IF(N327="zákl. přenesená",J327,0)</f>
        <v>0</v>
      </c>
      <c r="BH327" s="217">
        <f>IF(N327="sníž. přenesená",J327,0)</f>
        <v>0</v>
      </c>
      <c r="BI327" s="217">
        <f>IF(N327="nulová",J327,0)</f>
        <v>0</v>
      </c>
      <c r="BJ327" s="18" t="s">
        <v>83</v>
      </c>
      <c r="BK327" s="217">
        <f>ROUND(I327*H327,2)</f>
        <v>0</v>
      </c>
      <c r="BL327" s="18" t="s">
        <v>238</v>
      </c>
      <c r="BM327" s="216" t="s">
        <v>1611</v>
      </c>
    </row>
    <row r="328" spans="1:47" s="2" customFormat="1" ht="12">
      <c r="A328" s="39"/>
      <c r="B328" s="40"/>
      <c r="C328" s="41"/>
      <c r="D328" s="218" t="s">
        <v>169</v>
      </c>
      <c r="E328" s="41"/>
      <c r="F328" s="219" t="s">
        <v>508</v>
      </c>
      <c r="G328" s="41"/>
      <c r="H328" s="41"/>
      <c r="I328" s="220"/>
      <c r="J328" s="41"/>
      <c r="K328" s="41"/>
      <c r="L328" s="45"/>
      <c r="M328" s="221"/>
      <c r="N328" s="222"/>
      <c r="O328" s="85"/>
      <c r="P328" s="85"/>
      <c r="Q328" s="85"/>
      <c r="R328" s="85"/>
      <c r="S328" s="85"/>
      <c r="T328" s="86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T328" s="18" t="s">
        <v>169</v>
      </c>
      <c r="AU328" s="18" t="s">
        <v>85</v>
      </c>
    </row>
    <row r="329" spans="1:63" s="12" customFormat="1" ht="22.8" customHeight="1">
      <c r="A329" s="12"/>
      <c r="B329" s="189"/>
      <c r="C329" s="190"/>
      <c r="D329" s="191" t="s">
        <v>74</v>
      </c>
      <c r="E329" s="203" t="s">
        <v>509</v>
      </c>
      <c r="F329" s="203" t="s">
        <v>510</v>
      </c>
      <c r="G329" s="190"/>
      <c r="H329" s="190"/>
      <c r="I329" s="193"/>
      <c r="J329" s="204">
        <f>BK329</f>
        <v>0</v>
      </c>
      <c r="K329" s="190"/>
      <c r="L329" s="195"/>
      <c r="M329" s="196"/>
      <c r="N329" s="197"/>
      <c r="O329" s="197"/>
      <c r="P329" s="198">
        <f>SUM(P330:P347)</f>
        <v>0</v>
      </c>
      <c r="Q329" s="197"/>
      <c r="R329" s="198">
        <f>SUM(R330:R347)</f>
        <v>0.07089</v>
      </c>
      <c r="S329" s="197"/>
      <c r="T329" s="199">
        <f>SUM(T330:T347)</f>
        <v>0.33334</v>
      </c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R329" s="200" t="s">
        <v>85</v>
      </c>
      <c r="AT329" s="201" t="s">
        <v>74</v>
      </c>
      <c r="AU329" s="201" t="s">
        <v>83</v>
      </c>
      <c r="AY329" s="200" t="s">
        <v>159</v>
      </c>
      <c r="BK329" s="202">
        <f>SUM(BK330:BK347)</f>
        <v>0</v>
      </c>
    </row>
    <row r="330" spans="1:65" s="2" customFormat="1" ht="24.15" customHeight="1">
      <c r="A330" s="39"/>
      <c r="B330" s="40"/>
      <c r="C330" s="205" t="s">
        <v>468</v>
      </c>
      <c r="D330" s="205" t="s">
        <v>162</v>
      </c>
      <c r="E330" s="206" t="s">
        <v>512</v>
      </c>
      <c r="F330" s="207" t="s">
        <v>513</v>
      </c>
      <c r="G330" s="208" t="s">
        <v>237</v>
      </c>
      <c r="H330" s="209">
        <v>4</v>
      </c>
      <c r="I330" s="210"/>
      <c r="J330" s="211">
        <f>ROUND(I330*H330,2)</f>
        <v>0</v>
      </c>
      <c r="K330" s="207" t="s">
        <v>166</v>
      </c>
      <c r="L330" s="45"/>
      <c r="M330" s="212" t="s">
        <v>19</v>
      </c>
      <c r="N330" s="213" t="s">
        <v>46</v>
      </c>
      <c r="O330" s="85"/>
      <c r="P330" s="214">
        <f>O330*H330</f>
        <v>0</v>
      </c>
      <c r="Q330" s="214">
        <v>0</v>
      </c>
      <c r="R330" s="214">
        <f>Q330*H330</f>
        <v>0</v>
      </c>
      <c r="S330" s="214">
        <v>0.01705</v>
      </c>
      <c r="T330" s="215">
        <f>S330*H330</f>
        <v>0.0682</v>
      </c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R330" s="216" t="s">
        <v>238</v>
      </c>
      <c r="AT330" s="216" t="s">
        <v>162</v>
      </c>
      <c r="AU330" s="216" t="s">
        <v>85</v>
      </c>
      <c r="AY330" s="18" t="s">
        <v>159</v>
      </c>
      <c r="BE330" s="217">
        <f>IF(N330="základní",J330,0)</f>
        <v>0</v>
      </c>
      <c r="BF330" s="217">
        <f>IF(N330="snížená",J330,0)</f>
        <v>0</v>
      </c>
      <c r="BG330" s="217">
        <f>IF(N330="zákl. přenesená",J330,0)</f>
        <v>0</v>
      </c>
      <c r="BH330" s="217">
        <f>IF(N330="sníž. přenesená",J330,0)</f>
        <v>0</v>
      </c>
      <c r="BI330" s="217">
        <f>IF(N330="nulová",J330,0)</f>
        <v>0</v>
      </c>
      <c r="BJ330" s="18" t="s">
        <v>83</v>
      </c>
      <c r="BK330" s="217">
        <f>ROUND(I330*H330,2)</f>
        <v>0</v>
      </c>
      <c r="BL330" s="18" t="s">
        <v>238</v>
      </c>
      <c r="BM330" s="216" t="s">
        <v>1612</v>
      </c>
    </row>
    <row r="331" spans="1:47" s="2" customFormat="1" ht="12">
      <c r="A331" s="39"/>
      <c r="B331" s="40"/>
      <c r="C331" s="41"/>
      <c r="D331" s="218" t="s">
        <v>169</v>
      </c>
      <c r="E331" s="41"/>
      <c r="F331" s="219" t="s">
        <v>515</v>
      </c>
      <c r="G331" s="41"/>
      <c r="H331" s="41"/>
      <c r="I331" s="220"/>
      <c r="J331" s="41"/>
      <c r="K331" s="41"/>
      <c r="L331" s="45"/>
      <c r="M331" s="221"/>
      <c r="N331" s="222"/>
      <c r="O331" s="85"/>
      <c r="P331" s="85"/>
      <c r="Q331" s="85"/>
      <c r="R331" s="85"/>
      <c r="S331" s="85"/>
      <c r="T331" s="86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T331" s="18" t="s">
        <v>169</v>
      </c>
      <c r="AU331" s="18" t="s">
        <v>85</v>
      </c>
    </row>
    <row r="332" spans="1:65" s="2" customFormat="1" ht="24.15" customHeight="1">
      <c r="A332" s="39"/>
      <c r="B332" s="40"/>
      <c r="C332" s="205" t="s">
        <v>473</v>
      </c>
      <c r="D332" s="205" t="s">
        <v>162</v>
      </c>
      <c r="E332" s="206" t="s">
        <v>517</v>
      </c>
      <c r="F332" s="207" t="s">
        <v>518</v>
      </c>
      <c r="G332" s="208" t="s">
        <v>237</v>
      </c>
      <c r="H332" s="209">
        <v>4</v>
      </c>
      <c r="I332" s="210"/>
      <c r="J332" s="211">
        <f>ROUND(I332*H332,2)</f>
        <v>0</v>
      </c>
      <c r="K332" s="207" t="s">
        <v>166</v>
      </c>
      <c r="L332" s="45"/>
      <c r="M332" s="212" t="s">
        <v>19</v>
      </c>
      <c r="N332" s="213" t="s">
        <v>46</v>
      </c>
      <c r="O332" s="85"/>
      <c r="P332" s="214">
        <f>O332*H332</f>
        <v>0</v>
      </c>
      <c r="Q332" s="214">
        <v>0.00115</v>
      </c>
      <c r="R332" s="214">
        <f>Q332*H332</f>
        <v>0.0046</v>
      </c>
      <c r="S332" s="214">
        <v>0</v>
      </c>
      <c r="T332" s="215">
        <f>S332*H332</f>
        <v>0</v>
      </c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R332" s="216" t="s">
        <v>238</v>
      </c>
      <c r="AT332" s="216" t="s">
        <v>162</v>
      </c>
      <c r="AU332" s="216" t="s">
        <v>85</v>
      </c>
      <c r="AY332" s="18" t="s">
        <v>159</v>
      </c>
      <c r="BE332" s="217">
        <f>IF(N332="základní",J332,0)</f>
        <v>0</v>
      </c>
      <c r="BF332" s="217">
        <f>IF(N332="snížená",J332,0)</f>
        <v>0</v>
      </c>
      <c r="BG332" s="217">
        <f>IF(N332="zákl. přenesená",J332,0)</f>
        <v>0</v>
      </c>
      <c r="BH332" s="217">
        <f>IF(N332="sníž. přenesená",J332,0)</f>
        <v>0</v>
      </c>
      <c r="BI332" s="217">
        <f>IF(N332="nulová",J332,0)</f>
        <v>0</v>
      </c>
      <c r="BJ332" s="18" t="s">
        <v>83</v>
      </c>
      <c r="BK332" s="217">
        <f>ROUND(I332*H332,2)</f>
        <v>0</v>
      </c>
      <c r="BL332" s="18" t="s">
        <v>238</v>
      </c>
      <c r="BM332" s="216" t="s">
        <v>1613</v>
      </c>
    </row>
    <row r="333" spans="1:47" s="2" customFormat="1" ht="12">
      <c r="A333" s="39"/>
      <c r="B333" s="40"/>
      <c r="C333" s="41"/>
      <c r="D333" s="218" t="s">
        <v>169</v>
      </c>
      <c r="E333" s="41"/>
      <c r="F333" s="219" t="s">
        <v>520</v>
      </c>
      <c r="G333" s="41"/>
      <c r="H333" s="41"/>
      <c r="I333" s="220"/>
      <c r="J333" s="41"/>
      <c r="K333" s="41"/>
      <c r="L333" s="45"/>
      <c r="M333" s="221"/>
      <c r="N333" s="222"/>
      <c r="O333" s="85"/>
      <c r="P333" s="85"/>
      <c r="Q333" s="85"/>
      <c r="R333" s="85"/>
      <c r="S333" s="85"/>
      <c r="T333" s="86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T333" s="18" t="s">
        <v>169</v>
      </c>
      <c r="AU333" s="18" t="s">
        <v>85</v>
      </c>
    </row>
    <row r="334" spans="1:51" s="13" customFormat="1" ht="12">
      <c r="A334" s="13"/>
      <c r="B334" s="223"/>
      <c r="C334" s="224"/>
      <c r="D334" s="225" t="s">
        <v>175</v>
      </c>
      <c r="E334" s="226" t="s">
        <v>19</v>
      </c>
      <c r="F334" s="227" t="s">
        <v>339</v>
      </c>
      <c r="G334" s="224"/>
      <c r="H334" s="226" t="s">
        <v>19</v>
      </c>
      <c r="I334" s="228"/>
      <c r="J334" s="224"/>
      <c r="K334" s="224"/>
      <c r="L334" s="229"/>
      <c r="M334" s="230"/>
      <c r="N334" s="231"/>
      <c r="O334" s="231"/>
      <c r="P334" s="231"/>
      <c r="Q334" s="231"/>
      <c r="R334" s="231"/>
      <c r="S334" s="231"/>
      <c r="T334" s="232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33" t="s">
        <v>175</v>
      </c>
      <c r="AU334" s="233" t="s">
        <v>85</v>
      </c>
      <c r="AV334" s="13" t="s">
        <v>83</v>
      </c>
      <c r="AW334" s="13" t="s">
        <v>37</v>
      </c>
      <c r="AX334" s="13" t="s">
        <v>75</v>
      </c>
      <c r="AY334" s="233" t="s">
        <v>159</v>
      </c>
    </row>
    <row r="335" spans="1:51" s="14" customFormat="1" ht="12">
      <c r="A335" s="14"/>
      <c r="B335" s="234"/>
      <c r="C335" s="235"/>
      <c r="D335" s="225" t="s">
        <v>175</v>
      </c>
      <c r="E335" s="236" t="s">
        <v>19</v>
      </c>
      <c r="F335" s="237" t="s">
        <v>167</v>
      </c>
      <c r="G335" s="235"/>
      <c r="H335" s="238">
        <v>4</v>
      </c>
      <c r="I335" s="239"/>
      <c r="J335" s="235"/>
      <c r="K335" s="235"/>
      <c r="L335" s="240"/>
      <c r="M335" s="241"/>
      <c r="N335" s="242"/>
      <c r="O335" s="242"/>
      <c r="P335" s="242"/>
      <c r="Q335" s="242"/>
      <c r="R335" s="242"/>
      <c r="S335" s="242"/>
      <c r="T335" s="243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44" t="s">
        <v>175</v>
      </c>
      <c r="AU335" s="244" t="s">
        <v>85</v>
      </c>
      <c r="AV335" s="14" t="s">
        <v>85</v>
      </c>
      <c r="AW335" s="14" t="s">
        <v>37</v>
      </c>
      <c r="AX335" s="14" t="s">
        <v>83</v>
      </c>
      <c r="AY335" s="244" t="s">
        <v>159</v>
      </c>
    </row>
    <row r="336" spans="1:65" s="2" customFormat="1" ht="37.8" customHeight="1">
      <c r="A336" s="39"/>
      <c r="B336" s="40"/>
      <c r="C336" s="257" t="s">
        <v>480</v>
      </c>
      <c r="D336" s="257" t="s">
        <v>255</v>
      </c>
      <c r="E336" s="258" t="s">
        <v>522</v>
      </c>
      <c r="F336" s="259" t="s">
        <v>523</v>
      </c>
      <c r="G336" s="260" t="s">
        <v>237</v>
      </c>
      <c r="H336" s="261">
        <v>4</v>
      </c>
      <c r="I336" s="262"/>
      <c r="J336" s="263">
        <f>ROUND(I336*H336,2)</f>
        <v>0</v>
      </c>
      <c r="K336" s="259" t="s">
        <v>166</v>
      </c>
      <c r="L336" s="264"/>
      <c r="M336" s="265" t="s">
        <v>19</v>
      </c>
      <c r="N336" s="266" t="s">
        <v>46</v>
      </c>
      <c r="O336" s="85"/>
      <c r="P336" s="214">
        <f>O336*H336</f>
        <v>0</v>
      </c>
      <c r="Q336" s="214">
        <v>0.00208</v>
      </c>
      <c r="R336" s="214">
        <f>Q336*H336</f>
        <v>0.00832</v>
      </c>
      <c r="S336" s="214">
        <v>0</v>
      </c>
      <c r="T336" s="215">
        <f>S336*H336</f>
        <v>0</v>
      </c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R336" s="216" t="s">
        <v>259</v>
      </c>
      <c r="AT336" s="216" t="s">
        <v>255</v>
      </c>
      <c r="AU336" s="216" t="s">
        <v>85</v>
      </c>
      <c r="AY336" s="18" t="s">
        <v>159</v>
      </c>
      <c r="BE336" s="217">
        <f>IF(N336="základní",J336,0)</f>
        <v>0</v>
      </c>
      <c r="BF336" s="217">
        <f>IF(N336="snížená",J336,0)</f>
        <v>0</v>
      </c>
      <c r="BG336" s="217">
        <f>IF(N336="zákl. přenesená",J336,0)</f>
        <v>0</v>
      </c>
      <c r="BH336" s="217">
        <f>IF(N336="sníž. přenesená",J336,0)</f>
        <v>0</v>
      </c>
      <c r="BI336" s="217">
        <f>IF(N336="nulová",J336,0)</f>
        <v>0</v>
      </c>
      <c r="BJ336" s="18" t="s">
        <v>83</v>
      </c>
      <c r="BK336" s="217">
        <f>ROUND(I336*H336,2)</f>
        <v>0</v>
      </c>
      <c r="BL336" s="18" t="s">
        <v>238</v>
      </c>
      <c r="BM336" s="216" t="s">
        <v>1614</v>
      </c>
    </row>
    <row r="337" spans="1:65" s="2" customFormat="1" ht="24.15" customHeight="1">
      <c r="A337" s="39"/>
      <c r="B337" s="40"/>
      <c r="C337" s="257" t="s">
        <v>486</v>
      </c>
      <c r="D337" s="257" t="s">
        <v>255</v>
      </c>
      <c r="E337" s="258" t="s">
        <v>526</v>
      </c>
      <c r="F337" s="259" t="s">
        <v>527</v>
      </c>
      <c r="G337" s="260" t="s">
        <v>237</v>
      </c>
      <c r="H337" s="261">
        <v>4</v>
      </c>
      <c r="I337" s="262"/>
      <c r="J337" s="263">
        <f>ROUND(I337*H337,2)</f>
        <v>0</v>
      </c>
      <c r="K337" s="259" t="s">
        <v>166</v>
      </c>
      <c r="L337" s="264"/>
      <c r="M337" s="265" t="s">
        <v>19</v>
      </c>
      <c r="N337" s="266" t="s">
        <v>46</v>
      </c>
      <c r="O337" s="85"/>
      <c r="P337" s="214">
        <f>O337*H337</f>
        <v>0</v>
      </c>
      <c r="Q337" s="214">
        <v>0.00247</v>
      </c>
      <c r="R337" s="214">
        <f>Q337*H337</f>
        <v>0.00988</v>
      </c>
      <c r="S337" s="214">
        <v>0</v>
      </c>
      <c r="T337" s="215">
        <f>S337*H337</f>
        <v>0</v>
      </c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R337" s="216" t="s">
        <v>259</v>
      </c>
      <c r="AT337" s="216" t="s">
        <v>255</v>
      </c>
      <c r="AU337" s="216" t="s">
        <v>85</v>
      </c>
      <c r="AY337" s="18" t="s">
        <v>159</v>
      </c>
      <c r="BE337" s="217">
        <f>IF(N337="základní",J337,0)</f>
        <v>0</v>
      </c>
      <c r="BF337" s="217">
        <f>IF(N337="snížená",J337,0)</f>
        <v>0</v>
      </c>
      <c r="BG337" s="217">
        <f>IF(N337="zákl. přenesená",J337,0)</f>
        <v>0</v>
      </c>
      <c r="BH337" s="217">
        <f>IF(N337="sníž. přenesená",J337,0)</f>
        <v>0</v>
      </c>
      <c r="BI337" s="217">
        <f>IF(N337="nulová",J337,0)</f>
        <v>0</v>
      </c>
      <c r="BJ337" s="18" t="s">
        <v>83</v>
      </c>
      <c r="BK337" s="217">
        <f>ROUND(I337*H337,2)</f>
        <v>0</v>
      </c>
      <c r="BL337" s="18" t="s">
        <v>238</v>
      </c>
      <c r="BM337" s="216" t="s">
        <v>1615</v>
      </c>
    </row>
    <row r="338" spans="1:65" s="2" customFormat="1" ht="24.15" customHeight="1">
      <c r="A338" s="39"/>
      <c r="B338" s="40"/>
      <c r="C338" s="205" t="s">
        <v>488</v>
      </c>
      <c r="D338" s="205" t="s">
        <v>162</v>
      </c>
      <c r="E338" s="206" t="s">
        <v>530</v>
      </c>
      <c r="F338" s="207" t="s">
        <v>531</v>
      </c>
      <c r="G338" s="208" t="s">
        <v>461</v>
      </c>
      <c r="H338" s="209">
        <v>27</v>
      </c>
      <c r="I338" s="210"/>
      <c r="J338" s="211">
        <f>ROUND(I338*H338,2)</f>
        <v>0</v>
      </c>
      <c r="K338" s="207" t="s">
        <v>166</v>
      </c>
      <c r="L338" s="45"/>
      <c r="M338" s="212" t="s">
        <v>19</v>
      </c>
      <c r="N338" s="213" t="s">
        <v>46</v>
      </c>
      <c r="O338" s="85"/>
      <c r="P338" s="214">
        <f>O338*H338</f>
        <v>0</v>
      </c>
      <c r="Q338" s="214">
        <v>0</v>
      </c>
      <c r="R338" s="214">
        <f>Q338*H338</f>
        <v>0</v>
      </c>
      <c r="S338" s="214">
        <v>0.00982</v>
      </c>
      <c r="T338" s="215">
        <f>S338*H338</f>
        <v>0.26514000000000004</v>
      </c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R338" s="216" t="s">
        <v>238</v>
      </c>
      <c r="AT338" s="216" t="s">
        <v>162</v>
      </c>
      <c r="AU338" s="216" t="s">
        <v>85</v>
      </c>
      <c r="AY338" s="18" t="s">
        <v>159</v>
      </c>
      <c r="BE338" s="217">
        <f>IF(N338="základní",J338,0)</f>
        <v>0</v>
      </c>
      <c r="BF338" s="217">
        <f>IF(N338="snížená",J338,0)</f>
        <v>0</v>
      </c>
      <c r="BG338" s="217">
        <f>IF(N338="zákl. přenesená",J338,0)</f>
        <v>0</v>
      </c>
      <c r="BH338" s="217">
        <f>IF(N338="sníž. přenesená",J338,0)</f>
        <v>0</v>
      </c>
      <c r="BI338" s="217">
        <f>IF(N338="nulová",J338,0)</f>
        <v>0</v>
      </c>
      <c r="BJ338" s="18" t="s">
        <v>83</v>
      </c>
      <c r="BK338" s="217">
        <f>ROUND(I338*H338,2)</f>
        <v>0</v>
      </c>
      <c r="BL338" s="18" t="s">
        <v>238</v>
      </c>
      <c r="BM338" s="216" t="s">
        <v>1616</v>
      </c>
    </row>
    <row r="339" spans="1:47" s="2" customFormat="1" ht="12">
      <c r="A339" s="39"/>
      <c r="B339" s="40"/>
      <c r="C339" s="41"/>
      <c r="D339" s="218" t="s">
        <v>169</v>
      </c>
      <c r="E339" s="41"/>
      <c r="F339" s="219" t="s">
        <v>533</v>
      </c>
      <c r="G339" s="41"/>
      <c r="H339" s="41"/>
      <c r="I339" s="220"/>
      <c r="J339" s="41"/>
      <c r="K339" s="41"/>
      <c r="L339" s="45"/>
      <c r="M339" s="221"/>
      <c r="N339" s="222"/>
      <c r="O339" s="85"/>
      <c r="P339" s="85"/>
      <c r="Q339" s="85"/>
      <c r="R339" s="85"/>
      <c r="S339" s="85"/>
      <c r="T339" s="86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T339" s="18" t="s">
        <v>169</v>
      </c>
      <c r="AU339" s="18" t="s">
        <v>85</v>
      </c>
    </row>
    <row r="340" spans="1:65" s="2" customFormat="1" ht="16.5" customHeight="1">
      <c r="A340" s="39"/>
      <c r="B340" s="40"/>
      <c r="C340" s="205" t="s">
        <v>492</v>
      </c>
      <c r="D340" s="205" t="s">
        <v>162</v>
      </c>
      <c r="E340" s="206" t="s">
        <v>535</v>
      </c>
      <c r="F340" s="207" t="s">
        <v>536</v>
      </c>
      <c r="G340" s="208" t="s">
        <v>461</v>
      </c>
      <c r="H340" s="209">
        <v>27</v>
      </c>
      <c r="I340" s="210"/>
      <c r="J340" s="211">
        <f>ROUND(I340*H340,2)</f>
        <v>0</v>
      </c>
      <c r="K340" s="207" t="s">
        <v>166</v>
      </c>
      <c r="L340" s="45"/>
      <c r="M340" s="212" t="s">
        <v>19</v>
      </c>
      <c r="N340" s="213" t="s">
        <v>46</v>
      </c>
      <c r="O340" s="85"/>
      <c r="P340" s="214">
        <f>O340*H340</f>
        <v>0</v>
      </c>
      <c r="Q340" s="214">
        <v>0.00168</v>
      </c>
      <c r="R340" s="214">
        <f>Q340*H340</f>
        <v>0.045360000000000004</v>
      </c>
      <c r="S340" s="214">
        <v>0</v>
      </c>
      <c r="T340" s="215">
        <f>S340*H340</f>
        <v>0</v>
      </c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R340" s="216" t="s">
        <v>238</v>
      </c>
      <c r="AT340" s="216" t="s">
        <v>162</v>
      </c>
      <c r="AU340" s="216" t="s">
        <v>85</v>
      </c>
      <c r="AY340" s="18" t="s">
        <v>159</v>
      </c>
      <c r="BE340" s="217">
        <f>IF(N340="základní",J340,0)</f>
        <v>0</v>
      </c>
      <c r="BF340" s="217">
        <f>IF(N340="snížená",J340,0)</f>
        <v>0</v>
      </c>
      <c r="BG340" s="217">
        <f>IF(N340="zákl. přenesená",J340,0)</f>
        <v>0</v>
      </c>
      <c r="BH340" s="217">
        <f>IF(N340="sníž. přenesená",J340,0)</f>
        <v>0</v>
      </c>
      <c r="BI340" s="217">
        <f>IF(N340="nulová",J340,0)</f>
        <v>0</v>
      </c>
      <c r="BJ340" s="18" t="s">
        <v>83</v>
      </c>
      <c r="BK340" s="217">
        <f>ROUND(I340*H340,2)</f>
        <v>0</v>
      </c>
      <c r="BL340" s="18" t="s">
        <v>238</v>
      </c>
      <c r="BM340" s="216" t="s">
        <v>1617</v>
      </c>
    </row>
    <row r="341" spans="1:47" s="2" customFormat="1" ht="12">
      <c r="A341" s="39"/>
      <c r="B341" s="40"/>
      <c r="C341" s="41"/>
      <c r="D341" s="218" t="s">
        <v>169</v>
      </c>
      <c r="E341" s="41"/>
      <c r="F341" s="219" t="s">
        <v>538</v>
      </c>
      <c r="G341" s="41"/>
      <c r="H341" s="41"/>
      <c r="I341" s="220"/>
      <c r="J341" s="41"/>
      <c r="K341" s="41"/>
      <c r="L341" s="45"/>
      <c r="M341" s="221"/>
      <c r="N341" s="222"/>
      <c r="O341" s="85"/>
      <c r="P341" s="85"/>
      <c r="Q341" s="85"/>
      <c r="R341" s="85"/>
      <c r="S341" s="85"/>
      <c r="T341" s="86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T341" s="18" t="s">
        <v>169</v>
      </c>
      <c r="AU341" s="18" t="s">
        <v>85</v>
      </c>
    </row>
    <row r="342" spans="1:51" s="14" customFormat="1" ht="12">
      <c r="A342" s="14"/>
      <c r="B342" s="234"/>
      <c r="C342" s="235"/>
      <c r="D342" s="225" t="s">
        <v>175</v>
      </c>
      <c r="E342" s="236" t="s">
        <v>19</v>
      </c>
      <c r="F342" s="237" t="s">
        <v>874</v>
      </c>
      <c r="G342" s="235"/>
      <c r="H342" s="238">
        <v>27</v>
      </c>
      <c r="I342" s="239"/>
      <c r="J342" s="235"/>
      <c r="K342" s="235"/>
      <c r="L342" s="240"/>
      <c r="M342" s="241"/>
      <c r="N342" s="242"/>
      <c r="O342" s="242"/>
      <c r="P342" s="242"/>
      <c r="Q342" s="242"/>
      <c r="R342" s="242"/>
      <c r="S342" s="242"/>
      <c r="T342" s="243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44" t="s">
        <v>175</v>
      </c>
      <c r="AU342" s="244" t="s">
        <v>85</v>
      </c>
      <c r="AV342" s="14" t="s">
        <v>85</v>
      </c>
      <c r="AW342" s="14" t="s">
        <v>37</v>
      </c>
      <c r="AX342" s="14" t="s">
        <v>83</v>
      </c>
      <c r="AY342" s="244" t="s">
        <v>159</v>
      </c>
    </row>
    <row r="343" spans="1:65" s="2" customFormat="1" ht="37.8" customHeight="1">
      <c r="A343" s="39"/>
      <c r="B343" s="40"/>
      <c r="C343" s="205" t="s">
        <v>499</v>
      </c>
      <c r="D343" s="205" t="s">
        <v>162</v>
      </c>
      <c r="E343" s="206" t="s">
        <v>541</v>
      </c>
      <c r="F343" s="207" t="s">
        <v>542</v>
      </c>
      <c r="G343" s="208" t="s">
        <v>237</v>
      </c>
      <c r="H343" s="209">
        <v>3</v>
      </c>
      <c r="I343" s="210"/>
      <c r="J343" s="211">
        <f>ROUND(I343*H343,2)</f>
        <v>0</v>
      </c>
      <c r="K343" s="207" t="s">
        <v>166</v>
      </c>
      <c r="L343" s="45"/>
      <c r="M343" s="212" t="s">
        <v>19</v>
      </c>
      <c r="N343" s="213" t="s">
        <v>46</v>
      </c>
      <c r="O343" s="85"/>
      <c r="P343" s="214">
        <f>O343*H343</f>
        <v>0</v>
      </c>
      <c r="Q343" s="214">
        <v>0</v>
      </c>
      <c r="R343" s="214">
        <f>Q343*H343</f>
        <v>0</v>
      </c>
      <c r="S343" s="214">
        <v>0</v>
      </c>
      <c r="T343" s="215">
        <f>S343*H343</f>
        <v>0</v>
      </c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R343" s="216" t="s">
        <v>238</v>
      </c>
      <c r="AT343" s="216" t="s">
        <v>162</v>
      </c>
      <c r="AU343" s="216" t="s">
        <v>85</v>
      </c>
      <c r="AY343" s="18" t="s">
        <v>159</v>
      </c>
      <c r="BE343" s="217">
        <f>IF(N343="základní",J343,0)</f>
        <v>0</v>
      </c>
      <c r="BF343" s="217">
        <f>IF(N343="snížená",J343,0)</f>
        <v>0</v>
      </c>
      <c r="BG343" s="217">
        <f>IF(N343="zákl. přenesená",J343,0)</f>
        <v>0</v>
      </c>
      <c r="BH343" s="217">
        <f>IF(N343="sníž. přenesená",J343,0)</f>
        <v>0</v>
      </c>
      <c r="BI343" s="217">
        <f>IF(N343="nulová",J343,0)</f>
        <v>0</v>
      </c>
      <c r="BJ343" s="18" t="s">
        <v>83</v>
      </c>
      <c r="BK343" s="217">
        <f>ROUND(I343*H343,2)</f>
        <v>0</v>
      </c>
      <c r="BL343" s="18" t="s">
        <v>238</v>
      </c>
      <c r="BM343" s="216" t="s">
        <v>1618</v>
      </c>
    </row>
    <row r="344" spans="1:47" s="2" customFormat="1" ht="12">
      <c r="A344" s="39"/>
      <c r="B344" s="40"/>
      <c r="C344" s="41"/>
      <c r="D344" s="218" t="s">
        <v>169</v>
      </c>
      <c r="E344" s="41"/>
      <c r="F344" s="219" t="s">
        <v>544</v>
      </c>
      <c r="G344" s="41"/>
      <c r="H344" s="41"/>
      <c r="I344" s="220"/>
      <c r="J344" s="41"/>
      <c r="K344" s="41"/>
      <c r="L344" s="45"/>
      <c r="M344" s="221"/>
      <c r="N344" s="222"/>
      <c r="O344" s="85"/>
      <c r="P344" s="85"/>
      <c r="Q344" s="85"/>
      <c r="R344" s="85"/>
      <c r="S344" s="85"/>
      <c r="T344" s="86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T344" s="18" t="s">
        <v>169</v>
      </c>
      <c r="AU344" s="18" t="s">
        <v>85</v>
      </c>
    </row>
    <row r="345" spans="1:65" s="2" customFormat="1" ht="21.75" customHeight="1">
      <c r="A345" s="39"/>
      <c r="B345" s="40"/>
      <c r="C345" s="257" t="s">
        <v>504</v>
      </c>
      <c r="D345" s="257" t="s">
        <v>255</v>
      </c>
      <c r="E345" s="258" t="s">
        <v>546</v>
      </c>
      <c r="F345" s="259" t="s">
        <v>547</v>
      </c>
      <c r="G345" s="260" t="s">
        <v>237</v>
      </c>
      <c r="H345" s="261">
        <v>3</v>
      </c>
      <c r="I345" s="262"/>
      <c r="J345" s="263">
        <f>ROUND(I345*H345,2)</f>
        <v>0</v>
      </c>
      <c r="K345" s="259" t="s">
        <v>166</v>
      </c>
      <c r="L345" s="264"/>
      <c r="M345" s="265" t="s">
        <v>19</v>
      </c>
      <c r="N345" s="266" t="s">
        <v>46</v>
      </c>
      <c r="O345" s="85"/>
      <c r="P345" s="214">
        <f>O345*H345</f>
        <v>0</v>
      </c>
      <c r="Q345" s="214">
        <v>0.00091</v>
      </c>
      <c r="R345" s="214">
        <f>Q345*H345</f>
        <v>0.00273</v>
      </c>
      <c r="S345" s="214">
        <v>0</v>
      </c>
      <c r="T345" s="215">
        <f>S345*H345</f>
        <v>0</v>
      </c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R345" s="216" t="s">
        <v>259</v>
      </c>
      <c r="AT345" s="216" t="s">
        <v>255</v>
      </c>
      <c r="AU345" s="216" t="s">
        <v>85</v>
      </c>
      <c r="AY345" s="18" t="s">
        <v>159</v>
      </c>
      <c r="BE345" s="217">
        <f>IF(N345="základní",J345,0)</f>
        <v>0</v>
      </c>
      <c r="BF345" s="217">
        <f>IF(N345="snížená",J345,0)</f>
        <v>0</v>
      </c>
      <c r="BG345" s="217">
        <f>IF(N345="zákl. přenesená",J345,0)</f>
        <v>0</v>
      </c>
      <c r="BH345" s="217">
        <f>IF(N345="sníž. přenesená",J345,0)</f>
        <v>0</v>
      </c>
      <c r="BI345" s="217">
        <f>IF(N345="nulová",J345,0)</f>
        <v>0</v>
      </c>
      <c r="BJ345" s="18" t="s">
        <v>83</v>
      </c>
      <c r="BK345" s="217">
        <f>ROUND(I345*H345,2)</f>
        <v>0</v>
      </c>
      <c r="BL345" s="18" t="s">
        <v>238</v>
      </c>
      <c r="BM345" s="216" t="s">
        <v>1619</v>
      </c>
    </row>
    <row r="346" spans="1:65" s="2" customFormat="1" ht="49.05" customHeight="1">
      <c r="A346" s="39"/>
      <c r="B346" s="40"/>
      <c r="C346" s="205" t="s">
        <v>511</v>
      </c>
      <c r="D346" s="205" t="s">
        <v>162</v>
      </c>
      <c r="E346" s="206" t="s">
        <v>550</v>
      </c>
      <c r="F346" s="207" t="s">
        <v>551</v>
      </c>
      <c r="G346" s="208" t="s">
        <v>191</v>
      </c>
      <c r="H346" s="209">
        <v>0.071</v>
      </c>
      <c r="I346" s="210"/>
      <c r="J346" s="211">
        <f>ROUND(I346*H346,2)</f>
        <v>0</v>
      </c>
      <c r="K346" s="207" t="s">
        <v>166</v>
      </c>
      <c r="L346" s="45"/>
      <c r="M346" s="212" t="s">
        <v>19</v>
      </c>
      <c r="N346" s="213" t="s">
        <v>46</v>
      </c>
      <c r="O346" s="85"/>
      <c r="P346" s="214">
        <f>O346*H346</f>
        <v>0</v>
      </c>
      <c r="Q346" s="214">
        <v>0</v>
      </c>
      <c r="R346" s="214">
        <f>Q346*H346</f>
        <v>0</v>
      </c>
      <c r="S346" s="214">
        <v>0</v>
      </c>
      <c r="T346" s="215">
        <f>S346*H346</f>
        <v>0</v>
      </c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R346" s="216" t="s">
        <v>238</v>
      </c>
      <c r="AT346" s="216" t="s">
        <v>162</v>
      </c>
      <c r="AU346" s="216" t="s">
        <v>85</v>
      </c>
      <c r="AY346" s="18" t="s">
        <v>159</v>
      </c>
      <c r="BE346" s="217">
        <f>IF(N346="základní",J346,0)</f>
        <v>0</v>
      </c>
      <c r="BF346" s="217">
        <f>IF(N346="snížená",J346,0)</f>
        <v>0</v>
      </c>
      <c r="BG346" s="217">
        <f>IF(N346="zákl. přenesená",J346,0)</f>
        <v>0</v>
      </c>
      <c r="BH346" s="217">
        <f>IF(N346="sníž. přenesená",J346,0)</f>
        <v>0</v>
      </c>
      <c r="BI346" s="217">
        <f>IF(N346="nulová",J346,0)</f>
        <v>0</v>
      </c>
      <c r="BJ346" s="18" t="s">
        <v>83</v>
      </c>
      <c r="BK346" s="217">
        <f>ROUND(I346*H346,2)</f>
        <v>0</v>
      </c>
      <c r="BL346" s="18" t="s">
        <v>238</v>
      </c>
      <c r="BM346" s="216" t="s">
        <v>1620</v>
      </c>
    </row>
    <row r="347" spans="1:47" s="2" customFormat="1" ht="12">
      <c r="A347" s="39"/>
      <c r="B347" s="40"/>
      <c r="C347" s="41"/>
      <c r="D347" s="218" t="s">
        <v>169</v>
      </c>
      <c r="E347" s="41"/>
      <c r="F347" s="219" t="s">
        <v>553</v>
      </c>
      <c r="G347" s="41"/>
      <c r="H347" s="41"/>
      <c r="I347" s="220"/>
      <c r="J347" s="41"/>
      <c r="K347" s="41"/>
      <c r="L347" s="45"/>
      <c r="M347" s="221"/>
      <c r="N347" s="222"/>
      <c r="O347" s="85"/>
      <c r="P347" s="85"/>
      <c r="Q347" s="85"/>
      <c r="R347" s="85"/>
      <c r="S347" s="85"/>
      <c r="T347" s="86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T347" s="18" t="s">
        <v>169</v>
      </c>
      <c r="AU347" s="18" t="s">
        <v>85</v>
      </c>
    </row>
    <row r="348" spans="1:63" s="12" customFormat="1" ht="22.8" customHeight="1">
      <c r="A348" s="12"/>
      <c r="B348" s="189"/>
      <c r="C348" s="190"/>
      <c r="D348" s="191" t="s">
        <v>74</v>
      </c>
      <c r="E348" s="203" t="s">
        <v>554</v>
      </c>
      <c r="F348" s="203" t="s">
        <v>555</v>
      </c>
      <c r="G348" s="190"/>
      <c r="H348" s="190"/>
      <c r="I348" s="193"/>
      <c r="J348" s="204">
        <f>BK348</f>
        <v>0</v>
      </c>
      <c r="K348" s="190"/>
      <c r="L348" s="195"/>
      <c r="M348" s="196"/>
      <c r="N348" s="197"/>
      <c r="O348" s="197"/>
      <c r="P348" s="198">
        <f>SUM(P349:P394)</f>
        <v>0</v>
      </c>
      <c r="Q348" s="197"/>
      <c r="R348" s="198">
        <f>SUM(R349:R394)</f>
        <v>0.0577</v>
      </c>
      <c r="S348" s="197"/>
      <c r="T348" s="199">
        <f>SUM(T349:T394)</f>
        <v>0.13149</v>
      </c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R348" s="200" t="s">
        <v>85</v>
      </c>
      <c r="AT348" s="201" t="s">
        <v>74</v>
      </c>
      <c r="AU348" s="201" t="s">
        <v>83</v>
      </c>
      <c r="AY348" s="200" t="s">
        <v>159</v>
      </c>
      <c r="BK348" s="202">
        <f>SUM(BK349:BK394)</f>
        <v>0</v>
      </c>
    </row>
    <row r="349" spans="1:65" s="2" customFormat="1" ht="37.8" customHeight="1">
      <c r="A349" s="39"/>
      <c r="B349" s="40"/>
      <c r="C349" s="205" t="s">
        <v>516</v>
      </c>
      <c r="D349" s="205" t="s">
        <v>162</v>
      </c>
      <c r="E349" s="206" t="s">
        <v>557</v>
      </c>
      <c r="F349" s="207" t="s">
        <v>558</v>
      </c>
      <c r="G349" s="208" t="s">
        <v>461</v>
      </c>
      <c r="H349" s="209">
        <v>163</v>
      </c>
      <c r="I349" s="210"/>
      <c r="J349" s="211">
        <f>ROUND(I349*H349,2)</f>
        <v>0</v>
      </c>
      <c r="K349" s="207" t="s">
        <v>166</v>
      </c>
      <c r="L349" s="45"/>
      <c r="M349" s="212" t="s">
        <v>19</v>
      </c>
      <c r="N349" s="213" t="s">
        <v>46</v>
      </c>
      <c r="O349" s="85"/>
      <c r="P349" s="214">
        <f>O349*H349</f>
        <v>0</v>
      </c>
      <c r="Q349" s="214">
        <v>0</v>
      </c>
      <c r="R349" s="214">
        <f>Q349*H349</f>
        <v>0</v>
      </c>
      <c r="S349" s="214">
        <v>0.00062</v>
      </c>
      <c r="T349" s="215">
        <f>S349*H349</f>
        <v>0.10106</v>
      </c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R349" s="216" t="s">
        <v>238</v>
      </c>
      <c r="AT349" s="216" t="s">
        <v>162</v>
      </c>
      <c r="AU349" s="216" t="s">
        <v>85</v>
      </c>
      <c r="AY349" s="18" t="s">
        <v>159</v>
      </c>
      <c r="BE349" s="217">
        <f>IF(N349="základní",J349,0)</f>
        <v>0</v>
      </c>
      <c r="BF349" s="217">
        <f>IF(N349="snížená",J349,0)</f>
        <v>0</v>
      </c>
      <c r="BG349" s="217">
        <f>IF(N349="zákl. přenesená",J349,0)</f>
        <v>0</v>
      </c>
      <c r="BH349" s="217">
        <f>IF(N349="sníž. přenesená",J349,0)</f>
        <v>0</v>
      </c>
      <c r="BI349" s="217">
        <f>IF(N349="nulová",J349,0)</f>
        <v>0</v>
      </c>
      <c r="BJ349" s="18" t="s">
        <v>83</v>
      </c>
      <c r="BK349" s="217">
        <f>ROUND(I349*H349,2)</f>
        <v>0</v>
      </c>
      <c r="BL349" s="18" t="s">
        <v>238</v>
      </c>
      <c r="BM349" s="216" t="s">
        <v>1621</v>
      </c>
    </row>
    <row r="350" spans="1:47" s="2" customFormat="1" ht="12">
      <c r="A350" s="39"/>
      <c r="B350" s="40"/>
      <c r="C350" s="41"/>
      <c r="D350" s="218" t="s">
        <v>169</v>
      </c>
      <c r="E350" s="41"/>
      <c r="F350" s="219" t="s">
        <v>560</v>
      </c>
      <c r="G350" s="41"/>
      <c r="H350" s="41"/>
      <c r="I350" s="220"/>
      <c r="J350" s="41"/>
      <c r="K350" s="41"/>
      <c r="L350" s="45"/>
      <c r="M350" s="221"/>
      <c r="N350" s="222"/>
      <c r="O350" s="85"/>
      <c r="P350" s="85"/>
      <c r="Q350" s="85"/>
      <c r="R350" s="85"/>
      <c r="S350" s="85"/>
      <c r="T350" s="86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T350" s="18" t="s">
        <v>169</v>
      </c>
      <c r="AU350" s="18" t="s">
        <v>85</v>
      </c>
    </row>
    <row r="351" spans="1:51" s="13" customFormat="1" ht="12">
      <c r="A351" s="13"/>
      <c r="B351" s="223"/>
      <c r="C351" s="224"/>
      <c r="D351" s="225" t="s">
        <v>175</v>
      </c>
      <c r="E351" s="226" t="s">
        <v>19</v>
      </c>
      <c r="F351" s="227" t="s">
        <v>561</v>
      </c>
      <c r="G351" s="224"/>
      <c r="H351" s="226" t="s">
        <v>19</v>
      </c>
      <c r="I351" s="228"/>
      <c r="J351" s="224"/>
      <c r="K351" s="224"/>
      <c r="L351" s="229"/>
      <c r="M351" s="230"/>
      <c r="N351" s="231"/>
      <c r="O351" s="231"/>
      <c r="P351" s="231"/>
      <c r="Q351" s="231"/>
      <c r="R351" s="231"/>
      <c r="S351" s="231"/>
      <c r="T351" s="232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33" t="s">
        <v>175</v>
      </c>
      <c r="AU351" s="233" t="s">
        <v>85</v>
      </c>
      <c r="AV351" s="13" t="s">
        <v>83</v>
      </c>
      <c r="AW351" s="13" t="s">
        <v>37</v>
      </c>
      <c r="AX351" s="13" t="s">
        <v>75</v>
      </c>
      <c r="AY351" s="233" t="s">
        <v>159</v>
      </c>
    </row>
    <row r="352" spans="1:51" s="13" customFormat="1" ht="12">
      <c r="A352" s="13"/>
      <c r="B352" s="223"/>
      <c r="C352" s="224"/>
      <c r="D352" s="225" t="s">
        <v>175</v>
      </c>
      <c r="E352" s="226" t="s">
        <v>19</v>
      </c>
      <c r="F352" s="227" t="s">
        <v>562</v>
      </c>
      <c r="G352" s="224"/>
      <c r="H352" s="226" t="s">
        <v>19</v>
      </c>
      <c r="I352" s="228"/>
      <c r="J352" s="224"/>
      <c r="K352" s="224"/>
      <c r="L352" s="229"/>
      <c r="M352" s="230"/>
      <c r="N352" s="231"/>
      <c r="O352" s="231"/>
      <c r="P352" s="231"/>
      <c r="Q352" s="231"/>
      <c r="R352" s="231"/>
      <c r="S352" s="231"/>
      <c r="T352" s="232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33" t="s">
        <v>175</v>
      </c>
      <c r="AU352" s="233" t="s">
        <v>85</v>
      </c>
      <c r="AV352" s="13" t="s">
        <v>83</v>
      </c>
      <c r="AW352" s="13" t="s">
        <v>37</v>
      </c>
      <c r="AX352" s="13" t="s">
        <v>75</v>
      </c>
      <c r="AY352" s="233" t="s">
        <v>159</v>
      </c>
    </row>
    <row r="353" spans="1:51" s="14" customFormat="1" ht="12">
      <c r="A353" s="14"/>
      <c r="B353" s="234"/>
      <c r="C353" s="235"/>
      <c r="D353" s="225" t="s">
        <v>175</v>
      </c>
      <c r="E353" s="236" t="s">
        <v>19</v>
      </c>
      <c r="F353" s="237" t="s">
        <v>1622</v>
      </c>
      <c r="G353" s="235"/>
      <c r="H353" s="238">
        <v>163</v>
      </c>
      <c r="I353" s="239"/>
      <c r="J353" s="235"/>
      <c r="K353" s="235"/>
      <c r="L353" s="240"/>
      <c r="M353" s="241"/>
      <c r="N353" s="242"/>
      <c r="O353" s="242"/>
      <c r="P353" s="242"/>
      <c r="Q353" s="242"/>
      <c r="R353" s="242"/>
      <c r="S353" s="242"/>
      <c r="T353" s="243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44" t="s">
        <v>175</v>
      </c>
      <c r="AU353" s="244" t="s">
        <v>85</v>
      </c>
      <c r="AV353" s="14" t="s">
        <v>85</v>
      </c>
      <c r="AW353" s="14" t="s">
        <v>37</v>
      </c>
      <c r="AX353" s="14" t="s">
        <v>83</v>
      </c>
      <c r="AY353" s="244" t="s">
        <v>159</v>
      </c>
    </row>
    <row r="354" spans="1:65" s="2" customFormat="1" ht="24.15" customHeight="1">
      <c r="A354" s="39"/>
      <c r="B354" s="40"/>
      <c r="C354" s="205" t="s">
        <v>521</v>
      </c>
      <c r="D354" s="205" t="s">
        <v>162</v>
      </c>
      <c r="E354" s="206" t="s">
        <v>565</v>
      </c>
      <c r="F354" s="207" t="s">
        <v>566</v>
      </c>
      <c r="G354" s="208" t="s">
        <v>237</v>
      </c>
      <c r="H354" s="209">
        <v>117</v>
      </c>
      <c r="I354" s="210"/>
      <c r="J354" s="211">
        <f>ROUND(I354*H354,2)</f>
        <v>0</v>
      </c>
      <c r="K354" s="207" t="s">
        <v>166</v>
      </c>
      <c r="L354" s="45"/>
      <c r="M354" s="212" t="s">
        <v>19</v>
      </c>
      <c r="N354" s="213" t="s">
        <v>46</v>
      </c>
      <c r="O354" s="85"/>
      <c r="P354" s="214">
        <f>O354*H354</f>
        <v>0</v>
      </c>
      <c r="Q354" s="214">
        <v>0</v>
      </c>
      <c r="R354" s="214">
        <f>Q354*H354</f>
        <v>0</v>
      </c>
      <c r="S354" s="214">
        <v>0.00015</v>
      </c>
      <c r="T354" s="215">
        <f>S354*H354</f>
        <v>0.01755</v>
      </c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R354" s="216" t="s">
        <v>238</v>
      </c>
      <c r="AT354" s="216" t="s">
        <v>162</v>
      </c>
      <c r="AU354" s="216" t="s">
        <v>85</v>
      </c>
      <c r="AY354" s="18" t="s">
        <v>159</v>
      </c>
      <c r="BE354" s="217">
        <f>IF(N354="základní",J354,0)</f>
        <v>0</v>
      </c>
      <c r="BF354" s="217">
        <f>IF(N354="snížená",J354,0)</f>
        <v>0</v>
      </c>
      <c r="BG354" s="217">
        <f>IF(N354="zákl. přenesená",J354,0)</f>
        <v>0</v>
      </c>
      <c r="BH354" s="217">
        <f>IF(N354="sníž. přenesená",J354,0)</f>
        <v>0</v>
      </c>
      <c r="BI354" s="217">
        <f>IF(N354="nulová",J354,0)</f>
        <v>0</v>
      </c>
      <c r="BJ354" s="18" t="s">
        <v>83</v>
      </c>
      <c r="BK354" s="217">
        <f>ROUND(I354*H354,2)</f>
        <v>0</v>
      </c>
      <c r="BL354" s="18" t="s">
        <v>238</v>
      </c>
      <c r="BM354" s="216" t="s">
        <v>1623</v>
      </c>
    </row>
    <row r="355" spans="1:47" s="2" customFormat="1" ht="12">
      <c r="A355" s="39"/>
      <c r="B355" s="40"/>
      <c r="C355" s="41"/>
      <c r="D355" s="218" t="s">
        <v>169</v>
      </c>
      <c r="E355" s="41"/>
      <c r="F355" s="219" t="s">
        <v>568</v>
      </c>
      <c r="G355" s="41"/>
      <c r="H355" s="41"/>
      <c r="I355" s="220"/>
      <c r="J355" s="41"/>
      <c r="K355" s="41"/>
      <c r="L355" s="45"/>
      <c r="M355" s="221"/>
      <c r="N355" s="222"/>
      <c r="O355" s="85"/>
      <c r="P355" s="85"/>
      <c r="Q355" s="85"/>
      <c r="R355" s="85"/>
      <c r="S355" s="85"/>
      <c r="T355" s="86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T355" s="18" t="s">
        <v>169</v>
      </c>
      <c r="AU355" s="18" t="s">
        <v>85</v>
      </c>
    </row>
    <row r="356" spans="1:51" s="13" customFormat="1" ht="12">
      <c r="A356" s="13"/>
      <c r="B356" s="223"/>
      <c r="C356" s="224"/>
      <c r="D356" s="225" t="s">
        <v>175</v>
      </c>
      <c r="E356" s="226" t="s">
        <v>19</v>
      </c>
      <c r="F356" s="227" t="s">
        <v>561</v>
      </c>
      <c r="G356" s="224"/>
      <c r="H356" s="226" t="s">
        <v>19</v>
      </c>
      <c r="I356" s="228"/>
      <c r="J356" s="224"/>
      <c r="K356" s="224"/>
      <c r="L356" s="229"/>
      <c r="M356" s="230"/>
      <c r="N356" s="231"/>
      <c r="O356" s="231"/>
      <c r="P356" s="231"/>
      <c r="Q356" s="231"/>
      <c r="R356" s="231"/>
      <c r="S356" s="231"/>
      <c r="T356" s="232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33" t="s">
        <v>175</v>
      </c>
      <c r="AU356" s="233" t="s">
        <v>85</v>
      </c>
      <c r="AV356" s="13" t="s">
        <v>83</v>
      </c>
      <c r="AW356" s="13" t="s">
        <v>37</v>
      </c>
      <c r="AX356" s="13" t="s">
        <v>75</v>
      </c>
      <c r="AY356" s="233" t="s">
        <v>159</v>
      </c>
    </row>
    <row r="357" spans="1:51" s="13" customFormat="1" ht="12">
      <c r="A357" s="13"/>
      <c r="B357" s="223"/>
      <c r="C357" s="224"/>
      <c r="D357" s="225" t="s">
        <v>175</v>
      </c>
      <c r="E357" s="226" t="s">
        <v>19</v>
      </c>
      <c r="F357" s="227" t="s">
        <v>569</v>
      </c>
      <c r="G357" s="224"/>
      <c r="H357" s="226" t="s">
        <v>19</v>
      </c>
      <c r="I357" s="228"/>
      <c r="J357" s="224"/>
      <c r="K357" s="224"/>
      <c r="L357" s="229"/>
      <c r="M357" s="230"/>
      <c r="N357" s="231"/>
      <c r="O357" s="231"/>
      <c r="P357" s="231"/>
      <c r="Q357" s="231"/>
      <c r="R357" s="231"/>
      <c r="S357" s="231"/>
      <c r="T357" s="232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33" t="s">
        <v>175</v>
      </c>
      <c r="AU357" s="233" t="s">
        <v>85</v>
      </c>
      <c r="AV357" s="13" t="s">
        <v>83</v>
      </c>
      <c r="AW357" s="13" t="s">
        <v>37</v>
      </c>
      <c r="AX357" s="13" t="s">
        <v>75</v>
      </c>
      <c r="AY357" s="233" t="s">
        <v>159</v>
      </c>
    </row>
    <row r="358" spans="1:51" s="13" customFormat="1" ht="12">
      <c r="A358" s="13"/>
      <c r="B358" s="223"/>
      <c r="C358" s="224"/>
      <c r="D358" s="225" t="s">
        <v>175</v>
      </c>
      <c r="E358" s="226" t="s">
        <v>19</v>
      </c>
      <c r="F358" s="227" t="s">
        <v>562</v>
      </c>
      <c r="G358" s="224"/>
      <c r="H358" s="226" t="s">
        <v>19</v>
      </c>
      <c r="I358" s="228"/>
      <c r="J358" s="224"/>
      <c r="K358" s="224"/>
      <c r="L358" s="229"/>
      <c r="M358" s="230"/>
      <c r="N358" s="231"/>
      <c r="O358" s="231"/>
      <c r="P358" s="231"/>
      <c r="Q358" s="231"/>
      <c r="R358" s="231"/>
      <c r="S358" s="231"/>
      <c r="T358" s="232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33" t="s">
        <v>175</v>
      </c>
      <c r="AU358" s="233" t="s">
        <v>85</v>
      </c>
      <c r="AV358" s="13" t="s">
        <v>83</v>
      </c>
      <c r="AW358" s="13" t="s">
        <v>37</v>
      </c>
      <c r="AX358" s="13" t="s">
        <v>75</v>
      </c>
      <c r="AY358" s="233" t="s">
        <v>159</v>
      </c>
    </row>
    <row r="359" spans="1:51" s="14" customFormat="1" ht="12">
      <c r="A359" s="14"/>
      <c r="B359" s="234"/>
      <c r="C359" s="235"/>
      <c r="D359" s="225" t="s">
        <v>175</v>
      </c>
      <c r="E359" s="236" t="s">
        <v>19</v>
      </c>
      <c r="F359" s="237" t="s">
        <v>1492</v>
      </c>
      <c r="G359" s="235"/>
      <c r="H359" s="238">
        <v>117</v>
      </c>
      <c r="I359" s="239"/>
      <c r="J359" s="235"/>
      <c r="K359" s="235"/>
      <c r="L359" s="240"/>
      <c r="M359" s="241"/>
      <c r="N359" s="242"/>
      <c r="O359" s="242"/>
      <c r="P359" s="242"/>
      <c r="Q359" s="242"/>
      <c r="R359" s="242"/>
      <c r="S359" s="242"/>
      <c r="T359" s="243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44" t="s">
        <v>175</v>
      </c>
      <c r="AU359" s="244" t="s">
        <v>85</v>
      </c>
      <c r="AV359" s="14" t="s">
        <v>85</v>
      </c>
      <c r="AW359" s="14" t="s">
        <v>37</v>
      </c>
      <c r="AX359" s="14" t="s">
        <v>75</v>
      </c>
      <c r="AY359" s="244" t="s">
        <v>159</v>
      </c>
    </row>
    <row r="360" spans="1:51" s="13" customFormat="1" ht="12">
      <c r="A360" s="13"/>
      <c r="B360" s="223"/>
      <c r="C360" s="224"/>
      <c r="D360" s="225" t="s">
        <v>175</v>
      </c>
      <c r="E360" s="226" t="s">
        <v>19</v>
      </c>
      <c r="F360" s="227" t="s">
        <v>243</v>
      </c>
      <c r="G360" s="224"/>
      <c r="H360" s="226" t="s">
        <v>19</v>
      </c>
      <c r="I360" s="228"/>
      <c r="J360" s="224"/>
      <c r="K360" s="224"/>
      <c r="L360" s="229"/>
      <c r="M360" s="230"/>
      <c r="N360" s="231"/>
      <c r="O360" s="231"/>
      <c r="P360" s="231"/>
      <c r="Q360" s="231"/>
      <c r="R360" s="231"/>
      <c r="S360" s="231"/>
      <c r="T360" s="232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33" t="s">
        <v>175</v>
      </c>
      <c r="AU360" s="233" t="s">
        <v>85</v>
      </c>
      <c r="AV360" s="13" t="s">
        <v>83</v>
      </c>
      <c r="AW360" s="13" t="s">
        <v>37</v>
      </c>
      <c r="AX360" s="13" t="s">
        <v>75</v>
      </c>
      <c r="AY360" s="233" t="s">
        <v>159</v>
      </c>
    </row>
    <row r="361" spans="1:51" s="14" customFormat="1" ht="12">
      <c r="A361" s="14"/>
      <c r="B361" s="234"/>
      <c r="C361" s="235"/>
      <c r="D361" s="225" t="s">
        <v>175</v>
      </c>
      <c r="E361" s="236" t="s">
        <v>19</v>
      </c>
      <c r="F361" s="237" t="s">
        <v>75</v>
      </c>
      <c r="G361" s="235"/>
      <c r="H361" s="238">
        <v>0</v>
      </c>
      <c r="I361" s="239"/>
      <c r="J361" s="235"/>
      <c r="K361" s="235"/>
      <c r="L361" s="240"/>
      <c r="M361" s="241"/>
      <c r="N361" s="242"/>
      <c r="O361" s="242"/>
      <c r="P361" s="242"/>
      <c r="Q361" s="242"/>
      <c r="R361" s="242"/>
      <c r="S361" s="242"/>
      <c r="T361" s="243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44" t="s">
        <v>175</v>
      </c>
      <c r="AU361" s="244" t="s">
        <v>85</v>
      </c>
      <c r="AV361" s="14" t="s">
        <v>85</v>
      </c>
      <c r="AW361" s="14" t="s">
        <v>37</v>
      </c>
      <c r="AX361" s="14" t="s">
        <v>75</v>
      </c>
      <c r="AY361" s="244" t="s">
        <v>159</v>
      </c>
    </row>
    <row r="362" spans="1:51" s="15" customFormat="1" ht="12">
      <c r="A362" s="15"/>
      <c r="B362" s="245"/>
      <c r="C362" s="246"/>
      <c r="D362" s="225" t="s">
        <v>175</v>
      </c>
      <c r="E362" s="247" t="s">
        <v>19</v>
      </c>
      <c r="F362" s="248" t="s">
        <v>179</v>
      </c>
      <c r="G362" s="246"/>
      <c r="H362" s="249">
        <v>117</v>
      </c>
      <c r="I362" s="250"/>
      <c r="J362" s="246"/>
      <c r="K362" s="246"/>
      <c r="L362" s="251"/>
      <c r="M362" s="252"/>
      <c r="N362" s="253"/>
      <c r="O362" s="253"/>
      <c r="P362" s="253"/>
      <c r="Q362" s="253"/>
      <c r="R362" s="253"/>
      <c r="S362" s="253"/>
      <c r="T362" s="254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T362" s="255" t="s">
        <v>175</v>
      </c>
      <c r="AU362" s="255" t="s">
        <v>85</v>
      </c>
      <c r="AV362" s="15" t="s">
        <v>167</v>
      </c>
      <c r="AW362" s="15" t="s">
        <v>37</v>
      </c>
      <c r="AX362" s="15" t="s">
        <v>83</v>
      </c>
      <c r="AY362" s="255" t="s">
        <v>159</v>
      </c>
    </row>
    <row r="363" spans="1:65" s="2" customFormat="1" ht="24.15" customHeight="1">
      <c r="A363" s="39"/>
      <c r="B363" s="40"/>
      <c r="C363" s="205" t="s">
        <v>525</v>
      </c>
      <c r="D363" s="205" t="s">
        <v>162</v>
      </c>
      <c r="E363" s="206" t="s">
        <v>882</v>
      </c>
      <c r="F363" s="207" t="s">
        <v>883</v>
      </c>
      <c r="G363" s="208" t="s">
        <v>237</v>
      </c>
      <c r="H363" s="209">
        <v>46</v>
      </c>
      <c r="I363" s="210"/>
      <c r="J363" s="211">
        <f>ROUND(I363*H363,2)</f>
        <v>0</v>
      </c>
      <c r="K363" s="207" t="s">
        <v>166</v>
      </c>
      <c r="L363" s="45"/>
      <c r="M363" s="212" t="s">
        <v>19</v>
      </c>
      <c r="N363" s="213" t="s">
        <v>46</v>
      </c>
      <c r="O363" s="85"/>
      <c r="P363" s="214">
        <f>O363*H363</f>
        <v>0</v>
      </c>
      <c r="Q363" s="214">
        <v>0</v>
      </c>
      <c r="R363" s="214">
        <f>Q363*H363</f>
        <v>0</v>
      </c>
      <c r="S363" s="214">
        <v>0.00028</v>
      </c>
      <c r="T363" s="215">
        <f>S363*H363</f>
        <v>0.012879999999999999</v>
      </c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R363" s="216" t="s">
        <v>238</v>
      </c>
      <c r="AT363" s="216" t="s">
        <v>162</v>
      </c>
      <c r="AU363" s="216" t="s">
        <v>85</v>
      </c>
      <c r="AY363" s="18" t="s">
        <v>159</v>
      </c>
      <c r="BE363" s="217">
        <f>IF(N363="základní",J363,0)</f>
        <v>0</v>
      </c>
      <c r="BF363" s="217">
        <f>IF(N363="snížená",J363,0)</f>
        <v>0</v>
      </c>
      <c r="BG363" s="217">
        <f>IF(N363="zákl. přenesená",J363,0)</f>
        <v>0</v>
      </c>
      <c r="BH363" s="217">
        <f>IF(N363="sníž. přenesená",J363,0)</f>
        <v>0</v>
      </c>
      <c r="BI363" s="217">
        <f>IF(N363="nulová",J363,0)</f>
        <v>0</v>
      </c>
      <c r="BJ363" s="18" t="s">
        <v>83</v>
      </c>
      <c r="BK363" s="217">
        <f>ROUND(I363*H363,2)</f>
        <v>0</v>
      </c>
      <c r="BL363" s="18" t="s">
        <v>238</v>
      </c>
      <c r="BM363" s="216" t="s">
        <v>1624</v>
      </c>
    </row>
    <row r="364" spans="1:47" s="2" customFormat="1" ht="12">
      <c r="A364" s="39"/>
      <c r="B364" s="40"/>
      <c r="C364" s="41"/>
      <c r="D364" s="218" t="s">
        <v>169</v>
      </c>
      <c r="E364" s="41"/>
      <c r="F364" s="219" t="s">
        <v>885</v>
      </c>
      <c r="G364" s="41"/>
      <c r="H364" s="41"/>
      <c r="I364" s="220"/>
      <c r="J364" s="41"/>
      <c r="K364" s="41"/>
      <c r="L364" s="45"/>
      <c r="M364" s="221"/>
      <c r="N364" s="222"/>
      <c r="O364" s="85"/>
      <c r="P364" s="85"/>
      <c r="Q364" s="85"/>
      <c r="R364" s="85"/>
      <c r="S364" s="85"/>
      <c r="T364" s="86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T364" s="18" t="s">
        <v>169</v>
      </c>
      <c r="AU364" s="18" t="s">
        <v>85</v>
      </c>
    </row>
    <row r="365" spans="1:51" s="13" customFormat="1" ht="12">
      <c r="A365" s="13"/>
      <c r="B365" s="223"/>
      <c r="C365" s="224"/>
      <c r="D365" s="225" t="s">
        <v>175</v>
      </c>
      <c r="E365" s="226" t="s">
        <v>19</v>
      </c>
      <c r="F365" s="227" t="s">
        <v>561</v>
      </c>
      <c r="G365" s="224"/>
      <c r="H365" s="226" t="s">
        <v>19</v>
      </c>
      <c r="I365" s="228"/>
      <c r="J365" s="224"/>
      <c r="K365" s="224"/>
      <c r="L365" s="229"/>
      <c r="M365" s="230"/>
      <c r="N365" s="231"/>
      <c r="O365" s="231"/>
      <c r="P365" s="231"/>
      <c r="Q365" s="231"/>
      <c r="R365" s="231"/>
      <c r="S365" s="231"/>
      <c r="T365" s="232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33" t="s">
        <v>175</v>
      </c>
      <c r="AU365" s="233" t="s">
        <v>85</v>
      </c>
      <c r="AV365" s="13" t="s">
        <v>83</v>
      </c>
      <c r="AW365" s="13" t="s">
        <v>37</v>
      </c>
      <c r="AX365" s="13" t="s">
        <v>75</v>
      </c>
      <c r="AY365" s="233" t="s">
        <v>159</v>
      </c>
    </row>
    <row r="366" spans="1:51" s="13" customFormat="1" ht="12">
      <c r="A366" s="13"/>
      <c r="B366" s="223"/>
      <c r="C366" s="224"/>
      <c r="D366" s="225" t="s">
        <v>175</v>
      </c>
      <c r="E366" s="226" t="s">
        <v>19</v>
      </c>
      <c r="F366" s="227" t="s">
        <v>886</v>
      </c>
      <c r="G366" s="224"/>
      <c r="H366" s="226" t="s">
        <v>19</v>
      </c>
      <c r="I366" s="228"/>
      <c r="J366" s="224"/>
      <c r="K366" s="224"/>
      <c r="L366" s="229"/>
      <c r="M366" s="230"/>
      <c r="N366" s="231"/>
      <c r="O366" s="231"/>
      <c r="P366" s="231"/>
      <c r="Q366" s="231"/>
      <c r="R366" s="231"/>
      <c r="S366" s="231"/>
      <c r="T366" s="232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33" t="s">
        <v>175</v>
      </c>
      <c r="AU366" s="233" t="s">
        <v>85</v>
      </c>
      <c r="AV366" s="13" t="s">
        <v>83</v>
      </c>
      <c r="AW366" s="13" t="s">
        <v>37</v>
      </c>
      <c r="AX366" s="13" t="s">
        <v>75</v>
      </c>
      <c r="AY366" s="233" t="s">
        <v>159</v>
      </c>
    </row>
    <row r="367" spans="1:51" s="13" customFormat="1" ht="12">
      <c r="A367" s="13"/>
      <c r="B367" s="223"/>
      <c r="C367" s="224"/>
      <c r="D367" s="225" t="s">
        <v>175</v>
      </c>
      <c r="E367" s="226" t="s">
        <v>19</v>
      </c>
      <c r="F367" s="227" t="s">
        <v>562</v>
      </c>
      <c r="G367" s="224"/>
      <c r="H367" s="226" t="s">
        <v>19</v>
      </c>
      <c r="I367" s="228"/>
      <c r="J367" s="224"/>
      <c r="K367" s="224"/>
      <c r="L367" s="229"/>
      <c r="M367" s="230"/>
      <c r="N367" s="231"/>
      <c r="O367" s="231"/>
      <c r="P367" s="231"/>
      <c r="Q367" s="231"/>
      <c r="R367" s="231"/>
      <c r="S367" s="231"/>
      <c r="T367" s="232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33" t="s">
        <v>175</v>
      </c>
      <c r="AU367" s="233" t="s">
        <v>85</v>
      </c>
      <c r="AV367" s="13" t="s">
        <v>83</v>
      </c>
      <c r="AW367" s="13" t="s">
        <v>37</v>
      </c>
      <c r="AX367" s="13" t="s">
        <v>75</v>
      </c>
      <c r="AY367" s="233" t="s">
        <v>159</v>
      </c>
    </row>
    <row r="368" spans="1:51" s="14" customFormat="1" ht="12">
      <c r="A368" s="14"/>
      <c r="B368" s="234"/>
      <c r="C368" s="235"/>
      <c r="D368" s="225" t="s">
        <v>175</v>
      </c>
      <c r="E368" s="236" t="s">
        <v>19</v>
      </c>
      <c r="F368" s="237" t="s">
        <v>413</v>
      </c>
      <c r="G368" s="235"/>
      <c r="H368" s="238">
        <v>46</v>
      </c>
      <c r="I368" s="239"/>
      <c r="J368" s="235"/>
      <c r="K368" s="235"/>
      <c r="L368" s="240"/>
      <c r="M368" s="241"/>
      <c r="N368" s="242"/>
      <c r="O368" s="242"/>
      <c r="P368" s="242"/>
      <c r="Q368" s="242"/>
      <c r="R368" s="242"/>
      <c r="S368" s="242"/>
      <c r="T368" s="243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44" t="s">
        <v>175</v>
      </c>
      <c r="AU368" s="244" t="s">
        <v>85</v>
      </c>
      <c r="AV368" s="14" t="s">
        <v>85</v>
      </c>
      <c r="AW368" s="14" t="s">
        <v>37</v>
      </c>
      <c r="AX368" s="14" t="s">
        <v>75</v>
      </c>
      <c r="AY368" s="244" t="s">
        <v>159</v>
      </c>
    </row>
    <row r="369" spans="1:51" s="13" customFormat="1" ht="12">
      <c r="A369" s="13"/>
      <c r="B369" s="223"/>
      <c r="C369" s="224"/>
      <c r="D369" s="225" t="s">
        <v>175</v>
      </c>
      <c r="E369" s="226" t="s">
        <v>19</v>
      </c>
      <c r="F369" s="227" t="s">
        <v>243</v>
      </c>
      <c r="G369" s="224"/>
      <c r="H369" s="226" t="s">
        <v>19</v>
      </c>
      <c r="I369" s="228"/>
      <c r="J369" s="224"/>
      <c r="K369" s="224"/>
      <c r="L369" s="229"/>
      <c r="M369" s="230"/>
      <c r="N369" s="231"/>
      <c r="O369" s="231"/>
      <c r="P369" s="231"/>
      <c r="Q369" s="231"/>
      <c r="R369" s="231"/>
      <c r="S369" s="231"/>
      <c r="T369" s="232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33" t="s">
        <v>175</v>
      </c>
      <c r="AU369" s="233" t="s">
        <v>85</v>
      </c>
      <c r="AV369" s="13" t="s">
        <v>83</v>
      </c>
      <c r="AW369" s="13" t="s">
        <v>37</v>
      </c>
      <c r="AX369" s="13" t="s">
        <v>75</v>
      </c>
      <c r="AY369" s="233" t="s">
        <v>159</v>
      </c>
    </row>
    <row r="370" spans="1:51" s="14" customFormat="1" ht="12">
      <c r="A370" s="14"/>
      <c r="B370" s="234"/>
      <c r="C370" s="235"/>
      <c r="D370" s="225" t="s">
        <v>175</v>
      </c>
      <c r="E370" s="236" t="s">
        <v>19</v>
      </c>
      <c r="F370" s="237" t="s">
        <v>75</v>
      </c>
      <c r="G370" s="235"/>
      <c r="H370" s="238">
        <v>0</v>
      </c>
      <c r="I370" s="239"/>
      <c r="J370" s="235"/>
      <c r="K370" s="235"/>
      <c r="L370" s="240"/>
      <c r="M370" s="241"/>
      <c r="N370" s="242"/>
      <c r="O370" s="242"/>
      <c r="P370" s="242"/>
      <c r="Q370" s="242"/>
      <c r="R370" s="242"/>
      <c r="S370" s="242"/>
      <c r="T370" s="243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244" t="s">
        <v>175</v>
      </c>
      <c r="AU370" s="244" t="s">
        <v>85</v>
      </c>
      <c r="AV370" s="14" t="s">
        <v>85</v>
      </c>
      <c r="AW370" s="14" t="s">
        <v>37</v>
      </c>
      <c r="AX370" s="14" t="s">
        <v>75</v>
      </c>
      <c r="AY370" s="244" t="s">
        <v>159</v>
      </c>
    </row>
    <row r="371" spans="1:51" s="15" customFormat="1" ht="12">
      <c r="A371" s="15"/>
      <c r="B371" s="245"/>
      <c r="C371" s="246"/>
      <c r="D371" s="225" t="s">
        <v>175</v>
      </c>
      <c r="E371" s="247" t="s">
        <v>19</v>
      </c>
      <c r="F371" s="248" t="s">
        <v>179</v>
      </c>
      <c r="G371" s="246"/>
      <c r="H371" s="249">
        <v>46</v>
      </c>
      <c r="I371" s="250"/>
      <c r="J371" s="246"/>
      <c r="K371" s="246"/>
      <c r="L371" s="251"/>
      <c r="M371" s="252"/>
      <c r="N371" s="253"/>
      <c r="O371" s="253"/>
      <c r="P371" s="253"/>
      <c r="Q371" s="253"/>
      <c r="R371" s="253"/>
      <c r="S371" s="253"/>
      <c r="T371" s="254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T371" s="255" t="s">
        <v>175</v>
      </c>
      <c r="AU371" s="255" t="s">
        <v>85</v>
      </c>
      <c r="AV371" s="15" t="s">
        <v>167</v>
      </c>
      <c r="AW371" s="15" t="s">
        <v>37</v>
      </c>
      <c r="AX371" s="15" t="s">
        <v>83</v>
      </c>
      <c r="AY371" s="255" t="s">
        <v>159</v>
      </c>
    </row>
    <row r="372" spans="1:65" s="2" customFormat="1" ht="24.15" customHeight="1">
      <c r="A372" s="39"/>
      <c r="B372" s="40"/>
      <c r="C372" s="205" t="s">
        <v>529</v>
      </c>
      <c r="D372" s="205" t="s">
        <v>162</v>
      </c>
      <c r="E372" s="206" t="s">
        <v>572</v>
      </c>
      <c r="F372" s="207" t="s">
        <v>573</v>
      </c>
      <c r="G372" s="208" t="s">
        <v>461</v>
      </c>
      <c r="H372" s="209">
        <v>163</v>
      </c>
      <c r="I372" s="210"/>
      <c r="J372" s="211">
        <f>ROUND(I372*H372,2)</f>
        <v>0</v>
      </c>
      <c r="K372" s="207" t="s">
        <v>166</v>
      </c>
      <c r="L372" s="45"/>
      <c r="M372" s="212" t="s">
        <v>19</v>
      </c>
      <c r="N372" s="213" t="s">
        <v>46</v>
      </c>
      <c r="O372" s="85"/>
      <c r="P372" s="214">
        <f>O372*H372</f>
        <v>0</v>
      </c>
      <c r="Q372" s="214">
        <v>0</v>
      </c>
      <c r="R372" s="214">
        <f>Q372*H372</f>
        <v>0</v>
      </c>
      <c r="S372" s="214">
        <v>0</v>
      </c>
      <c r="T372" s="215">
        <f>S372*H372</f>
        <v>0</v>
      </c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R372" s="216" t="s">
        <v>238</v>
      </c>
      <c r="AT372" s="216" t="s">
        <v>162</v>
      </c>
      <c r="AU372" s="216" t="s">
        <v>85</v>
      </c>
      <c r="AY372" s="18" t="s">
        <v>159</v>
      </c>
      <c r="BE372" s="217">
        <f>IF(N372="základní",J372,0)</f>
        <v>0</v>
      </c>
      <c r="BF372" s="217">
        <f>IF(N372="snížená",J372,0)</f>
        <v>0</v>
      </c>
      <c r="BG372" s="217">
        <f>IF(N372="zákl. přenesená",J372,0)</f>
        <v>0</v>
      </c>
      <c r="BH372" s="217">
        <f>IF(N372="sníž. přenesená",J372,0)</f>
        <v>0</v>
      </c>
      <c r="BI372" s="217">
        <f>IF(N372="nulová",J372,0)</f>
        <v>0</v>
      </c>
      <c r="BJ372" s="18" t="s">
        <v>83</v>
      </c>
      <c r="BK372" s="217">
        <f>ROUND(I372*H372,2)</f>
        <v>0</v>
      </c>
      <c r="BL372" s="18" t="s">
        <v>238</v>
      </c>
      <c r="BM372" s="216" t="s">
        <v>1625</v>
      </c>
    </row>
    <row r="373" spans="1:47" s="2" customFormat="1" ht="12">
      <c r="A373" s="39"/>
      <c r="B373" s="40"/>
      <c r="C373" s="41"/>
      <c r="D373" s="218" t="s">
        <v>169</v>
      </c>
      <c r="E373" s="41"/>
      <c r="F373" s="219" t="s">
        <v>575</v>
      </c>
      <c r="G373" s="41"/>
      <c r="H373" s="41"/>
      <c r="I373" s="220"/>
      <c r="J373" s="41"/>
      <c r="K373" s="41"/>
      <c r="L373" s="45"/>
      <c r="M373" s="221"/>
      <c r="N373" s="222"/>
      <c r="O373" s="85"/>
      <c r="P373" s="85"/>
      <c r="Q373" s="85"/>
      <c r="R373" s="85"/>
      <c r="S373" s="85"/>
      <c r="T373" s="86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T373" s="18" t="s">
        <v>169</v>
      </c>
      <c r="AU373" s="18" t="s">
        <v>85</v>
      </c>
    </row>
    <row r="374" spans="1:51" s="13" customFormat="1" ht="12">
      <c r="A374" s="13"/>
      <c r="B374" s="223"/>
      <c r="C374" s="224"/>
      <c r="D374" s="225" t="s">
        <v>175</v>
      </c>
      <c r="E374" s="226" t="s">
        <v>19</v>
      </c>
      <c r="F374" s="227" t="s">
        <v>576</v>
      </c>
      <c r="G374" s="224"/>
      <c r="H374" s="226" t="s">
        <v>19</v>
      </c>
      <c r="I374" s="228"/>
      <c r="J374" s="224"/>
      <c r="K374" s="224"/>
      <c r="L374" s="229"/>
      <c r="M374" s="230"/>
      <c r="N374" s="231"/>
      <c r="O374" s="231"/>
      <c r="P374" s="231"/>
      <c r="Q374" s="231"/>
      <c r="R374" s="231"/>
      <c r="S374" s="231"/>
      <c r="T374" s="232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33" t="s">
        <v>175</v>
      </c>
      <c r="AU374" s="233" t="s">
        <v>85</v>
      </c>
      <c r="AV374" s="13" t="s">
        <v>83</v>
      </c>
      <c r="AW374" s="13" t="s">
        <v>37</v>
      </c>
      <c r="AX374" s="13" t="s">
        <v>75</v>
      </c>
      <c r="AY374" s="233" t="s">
        <v>159</v>
      </c>
    </row>
    <row r="375" spans="1:51" s="13" customFormat="1" ht="12">
      <c r="A375" s="13"/>
      <c r="B375" s="223"/>
      <c r="C375" s="224"/>
      <c r="D375" s="225" t="s">
        <v>175</v>
      </c>
      <c r="E375" s="226" t="s">
        <v>19</v>
      </c>
      <c r="F375" s="227" t="s">
        <v>562</v>
      </c>
      <c r="G375" s="224"/>
      <c r="H375" s="226" t="s">
        <v>19</v>
      </c>
      <c r="I375" s="228"/>
      <c r="J375" s="224"/>
      <c r="K375" s="224"/>
      <c r="L375" s="229"/>
      <c r="M375" s="230"/>
      <c r="N375" s="231"/>
      <c r="O375" s="231"/>
      <c r="P375" s="231"/>
      <c r="Q375" s="231"/>
      <c r="R375" s="231"/>
      <c r="S375" s="231"/>
      <c r="T375" s="232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33" t="s">
        <v>175</v>
      </c>
      <c r="AU375" s="233" t="s">
        <v>85</v>
      </c>
      <c r="AV375" s="13" t="s">
        <v>83</v>
      </c>
      <c r="AW375" s="13" t="s">
        <v>37</v>
      </c>
      <c r="AX375" s="13" t="s">
        <v>75</v>
      </c>
      <c r="AY375" s="233" t="s">
        <v>159</v>
      </c>
    </row>
    <row r="376" spans="1:51" s="14" customFormat="1" ht="12">
      <c r="A376" s="14"/>
      <c r="B376" s="234"/>
      <c r="C376" s="235"/>
      <c r="D376" s="225" t="s">
        <v>175</v>
      </c>
      <c r="E376" s="236" t="s">
        <v>19</v>
      </c>
      <c r="F376" s="237" t="s">
        <v>1622</v>
      </c>
      <c r="G376" s="235"/>
      <c r="H376" s="238">
        <v>163</v>
      </c>
      <c r="I376" s="239"/>
      <c r="J376" s="235"/>
      <c r="K376" s="235"/>
      <c r="L376" s="240"/>
      <c r="M376" s="241"/>
      <c r="N376" s="242"/>
      <c r="O376" s="242"/>
      <c r="P376" s="242"/>
      <c r="Q376" s="242"/>
      <c r="R376" s="242"/>
      <c r="S376" s="242"/>
      <c r="T376" s="243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T376" s="244" t="s">
        <v>175</v>
      </c>
      <c r="AU376" s="244" t="s">
        <v>85</v>
      </c>
      <c r="AV376" s="14" t="s">
        <v>85</v>
      </c>
      <c r="AW376" s="14" t="s">
        <v>37</v>
      </c>
      <c r="AX376" s="14" t="s">
        <v>83</v>
      </c>
      <c r="AY376" s="244" t="s">
        <v>159</v>
      </c>
    </row>
    <row r="377" spans="1:65" s="2" customFormat="1" ht="33" customHeight="1">
      <c r="A377" s="39"/>
      <c r="B377" s="40"/>
      <c r="C377" s="257" t="s">
        <v>534</v>
      </c>
      <c r="D377" s="257" t="s">
        <v>255</v>
      </c>
      <c r="E377" s="258" t="s">
        <v>888</v>
      </c>
      <c r="F377" s="259" t="s">
        <v>889</v>
      </c>
      <c r="G377" s="260" t="s">
        <v>237</v>
      </c>
      <c r="H377" s="261">
        <v>46</v>
      </c>
      <c r="I377" s="262"/>
      <c r="J377" s="263">
        <f>ROUND(I377*H377,2)</f>
        <v>0</v>
      </c>
      <c r="K377" s="259" t="s">
        <v>166</v>
      </c>
      <c r="L377" s="264"/>
      <c r="M377" s="265" t="s">
        <v>19</v>
      </c>
      <c r="N377" s="266" t="s">
        <v>46</v>
      </c>
      <c r="O377" s="85"/>
      <c r="P377" s="214">
        <f>O377*H377</f>
        <v>0</v>
      </c>
      <c r="Q377" s="214">
        <v>0.001</v>
      </c>
      <c r="R377" s="214">
        <f>Q377*H377</f>
        <v>0.046</v>
      </c>
      <c r="S377" s="214">
        <v>0</v>
      </c>
      <c r="T377" s="215">
        <f>S377*H377</f>
        <v>0</v>
      </c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R377" s="216" t="s">
        <v>259</v>
      </c>
      <c r="AT377" s="216" t="s">
        <v>255</v>
      </c>
      <c r="AU377" s="216" t="s">
        <v>85</v>
      </c>
      <c r="AY377" s="18" t="s">
        <v>159</v>
      </c>
      <c r="BE377" s="217">
        <f>IF(N377="základní",J377,0)</f>
        <v>0</v>
      </c>
      <c r="BF377" s="217">
        <f>IF(N377="snížená",J377,0)</f>
        <v>0</v>
      </c>
      <c r="BG377" s="217">
        <f>IF(N377="zákl. přenesená",J377,0)</f>
        <v>0</v>
      </c>
      <c r="BH377" s="217">
        <f>IF(N377="sníž. přenesená",J377,0)</f>
        <v>0</v>
      </c>
      <c r="BI377" s="217">
        <f>IF(N377="nulová",J377,0)</f>
        <v>0</v>
      </c>
      <c r="BJ377" s="18" t="s">
        <v>83</v>
      </c>
      <c r="BK377" s="217">
        <f>ROUND(I377*H377,2)</f>
        <v>0</v>
      </c>
      <c r="BL377" s="18" t="s">
        <v>238</v>
      </c>
      <c r="BM377" s="216" t="s">
        <v>1626</v>
      </c>
    </row>
    <row r="378" spans="1:51" s="13" customFormat="1" ht="12">
      <c r="A378" s="13"/>
      <c r="B378" s="223"/>
      <c r="C378" s="224"/>
      <c r="D378" s="225" t="s">
        <v>175</v>
      </c>
      <c r="E378" s="226" t="s">
        <v>19</v>
      </c>
      <c r="F378" s="227" t="s">
        <v>886</v>
      </c>
      <c r="G378" s="224"/>
      <c r="H378" s="226" t="s">
        <v>19</v>
      </c>
      <c r="I378" s="228"/>
      <c r="J378" s="224"/>
      <c r="K378" s="224"/>
      <c r="L378" s="229"/>
      <c r="M378" s="230"/>
      <c r="N378" s="231"/>
      <c r="O378" s="231"/>
      <c r="P378" s="231"/>
      <c r="Q378" s="231"/>
      <c r="R378" s="231"/>
      <c r="S378" s="231"/>
      <c r="T378" s="232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33" t="s">
        <v>175</v>
      </c>
      <c r="AU378" s="233" t="s">
        <v>85</v>
      </c>
      <c r="AV378" s="13" t="s">
        <v>83</v>
      </c>
      <c r="AW378" s="13" t="s">
        <v>37</v>
      </c>
      <c r="AX378" s="13" t="s">
        <v>75</v>
      </c>
      <c r="AY378" s="233" t="s">
        <v>159</v>
      </c>
    </row>
    <row r="379" spans="1:51" s="14" customFormat="1" ht="12">
      <c r="A379" s="14"/>
      <c r="B379" s="234"/>
      <c r="C379" s="235"/>
      <c r="D379" s="225" t="s">
        <v>175</v>
      </c>
      <c r="E379" s="236" t="s">
        <v>19</v>
      </c>
      <c r="F379" s="237" t="s">
        <v>413</v>
      </c>
      <c r="G379" s="235"/>
      <c r="H379" s="238">
        <v>46</v>
      </c>
      <c r="I379" s="239"/>
      <c r="J379" s="235"/>
      <c r="K379" s="235"/>
      <c r="L379" s="240"/>
      <c r="M379" s="241"/>
      <c r="N379" s="242"/>
      <c r="O379" s="242"/>
      <c r="P379" s="242"/>
      <c r="Q379" s="242"/>
      <c r="R379" s="242"/>
      <c r="S379" s="242"/>
      <c r="T379" s="243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T379" s="244" t="s">
        <v>175</v>
      </c>
      <c r="AU379" s="244" t="s">
        <v>85</v>
      </c>
      <c r="AV379" s="14" t="s">
        <v>85</v>
      </c>
      <c r="AW379" s="14" t="s">
        <v>37</v>
      </c>
      <c r="AX379" s="14" t="s">
        <v>83</v>
      </c>
      <c r="AY379" s="244" t="s">
        <v>159</v>
      </c>
    </row>
    <row r="380" spans="1:65" s="2" customFormat="1" ht="24.15" customHeight="1">
      <c r="A380" s="39"/>
      <c r="B380" s="40"/>
      <c r="C380" s="205" t="s">
        <v>540</v>
      </c>
      <c r="D380" s="205" t="s">
        <v>162</v>
      </c>
      <c r="E380" s="206" t="s">
        <v>578</v>
      </c>
      <c r="F380" s="207" t="s">
        <v>579</v>
      </c>
      <c r="G380" s="208" t="s">
        <v>237</v>
      </c>
      <c r="H380" s="209">
        <v>117</v>
      </c>
      <c r="I380" s="210"/>
      <c r="J380" s="211">
        <f>ROUND(I380*H380,2)</f>
        <v>0</v>
      </c>
      <c r="K380" s="207" t="s">
        <v>166</v>
      </c>
      <c r="L380" s="45"/>
      <c r="M380" s="212" t="s">
        <v>19</v>
      </c>
      <c r="N380" s="213" t="s">
        <v>46</v>
      </c>
      <c r="O380" s="85"/>
      <c r="P380" s="214">
        <f>O380*H380</f>
        <v>0</v>
      </c>
      <c r="Q380" s="214">
        <v>0</v>
      </c>
      <c r="R380" s="214">
        <f>Q380*H380</f>
        <v>0</v>
      </c>
      <c r="S380" s="214">
        <v>0</v>
      </c>
      <c r="T380" s="215">
        <f>S380*H380</f>
        <v>0</v>
      </c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R380" s="216" t="s">
        <v>238</v>
      </c>
      <c r="AT380" s="216" t="s">
        <v>162</v>
      </c>
      <c r="AU380" s="216" t="s">
        <v>85</v>
      </c>
      <c r="AY380" s="18" t="s">
        <v>159</v>
      </c>
      <c r="BE380" s="217">
        <f>IF(N380="základní",J380,0)</f>
        <v>0</v>
      </c>
      <c r="BF380" s="217">
        <f>IF(N380="snížená",J380,0)</f>
        <v>0</v>
      </c>
      <c r="BG380" s="217">
        <f>IF(N380="zákl. přenesená",J380,0)</f>
        <v>0</v>
      </c>
      <c r="BH380" s="217">
        <f>IF(N380="sníž. přenesená",J380,0)</f>
        <v>0</v>
      </c>
      <c r="BI380" s="217">
        <f>IF(N380="nulová",J380,0)</f>
        <v>0</v>
      </c>
      <c r="BJ380" s="18" t="s">
        <v>83</v>
      </c>
      <c r="BK380" s="217">
        <f>ROUND(I380*H380,2)</f>
        <v>0</v>
      </c>
      <c r="BL380" s="18" t="s">
        <v>238</v>
      </c>
      <c r="BM380" s="216" t="s">
        <v>1627</v>
      </c>
    </row>
    <row r="381" spans="1:47" s="2" customFormat="1" ht="12">
      <c r="A381" s="39"/>
      <c r="B381" s="40"/>
      <c r="C381" s="41"/>
      <c r="D381" s="218" t="s">
        <v>169</v>
      </c>
      <c r="E381" s="41"/>
      <c r="F381" s="219" t="s">
        <v>581</v>
      </c>
      <c r="G381" s="41"/>
      <c r="H381" s="41"/>
      <c r="I381" s="220"/>
      <c r="J381" s="41"/>
      <c r="K381" s="41"/>
      <c r="L381" s="45"/>
      <c r="M381" s="221"/>
      <c r="N381" s="222"/>
      <c r="O381" s="85"/>
      <c r="P381" s="85"/>
      <c r="Q381" s="85"/>
      <c r="R381" s="85"/>
      <c r="S381" s="85"/>
      <c r="T381" s="86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T381" s="18" t="s">
        <v>169</v>
      </c>
      <c r="AU381" s="18" t="s">
        <v>85</v>
      </c>
    </row>
    <row r="382" spans="1:51" s="13" customFormat="1" ht="12">
      <c r="A382" s="13"/>
      <c r="B382" s="223"/>
      <c r="C382" s="224"/>
      <c r="D382" s="225" t="s">
        <v>175</v>
      </c>
      <c r="E382" s="226" t="s">
        <v>19</v>
      </c>
      <c r="F382" s="227" t="s">
        <v>576</v>
      </c>
      <c r="G382" s="224"/>
      <c r="H382" s="226" t="s">
        <v>19</v>
      </c>
      <c r="I382" s="228"/>
      <c r="J382" s="224"/>
      <c r="K382" s="224"/>
      <c r="L382" s="229"/>
      <c r="M382" s="230"/>
      <c r="N382" s="231"/>
      <c r="O382" s="231"/>
      <c r="P382" s="231"/>
      <c r="Q382" s="231"/>
      <c r="R382" s="231"/>
      <c r="S382" s="231"/>
      <c r="T382" s="232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33" t="s">
        <v>175</v>
      </c>
      <c r="AU382" s="233" t="s">
        <v>85</v>
      </c>
      <c r="AV382" s="13" t="s">
        <v>83</v>
      </c>
      <c r="AW382" s="13" t="s">
        <v>37</v>
      </c>
      <c r="AX382" s="13" t="s">
        <v>75</v>
      </c>
      <c r="AY382" s="233" t="s">
        <v>159</v>
      </c>
    </row>
    <row r="383" spans="1:51" s="13" customFormat="1" ht="12">
      <c r="A383" s="13"/>
      <c r="B383" s="223"/>
      <c r="C383" s="224"/>
      <c r="D383" s="225" t="s">
        <v>175</v>
      </c>
      <c r="E383" s="226" t="s">
        <v>19</v>
      </c>
      <c r="F383" s="227" t="s">
        <v>569</v>
      </c>
      <c r="G383" s="224"/>
      <c r="H383" s="226" t="s">
        <v>19</v>
      </c>
      <c r="I383" s="228"/>
      <c r="J383" s="224"/>
      <c r="K383" s="224"/>
      <c r="L383" s="229"/>
      <c r="M383" s="230"/>
      <c r="N383" s="231"/>
      <c r="O383" s="231"/>
      <c r="P383" s="231"/>
      <c r="Q383" s="231"/>
      <c r="R383" s="231"/>
      <c r="S383" s="231"/>
      <c r="T383" s="232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33" t="s">
        <v>175</v>
      </c>
      <c r="AU383" s="233" t="s">
        <v>85</v>
      </c>
      <c r="AV383" s="13" t="s">
        <v>83</v>
      </c>
      <c r="AW383" s="13" t="s">
        <v>37</v>
      </c>
      <c r="AX383" s="13" t="s">
        <v>75</v>
      </c>
      <c r="AY383" s="233" t="s">
        <v>159</v>
      </c>
    </row>
    <row r="384" spans="1:51" s="13" customFormat="1" ht="12">
      <c r="A384" s="13"/>
      <c r="B384" s="223"/>
      <c r="C384" s="224"/>
      <c r="D384" s="225" t="s">
        <v>175</v>
      </c>
      <c r="E384" s="226" t="s">
        <v>19</v>
      </c>
      <c r="F384" s="227" t="s">
        <v>562</v>
      </c>
      <c r="G384" s="224"/>
      <c r="H384" s="226" t="s">
        <v>19</v>
      </c>
      <c r="I384" s="228"/>
      <c r="J384" s="224"/>
      <c r="K384" s="224"/>
      <c r="L384" s="229"/>
      <c r="M384" s="230"/>
      <c r="N384" s="231"/>
      <c r="O384" s="231"/>
      <c r="P384" s="231"/>
      <c r="Q384" s="231"/>
      <c r="R384" s="231"/>
      <c r="S384" s="231"/>
      <c r="T384" s="232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33" t="s">
        <v>175</v>
      </c>
      <c r="AU384" s="233" t="s">
        <v>85</v>
      </c>
      <c r="AV384" s="13" t="s">
        <v>83</v>
      </c>
      <c r="AW384" s="13" t="s">
        <v>37</v>
      </c>
      <c r="AX384" s="13" t="s">
        <v>75</v>
      </c>
      <c r="AY384" s="233" t="s">
        <v>159</v>
      </c>
    </row>
    <row r="385" spans="1:51" s="14" customFormat="1" ht="12">
      <c r="A385" s="14"/>
      <c r="B385" s="234"/>
      <c r="C385" s="235"/>
      <c r="D385" s="225" t="s">
        <v>175</v>
      </c>
      <c r="E385" s="236" t="s">
        <v>19</v>
      </c>
      <c r="F385" s="237" t="s">
        <v>1492</v>
      </c>
      <c r="G385" s="235"/>
      <c r="H385" s="238">
        <v>117</v>
      </c>
      <c r="I385" s="239"/>
      <c r="J385" s="235"/>
      <c r="K385" s="235"/>
      <c r="L385" s="240"/>
      <c r="M385" s="241"/>
      <c r="N385" s="242"/>
      <c r="O385" s="242"/>
      <c r="P385" s="242"/>
      <c r="Q385" s="242"/>
      <c r="R385" s="242"/>
      <c r="S385" s="242"/>
      <c r="T385" s="243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44" t="s">
        <v>175</v>
      </c>
      <c r="AU385" s="244" t="s">
        <v>85</v>
      </c>
      <c r="AV385" s="14" t="s">
        <v>85</v>
      </c>
      <c r="AW385" s="14" t="s">
        <v>37</v>
      </c>
      <c r="AX385" s="14" t="s">
        <v>75</v>
      </c>
      <c r="AY385" s="244" t="s">
        <v>159</v>
      </c>
    </row>
    <row r="386" spans="1:51" s="13" customFormat="1" ht="12">
      <c r="A386" s="13"/>
      <c r="B386" s="223"/>
      <c r="C386" s="224"/>
      <c r="D386" s="225" t="s">
        <v>175</v>
      </c>
      <c r="E386" s="226" t="s">
        <v>19</v>
      </c>
      <c r="F386" s="227" t="s">
        <v>243</v>
      </c>
      <c r="G386" s="224"/>
      <c r="H386" s="226" t="s">
        <v>19</v>
      </c>
      <c r="I386" s="228"/>
      <c r="J386" s="224"/>
      <c r="K386" s="224"/>
      <c r="L386" s="229"/>
      <c r="M386" s="230"/>
      <c r="N386" s="231"/>
      <c r="O386" s="231"/>
      <c r="P386" s="231"/>
      <c r="Q386" s="231"/>
      <c r="R386" s="231"/>
      <c r="S386" s="231"/>
      <c r="T386" s="232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33" t="s">
        <v>175</v>
      </c>
      <c r="AU386" s="233" t="s">
        <v>85</v>
      </c>
      <c r="AV386" s="13" t="s">
        <v>83</v>
      </c>
      <c r="AW386" s="13" t="s">
        <v>37</v>
      </c>
      <c r="AX386" s="13" t="s">
        <v>75</v>
      </c>
      <c r="AY386" s="233" t="s">
        <v>159</v>
      </c>
    </row>
    <row r="387" spans="1:51" s="14" customFormat="1" ht="12">
      <c r="A387" s="14"/>
      <c r="B387" s="234"/>
      <c r="C387" s="235"/>
      <c r="D387" s="225" t="s">
        <v>175</v>
      </c>
      <c r="E387" s="236" t="s">
        <v>19</v>
      </c>
      <c r="F387" s="237" t="s">
        <v>75</v>
      </c>
      <c r="G387" s="235"/>
      <c r="H387" s="238">
        <v>0</v>
      </c>
      <c r="I387" s="239"/>
      <c r="J387" s="235"/>
      <c r="K387" s="235"/>
      <c r="L387" s="240"/>
      <c r="M387" s="241"/>
      <c r="N387" s="242"/>
      <c r="O387" s="242"/>
      <c r="P387" s="242"/>
      <c r="Q387" s="242"/>
      <c r="R387" s="242"/>
      <c r="S387" s="242"/>
      <c r="T387" s="243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44" t="s">
        <v>175</v>
      </c>
      <c r="AU387" s="244" t="s">
        <v>85</v>
      </c>
      <c r="AV387" s="14" t="s">
        <v>85</v>
      </c>
      <c r="AW387" s="14" t="s">
        <v>37</v>
      </c>
      <c r="AX387" s="14" t="s">
        <v>75</v>
      </c>
      <c r="AY387" s="244" t="s">
        <v>159</v>
      </c>
    </row>
    <row r="388" spans="1:51" s="15" customFormat="1" ht="12">
      <c r="A388" s="15"/>
      <c r="B388" s="245"/>
      <c r="C388" s="246"/>
      <c r="D388" s="225" t="s">
        <v>175</v>
      </c>
      <c r="E388" s="247" t="s">
        <v>19</v>
      </c>
      <c r="F388" s="248" t="s">
        <v>179</v>
      </c>
      <c r="G388" s="246"/>
      <c r="H388" s="249">
        <v>117</v>
      </c>
      <c r="I388" s="250"/>
      <c r="J388" s="246"/>
      <c r="K388" s="246"/>
      <c r="L388" s="251"/>
      <c r="M388" s="252"/>
      <c r="N388" s="253"/>
      <c r="O388" s="253"/>
      <c r="P388" s="253"/>
      <c r="Q388" s="253"/>
      <c r="R388" s="253"/>
      <c r="S388" s="253"/>
      <c r="T388" s="254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T388" s="255" t="s">
        <v>175</v>
      </c>
      <c r="AU388" s="255" t="s">
        <v>85</v>
      </c>
      <c r="AV388" s="15" t="s">
        <v>167</v>
      </c>
      <c r="AW388" s="15" t="s">
        <v>37</v>
      </c>
      <c r="AX388" s="15" t="s">
        <v>83</v>
      </c>
      <c r="AY388" s="255" t="s">
        <v>159</v>
      </c>
    </row>
    <row r="389" spans="1:65" s="2" customFormat="1" ht="16.5" customHeight="1">
      <c r="A389" s="39"/>
      <c r="B389" s="40"/>
      <c r="C389" s="257" t="s">
        <v>545</v>
      </c>
      <c r="D389" s="257" t="s">
        <v>255</v>
      </c>
      <c r="E389" s="258" t="s">
        <v>583</v>
      </c>
      <c r="F389" s="259" t="s">
        <v>584</v>
      </c>
      <c r="G389" s="260" t="s">
        <v>237</v>
      </c>
      <c r="H389" s="261">
        <v>117</v>
      </c>
      <c r="I389" s="262"/>
      <c r="J389" s="263">
        <f>ROUND(I389*H389,2)</f>
        <v>0</v>
      </c>
      <c r="K389" s="259" t="s">
        <v>166</v>
      </c>
      <c r="L389" s="264"/>
      <c r="M389" s="265" t="s">
        <v>19</v>
      </c>
      <c r="N389" s="266" t="s">
        <v>46</v>
      </c>
      <c r="O389" s="85"/>
      <c r="P389" s="214">
        <f>O389*H389</f>
        <v>0</v>
      </c>
      <c r="Q389" s="214">
        <v>0.0001</v>
      </c>
      <c r="R389" s="214">
        <f>Q389*H389</f>
        <v>0.0117</v>
      </c>
      <c r="S389" s="214">
        <v>0</v>
      </c>
      <c r="T389" s="215">
        <f>S389*H389</f>
        <v>0</v>
      </c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R389" s="216" t="s">
        <v>259</v>
      </c>
      <c r="AT389" s="216" t="s">
        <v>255</v>
      </c>
      <c r="AU389" s="216" t="s">
        <v>85</v>
      </c>
      <c r="AY389" s="18" t="s">
        <v>159</v>
      </c>
      <c r="BE389" s="217">
        <f>IF(N389="základní",J389,0)</f>
        <v>0</v>
      </c>
      <c r="BF389" s="217">
        <f>IF(N389="snížená",J389,0)</f>
        <v>0</v>
      </c>
      <c r="BG389" s="217">
        <f>IF(N389="zákl. přenesená",J389,0)</f>
        <v>0</v>
      </c>
      <c r="BH389" s="217">
        <f>IF(N389="sníž. přenesená",J389,0)</f>
        <v>0</v>
      </c>
      <c r="BI389" s="217">
        <f>IF(N389="nulová",J389,0)</f>
        <v>0</v>
      </c>
      <c r="BJ389" s="18" t="s">
        <v>83</v>
      </c>
      <c r="BK389" s="217">
        <f>ROUND(I389*H389,2)</f>
        <v>0</v>
      </c>
      <c r="BL389" s="18" t="s">
        <v>238</v>
      </c>
      <c r="BM389" s="216" t="s">
        <v>1628</v>
      </c>
    </row>
    <row r="390" spans="1:65" s="2" customFormat="1" ht="44.25" customHeight="1">
      <c r="A390" s="39"/>
      <c r="B390" s="40"/>
      <c r="C390" s="205" t="s">
        <v>549</v>
      </c>
      <c r="D390" s="205" t="s">
        <v>162</v>
      </c>
      <c r="E390" s="206" t="s">
        <v>587</v>
      </c>
      <c r="F390" s="207" t="s">
        <v>588</v>
      </c>
      <c r="G390" s="208" t="s">
        <v>237</v>
      </c>
      <c r="H390" s="209">
        <v>1</v>
      </c>
      <c r="I390" s="210"/>
      <c r="J390" s="211">
        <f>ROUND(I390*H390,2)</f>
        <v>0</v>
      </c>
      <c r="K390" s="207" t="s">
        <v>166</v>
      </c>
      <c r="L390" s="45"/>
      <c r="M390" s="212" t="s">
        <v>19</v>
      </c>
      <c r="N390" s="213" t="s">
        <v>46</v>
      </c>
      <c r="O390" s="85"/>
      <c r="P390" s="214">
        <f>O390*H390</f>
        <v>0</v>
      </c>
      <c r="Q390" s="214">
        <v>0</v>
      </c>
      <c r="R390" s="214">
        <f>Q390*H390</f>
        <v>0</v>
      </c>
      <c r="S390" s="214">
        <v>0</v>
      </c>
      <c r="T390" s="215">
        <f>S390*H390</f>
        <v>0</v>
      </c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R390" s="216" t="s">
        <v>238</v>
      </c>
      <c r="AT390" s="216" t="s">
        <v>162</v>
      </c>
      <c r="AU390" s="216" t="s">
        <v>85</v>
      </c>
      <c r="AY390" s="18" t="s">
        <v>159</v>
      </c>
      <c r="BE390" s="217">
        <f>IF(N390="základní",J390,0)</f>
        <v>0</v>
      </c>
      <c r="BF390" s="217">
        <f>IF(N390="snížená",J390,0)</f>
        <v>0</v>
      </c>
      <c r="BG390" s="217">
        <f>IF(N390="zákl. přenesená",J390,0)</f>
        <v>0</v>
      </c>
      <c r="BH390" s="217">
        <f>IF(N390="sníž. přenesená",J390,0)</f>
        <v>0</v>
      </c>
      <c r="BI390" s="217">
        <f>IF(N390="nulová",J390,0)</f>
        <v>0</v>
      </c>
      <c r="BJ390" s="18" t="s">
        <v>83</v>
      </c>
      <c r="BK390" s="217">
        <f>ROUND(I390*H390,2)</f>
        <v>0</v>
      </c>
      <c r="BL390" s="18" t="s">
        <v>238</v>
      </c>
      <c r="BM390" s="216" t="s">
        <v>1629</v>
      </c>
    </row>
    <row r="391" spans="1:47" s="2" customFormat="1" ht="12">
      <c r="A391" s="39"/>
      <c r="B391" s="40"/>
      <c r="C391" s="41"/>
      <c r="D391" s="218" t="s">
        <v>169</v>
      </c>
      <c r="E391" s="41"/>
      <c r="F391" s="219" t="s">
        <v>590</v>
      </c>
      <c r="G391" s="41"/>
      <c r="H391" s="41"/>
      <c r="I391" s="220"/>
      <c r="J391" s="41"/>
      <c r="K391" s="41"/>
      <c r="L391" s="45"/>
      <c r="M391" s="221"/>
      <c r="N391" s="222"/>
      <c r="O391" s="85"/>
      <c r="P391" s="85"/>
      <c r="Q391" s="85"/>
      <c r="R391" s="85"/>
      <c r="S391" s="85"/>
      <c r="T391" s="86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T391" s="18" t="s">
        <v>169</v>
      </c>
      <c r="AU391" s="18" t="s">
        <v>85</v>
      </c>
    </row>
    <row r="392" spans="1:47" s="2" customFormat="1" ht="12">
      <c r="A392" s="39"/>
      <c r="B392" s="40"/>
      <c r="C392" s="41"/>
      <c r="D392" s="225" t="s">
        <v>203</v>
      </c>
      <c r="E392" s="41"/>
      <c r="F392" s="256" t="s">
        <v>591</v>
      </c>
      <c r="G392" s="41"/>
      <c r="H392" s="41"/>
      <c r="I392" s="220"/>
      <c r="J392" s="41"/>
      <c r="K392" s="41"/>
      <c r="L392" s="45"/>
      <c r="M392" s="221"/>
      <c r="N392" s="222"/>
      <c r="O392" s="85"/>
      <c r="P392" s="85"/>
      <c r="Q392" s="85"/>
      <c r="R392" s="85"/>
      <c r="S392" s="85"/>
      <c r="T392" s="86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T392" s="18" t="s">
        <v>203</v>
      </c>
      <c r="AU392" s="18" t="s">
        <v>85</v>
      </c>
    </row>
    <row r="393" spans="1:65" s="2" customFormat="1" ht="44.25" customHeight="1">
      <c r="A393" s="39"/>
      <c r="B393" s="40"/>
      <c r="C393" s="205" t="s">
        <v>556</v>
      </c>
      <c r="D393" s="205" t="s">
        <v>162</v>
      </c>
      <c r="E393" s="206" t="s">
        <v>593</v>
      </c>
      <c r="F393" s="207" t="s">
        <v>594</v>
      </c>
      <c r="G393" s="208" t="s">
        <v>595</v>
      </c>
      <c r="H393" s="267"/>
      <c r="I393" s="210"/>
      <c r="J393" s="211">
        <f>ROUND(I393*H393,2)</f>
        <v>0</v>
      </c>
      <c r="K393" s="207" t="s">
        <v>166</v>
      </c>
      <c r="L393" s="45"/>
      <c r="M393" s="212" t="s">
        <v>19</v>
      </c>
      <c r="N393" s="213" t="s">
        <v>46</v>
      </c>
      <c r="O393" s="85"/>
      <c r="P393" s="214">
        <f>O393*H393</f>
        <v>0</v>
      </c>
      <c r="Q393" s="214">
        <v>0</v>
      </c>
      <c r="R393" s="214">
        <f>Q393*H393</f>
        <v>0</v>
      </c>
      <c r="S393" s="214">
        <v>0</v>
      </c>
      <c r="T393" s="215">
        <f>S393*H393</f>
        <v>0</v>
      </c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R393" s="216" t="s">
        <v>238</v>
      </c>
      <c r="AT393" s="216" t="s">
        <v>162</v>
      </c>
      <c r="AU393" s="216" t="s">
        <v>85</v>
      </c>
      <c r="AY393" s="18" t="s">
        <v>159</v>
      </c>
      <c r="BE393" s="217">
        <f>IF(N393="základní",J393,0)</f>
        <v>0</v>
      </c>
      <c r="BF393" s="217">
        <f>IF(N393="snížená",J393,0)</f>
        <v>0</v>
      </c>
      <c r="BG393" s="217">
        <f>IF(N393="zákl. přenesená",J393,0)</f>
        <v>0</v>
      </c>
      <c r="BH393" s="217">
        <f>IF(N393="sníž. přenesená",J393,0)</f>
        <v>0</v>
      </c>
      <c r="BI393" s="217">
        <f>IF(N393="nulová",J393,0)</f>
        <v>0</v>
      </c>
      <c r="BJ393" s="18" t="s">
        <v>83</v>
      </c>
      <c r="BK393" s="217">
        <f>ROUND(I393*H393,2)</f>
        <v>0</v>
      </c>
      <c r="BL393" s="18" t="s">
        <v>238</v>
      </c>
      <c r="BM393" s="216" t="s">
        <v>1630</v>
      </c>
    </row>
    <row r="394" spans="1:47" s="2" customFormat="1" ht="12">
      <c r="A394" s="39"/>
      <c r="B394" s="40"/>
      <c r="C394" s="41"/>
      <c r="D394" s="218" t="s">
        <v>169</v>
      </c>
      <c r="E394" s="41"/>
      <c r="F394" s="219" t="s">
        <v>597</v>
      </c>
      <c r="G394" s="41"/>
      <c r="H394" s="41"/>
      <c r="I394" s="220"/>
      <c r="J394" s="41"/>
      <c r="K394" s="41"/>
      <c r="L394" s="45"/>
      <c r="M394" s="221"/>
      <c r="N394" s="222"/>
      <c r="O394" s="85"/>
      <c r="P394" s="85"/>
      <c r="Q394" s="85"/>
      <c r="R394" s="85"/>
      <c r="S394" s="85"/>
      <c r="T394" s="86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T394" s="18" t="s">
        <v>169</v>
      </c>
      <c r="AU394" s="18" t="s">
        <v>85</v>
      </c>
    </row>
    <row r="395" spans="1:63" s="12" customFormat="1" ht="22.8" customHeight="1">
      <c r="A395" s="12"/>
      <c r="B395" s="189"/>
      <c r="C395" s="190"/>
      <c r="D395" s="191" t="s">
        <v>74</v>
      </c>
      <c r="E395" s="203" t="s">
        <v>598</v>
      </c>
      <c r="F395" s="203" t="s">
        <v>599</v>
      </c>
      <c r="G395" s="190"/>
      <c r="H395" s="190"/>
      <c r="I395" s="193"/>
      <c r="J395" s="204">
        <f>BK395</f>
        <v>0</v>
      </c>
      <c r="K395" s="190"/>
      <c r="L395" s="195"/>
      <c r="M395" s="196"/>
      <c r="N395" s="197"/>
      <c r="O395" s="197"/>
      <c r="P395" s="198">
        <f>SUM(P396:P413)</f>
        <v>0</v>
      </c>
      <c r="Q395" s="197"/>
      <c r="R395" s="198">
        <f>SUM(R396:R413)</f>
        <v>1.5399323000000003</v>
      </c>
      <c r="S395" s="197"/>
      <c r="T395" s="199">
        <f>SUM(T396:T413)</f>
        <v>0</v>
      </c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R395" s="200" t="s">
        <v>85</v>
      </c>
      <c r="AT395" s="201" t="s">
        <v>74</v>
      </c>
      <c r="AU395" s="201" t="s">
        <v>83</v>
      </c>
      <c r="AY395" s="200" t="s">
        <v>159</v>
      </c>
      <c r="BK395" s="202">
        <f>SUM(BK396:BK413)</f>
        <v>0</v>
      </c>
    </row>
    <row r="396" spans="1:65" s="2" customFormat="1" ht="49.05" customHeight="1">
      <c r="A396" s="39"/>
      <c r="B396" s="40"/>
      <c r="C396" s="205" t="s">
        <v>564</v>
      </c>
      <c r="D396" s="205" t="s">
        <v>162</v>
      </c>
      <c r="E396" s="206" t="s">
        <v>601</v>
      </c>
      <c r="F396" s="207" t="s">
        <v>602</v>
      </c>
      <c r="G396" s="208" t="s">
        <v>165</v>
      </c>
      <c r="H396" s="209">
        <v>91.232</v>
      </c>
      <c r="I396" s="210"/>
      <c r="J396" s="211">
        <f>ROUND(I396*H396,2)</f>
        <v>0</v>
      </c>
      <c r="K396" s="207" t="s">
        <v>166</v>
      </c>
      <c r="L396" s="45"/>
      <c r="M396" s="212" t="s">
        <v>19</v>
      </c>
      <c r="N396" s="213" t="s">
        <v>46</v>
      </c>
      <c r="O396" s="85"/>
      <c r="P396" s="214">
        <f>O396*H396</f>
        <v>0</v>
      </c>
      <c r="Q396" s="214">
        <v>0</v>
      </c>
      <c r="R396" s="214">
        <f>Q396*H396</f>
        <v>0</v>
      </c>
      <c r="S396" s="214">
        <v>0</v>
      </c>
      <c r="T396" s="215">
        <f>S396*H396</f>
        <v>0</v>
      </c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R396" s="216" t="s">
        <v>238</v>
      </c>
      <c r="AT396" s="216" t="s">
        <v>162</v>
      </c>
      <c r="AU396" s="216" t="s">
        <v>85</v>
      </c>
      <c r="AY396" s="18" t="s">
        <v>159</v>
      </c>
      <c r="BE396" s="217">
        <f>IF(N396="základní",J396,0)</f>
        <v>0</v>
      </c>
      <c r="BF396" s="217">
        <f>IF(N396="snížená",J396,0)</f>
        <v>0</v>
      </c>
      <c r="BG396" s="217">
        <f>IF(N396="zákl. přenesená",J396,0)</f>
        <v>0</v>
      </c>
      <c r="BH396" s="217">
        <f>IF(N396="sníž. přenesená",J396,0)</f>
        <v>0</v>
      </c>
      <c r="BI396" s="217">
        <f>IF(N396="nulová",J396,0)</f>
        <v>0</v>
      </c>
      <c r="BJ396" s="18" t="s">
        <v>83</v>
      </c>
      <c r="BK396" s="217">
        <f>ROUND(I396*H396,2)</f>
        <v>0</v>
      </c>
      <c r="BL396" s="18" t="s">
        <v>238</v>
      </c>
      <c r="BM396" s="216" t="s">
        <v>1631</v>
      </c>
    </row>
    <row r="397" spans="1:47" s="2" customFormat="1" ht="12">
      <c r="A397" s="39"/>
      <c r="B397" s="40"/>
      <c r="C397" s="41"/>
      <c r="D397" s="218" t="s">
        <v>169</v>
      </c>
      <c r="E397" s="41"/>
      <c r="F397" s="219" t="s">
        <v>604</v>
      </c>
      <c r="G397" s="41"/>
      <c r="H397" s="41"/>
      <c r="I397" s="220"/>
      <c r="J397" s="41"/>
      <c r="K397" s="41"/>
      <c r="L397" s="45"/>
      <c r="M397" s="221"/>
      <c r="N397" s="222"/>
      <c r="O397" s="85"/>
      <c r="P397" s="85"/>
      <c r="Q397" s="85"/>
      <c r="R397" s="85"/>
      <c r="S397" s="85"/>
      <c r="T397" s="86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T397" s="18" t="s">
        <v>169</v>
      </c>
      <c r="AU397" s="18" t="s">
        <v>85</v>
      </c>
    </row>
    <row r="398" spans="1:51" s="13" customFormat="1" ht="12">
      <c r="A398" s="13"/>
      <c r="B398" s="223"/>
      <c r="C398" s="224"/>
      <c r="D398" s="225" t="s">
        <v>175</v>
      </c>
      <c r="E398" s="226" t="s">
        <v>19</v>
      </c>
      <c r="F398" s="227" t="s">
        <v>358</v>
      </c>
      <c r="G398" s="224"/>
      <c r="H398" s="226" t="s">
        <v>19</v>
      </c>
      <c r="I398" s="228"/>
      <c r="J398" s="224"/>
      <c r="K398" s="224"/>
      <c r="L398" s="229"/>
      <c r="M398" s="230"/>
      <c r="N398" s="231"/>
      <c r="O398" s="231"/>
      <c r="P398" s="231"/>
      <c r="Q398" s="231"/>
      <c r="R398" s="231"/>
      <c r="S398" s="231"/>
      <c r="T398" s="232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33" t="s">
        <v>175</v>
      </c>
      <c r="AU398" s="233" t="s">
        <v>85</v>
      </c>
      <c r="AV398" s="13" t="s">
        <v>83</v>
      </c>
      <c r="AW398" s="13" t="s">
        <v>37</v>
      </c>
      <c r="AX398" s="13" t="s">
        <v>75</v>
      </c>
      <c r="AY398" s="233" t="s">
        <v>159</v>
      </c>
    </row>
    <row r="399" spans="1:51" s="13" customFormat="1" ht="12">
      <c r="A399" s="13"/>
      <c r="B399" s="223"/>
      <c r="C399" s="224"/>
      <c r="D399" s="225" t="s">
        <v>175</v>
      </c>
      <c r="E399" s="226" t="s">
        <v>19</v>
      </c>
      <c r="F399" s="227" t="s">
        <v>478</v>
      </c>
      <c r="G399" s="224"/>
      <c r="H399" s="226" t="s">
        <v>19</v>
      </c>
      <c r="I399" s="228"/>
      <c r="J399" s="224"/>
      <c r="K399" s="224"/>
      <c r="L399" s="229"/>
      <c r="M399" s="230"/>
      <c r="N399" s="231"/>
      <c r="O399" s="231"/>
      <c r="P399" s="231"/>
      <c r="Q399" s="231"/>
      <c r="R399" s="231"/>
      <c r="S399" s="231"/>
      <c r="T399" s="232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33" t="s">
        <v>175</v>
      </c>
      <c r="AU399" s="233" t="s">
        <v>85</v>
      </c>
      <c r="AV399" s="13" t="s">
        <v>83</v>
      </c>
      <c r="AW399" s="13" t="s">
        <v>37</v>
      </c>
      <c r="AX399" s="13" t="s">
        <v>75</v>
      </c>
      <c r="AY399" s="233" t="s">
        <v>159</v>
      </c>
    </row>
    <row r="400" spans="1:51" s="13" customFormat="1" ht="12">
      <c r="A400" s="13"/>
      <c r="B400" s="223"/>
      <c r="C400" s="224"/>
      <c r="D400" s="225" t="s">
        <v>175</v>
      </c>
      <c r="E400" s="226" t="s">
        <v>19</v>
      </c>
      <c r="F400" s="227" t="s">
        <v>1555</v>
      </c>
      <c r="G400" s="224"/>
      <c r="H400" s="226" t="s">
        <v>19</v>
      </c>
      <c r="I400" s="228"/>
      <c r="J400" s="224"/>
      <c r="K400" s="224"/>
      <c r="L400" s="229"/>
      <c r="M400" s="230"/>
      <c r="N400" s="231"/>
      <c r="O400" s="231"/>
      <c r="P400" s="231"/>
      <c r="Q400" s="231"/>
      <c r="R400" s="231"/>
      <c r="S400" s="231"/>
      <c r="T400" s="232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33" t="s">
        <v>175</v>
      </c>
      <c r="AU400" s="233" t="s">
        <v>85</v>
      </c>
      <c r="AV400" s="13" t="s">
        <v>83</v>
      </c>
      <c r="AW400" s="13" t="s">
        <v>37</v>
      </c>
      <c r="AX400" s="13" t="s">
        <v>75</v>
      </c>
      <c r="AY400" s="233" t="s">
        <v>159</v>
      </c>
    </row>
    <row r="401" spans="1:51" s="14" customFormat="1" ht="12">
      <c r="A401" s="14"/>
      <c r="B401" s="234"/>
      <c r="C401" s="235"/>
      <c r="D401" s="225" t="s">
        <v>175</v>
      </c>
      <c r="E401" s="236" t="s">
        <v>19</v>
      </c>
      <c r="F401" s="237" t="s">
        <v>1632</v>
      </c>
      <c r="G401" s="235"/>
      <c r="H401" s="238">
        <v>84.304</v>
      </c>
      <c r="I401" s="239"/>
      <c r="J401" s="235"/>
      <c r="K401" s="235"/>
      <c r="L401" s="240"/>
      <c r="M401" s="241"/>
      <c r="N401" s="242"/>
      <c r="O401" s="242"/>
      <c r="P401" s="242"/>
      <c r="Q401" s="242"/>
      <c r="R401" s="242"/>
      <c r="S401" s="242"/>
      <c r="T401" s="243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T401" s="244" t="s">
        <v>175</v>
      </c>
      <c r="AU401" s="244" t="s">
        <v>85</v>
      </c>
      <c r="AV401" s="14" t="s">
        <v>85</v>
      </c>
      <c r="AW401" s="14" t="s">
        <v>37</v>
      </c>
      <c r="AX401" s="14" t="s">
        <v>75</v>
      </c>
      <c r="AY401" s="244" t="s">
        <v>159</v>
      </c>
    </row>
    <row r="402" spans="1:51" s="13" customFormat="1" ht="12">
      <c r="A402" s="13"/>
      <c r="B402" s="223"/>
      <c r="C402" s="224"/>
      <c r="D402" s="225" t="s">
        <v>175</v>
      </c>
      <c r="E402" s="226" t="s">
        <v>19</v>
      </c>
      <c r="F402" s="227" t="s">
        <v>362</v>
      </c>
      <c r="G402" s="224"/>
      <c r="H402" s="226" t="s">
        <v>19</v>
      </c>
      <c r="I402" s="228"/>
      <c r="J402" s="224"/>
      <c r="K402" s="224"/>
      <c r="L402" s="229"/>
      <c r="M402" s="230"/>
      <c r="N402" s="231"/>
      <c r="O402" s="231"/>
      <c r="P402" s="231"/>
      <c r="Q402" s="231"/>
      <c r="R402" s="231"/>
      <c r="S402" s="231"/>
      <c r="T402" s="232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33" t="s">
        <v>175</v>
      </c>
      <c r="AU402" s="233" t="s">
        <v>85</v>
      </c>
      <c r="AV402" s="13" t="s">
        <v>83</v>
      </c>
      <c r="AW402" s="13" t="s">
        <v>37</v>
      </c>
      <c r="AX402" s="13" t="s">
        <v>75</v>
      </c>
      <c r="AY402" s="233" t="s">
        <v>159</v>
      </c>
    </row>
    <row r="403" spans="1:51" s="13" customFormat="1" ht="12">
      <c r="A403" s="13"/>
      <c r="B403" s="223"/>
      <c r="C403" s="224"/>
      <c r="D403" s="225" t="s">
        <v>175</v>
      </c>
      <c r="E403" s="226" t="s">
        <v>19</v>
      </c>
      <c r="F403" s="227" t="s">
        <v>1555</v>
      </c>
      <c r="G403" s="224"/>
      <c r="H403" s="226" t="s">
        <v>19</v>
      </c>
      <c r="I403" s="228"/>
      <c r="J403" s="224"/>
      <c r="K403" s="224"/>
      <c r="L403" s="229"/>
      <c r="M403" s="230"/>
      <c r="N403" s="231"/>
      <c r="O403" s="231"/>
      <c r="P403" s="231"/>
      <c r="Q403" s="231"/>
      <c r="R403" s="231"/>
      <c r="S403" s="231"/>
      <c r="T403" s="232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33" t="s">
        <v>175</v>
      </c>
      <c r="AU403" s="233" t="s">
        <v>85</v>
      </c>
      <c r="AV403" s="13" t="s">
        <v>83</v>
      </c>
      <c r="AW403" s="13" t="s">
        <v>37</v>
      </c>
      <c r="AX403" s="13" t="s">
        <v>75</v>
      </c>
      <c r="AY403" s="233" t="s">
        <v>159</v>
      </c>
    </row>
    <row r="404" spans="1:51" s="14" customFormat="1" ht="12">
      <c r="A404" s="14"/>
      <c r="B404" s="234"/>
      <c r="C404" s="235"/>
      <c r="D404" s="225" t="s">
        <v>175</v>
      </c>
      <c r="E404" s="236" t="s">
        <v>19</v>
      </c>
      <c r="F404" s="237" t="s">
        <v>1633</v>
      </c>
      <c r="G404" s="235"/>
      <c r="H404" s="238">
        <v>6.928</v>
      </c>
      <c r="I404" s="239"/>
      <c r="J404" s="235"/>
      <c r="K404" s="235"/>
      <c r="L404" s="240"/>
      <c r="M404" s="241"/>
      <c r="N404" s="242"/>
      <c r="O404" s="242"/>
      <c r="P404" s="242"/>
      <c r="Q404" s="242"/>
      <c r="R404" s="242"/>
      <c r="S404" s="242"/>
      <c r="T404" s="243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T404" s="244" t="s">
        <v>175</v>
      </c>
      <c r="AU404" s="244" t="s">
        <v>85</v>
      </c>
      <c r="AV404" s="14" t="s">
        <v>85</v>
      </c>
      <c r="AW404" s="14" t="s">
        <v>37</v>
      </c>
      <c r="AX404" s="14" t="s">
        <v>75</v>
      </c>
      <c r="AY404" s="244" t="s">
        <v>159</v>
      </c>
    </row>
    <row r="405" spans="1:51" s="15" customFormat="1" ht="12">
      <c r="A405" s="15"/>
      <c r="B405" s="245"/>
      <c r="C405" s="246"/>
      <c r="D405" s="225" t="s">
        <v>175</v>
      </c>
      <c r="E405" s="247" t="s">
        <v>19</v>
      </c>
      <c r="F405" s="248" t="s">
        <v>179</v>
      </c>
      <c r="G405" s="246"/>
      <c r="H405" s="249">
        <v>91.232</v>
      </c>
      <c r="I405" s="250"/>
      <c r="J405" s="246"/>
      <c r="K405" s="246"/>
      <c r="L405" s="251"/>
      <c r="M405" s="252"/>
      <c r="N405" s="253"/>
      <c r="O405" s="253"/>
      <c r="P405" s="253"/>
      <c r="Q405" s="253"/>
      <c r="R405" s="253"/>
      <c r="S405" s="253"/>
      <c r="T405" s="254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T405" s="255" t="s">
        <v>175</v>
      </c>
      <c r="AU405" s="255" t="s">
        <v>85</v>
      </c>
      <c r="AV405" s="15" t="s">
        <v>167</v>
      </c>
      <c r="AW405" s="15" t="s">
        <v>37</v>
      </c>
      <c r="AX405" s="15" t="s">
        <v>83</v>
      </c>
      <c r="AY405" s="255" t="s">
        <v>159</v>
      </c>
    </row>
    <row r="406" spans="1:65" s="2" customFormat="1" ht="21.75" customHeight="1">
      <c r="A406" s="39"/>
      <c r="B406" s="40"/>
      <c r="C406" s="257" t="s">
        <v>571</v>
      </c>
      <c r="D406" s="257" t="s">
        <v>255</v>
      </c>
      <c r="E406" s="258" t="s">
        <v>608</v>
      </c>
      <c r="F406" s="259" t="s">
        <v>609</v>
      </c>
      <c r="G406" s="260" t="s">
        <v>165</v>
      </c>
      <c r="H406" s="261">
        <v>100.355</v>
      </c>
      <c r="I406" s="262"/>
      <c r="J406" s="263">
        <f>ROUND(I406*H406,2)</f>
        <v>0</v>
      </c>
      <c r="K406" s="259" t="s">
        <v>166</v>
      </c>
      <c r="L406" s="264"/>
      <c r="M406" s="265" t="s">
        <v>19</v>
      </c>
      <c r="N406" s="266" t="s">
        <v>46</v>
      </c>
      <c r="O406" s="85"/>
      <c r="P406" s="214">
        <f>O406*H406</f>
        <v>0</v>
      </c>
      <c r="Q406" s="214">
        <v>0.0149</v>
      </c>
      <c r="R406" s="214">
        <f>Q406*H406</f>
        <v>1.4952895000000002</v>
      </c>
      <c r="S406" s="214">
        <v>0</v>
      </c>
      <c r="T406" s="215">
        <f>S406*H406</f>
        <v>0</v>
      </c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R406" s="216" t="s">
        <v>259</v>
      </c>
      <c r="AT406" s="216" t="s">
        <v>255</v>
      </c>
      <c r="AU406" s="216" t="s">
        <v>85</v>
      </c>
      <c r="AY406" s="18" t="s">
        <v>159</v>
      </c>
      <c r="BE406" s="217">
        <f>IF(N406="základní",J406,0)</f>
        <v>0</v>
      </c>
      <c r="BF406" s="217">
        <f>IF(N406="snížená",J406,0)</f>
        <v>0</v>
      </c>
      <c r="BG406" s="217">
        <f>IF(N406="zákl. přenesená",J406,0)</f>
        <v>0</v>
      </c>
      <c r="BH406" s="217">
        <f>IF(N406="sníž. přenesená",J406,0)</f>
        <v>0</v>
      </c>
      <c r="BI406" s="217">
        <f>IF(N406="nulová",J406,0)</f>
        <v>0</v>
      </c>
      <c r="BJ406" s="18" t="s">
        <v>83</v>
      </c>
      <c r="BK406" s="217">
        <f>ROUND(I406*H406,2)</f>
        <v>0</v>
      </c>
      <c r="BL406" s="18" t="s">
        <v>238</v>
      </c>
      <c r="BM406" s="216" t="s">
        <v>1634</v>
      </c>
    </row>
    <row r="407" spans="1:51" s="14" customFormat="1" ht="12">
      <c r="A407" s="14"/>
      <c r="B407" s="234"/>
      <c r="C407" s="235"/>
      <c r="D407" s="225" t="s">
        <v>175</v>
      </c>
      <c r="E407" s="235"/>
      <c r="F407" s="237" t="s">
        <v>1635</v>
      </c>
      <c r="G407" s="235"/>
      <c r="H407" s="238">
        <v>100.355</v>
      </c>
      <c r="I407" s="239"/>
      <c r="J407" s="235"/>
      <c r="K407" s="235"/>
      <c r="L407" s="240"/>
      <c r="M407" s="241"/>
      <c r="N407" s="242"/>
      <c r="O407" s="242"/>
      <c r="P407" s="242"/>
      <c r="Q407" s="242"/>
      <c r="R407" s="242"/>
      <c r="S407" s="242"/>
      <c r="T407" s="243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T407" s="244" t="s">
        <v>175</v>
      </c>
      <c r="AU407" s="244" t="s">
        <v>85</v>
      </c>
      <c r="AV407" s="14" t="s">
        <v>85</v>
      </c>
      <c r="AW407" s="14" t="s">
        <v>4</v>
      </c>
      <c r="AX407" s="14" t="s">
        <v>83</v>
      </c>
      <c r="AY407" s="244" t="s">
        <v>159</v>
      </c>
    </row>
    <row r="408" spans="1:65" s="2" customFormat="1" ht="37.8" customHeight="1">
      <c r="A408" s="39"/>
      <c r="B408" s="40"/>
      <c r="C408" s="205" t="s">
        <v>577</v>
      </c>
      <c r="D408" s="205" t="s">
        <v>162</v>
      </c>
      <c r="E408" s="206" t="s">
        <v>613</v>
      </c>
      <c r="F408" s="207" t="s">
        <v>614</v>
      </c>
      <c r="G408" s="208" t="s">
        <v>438</v>
      </c>
      <c r="H408" s="209">
        <v>1.916</v>
      </c>
      <c r="I408" s="210"/>
      <c r="J408" s="211">
        <f>ROUND(I408*H408,2)</f>
        <v>0</v>
      </c>
      <c r="K408" s="207" t="s">
        <v>166</v>
      </c>
      <c r="L408" s="45"/>
      <c r="M408" s="212" t="s">
        <v>19</v>
      </c>
      <c r="N408" s="213" t="s">
        <v>46</v>
      </c>
      <c r="O408" s="85"/>
      <c r="P408" s="214">
        <f>O408*H408</f>
        <v>0</v>
      </c>
      <c r="Q408" s="214">
        <v>0.0233</v>
      </c>
      <c r="R408" s="214">
        <f>Q408*H408</f>
        <v>0.0446428</v>
      </c>
      <c r="S408" s="214">
        <v>0</v>
      </c>
      <c r="T408" s="215">
        <f>S408*H408</f>
        <v>0</v>
      </c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R408" s="216" t="s">
        <v>238</v>
      </c>
      <c r="AT408" s="216" t="s">
        <v>162</v>
      </c>
      <c r="AU408" s="216" t="s">
        <v>85</v>
      </c>
      <c r="AY408" s="18" t="s">
        <v>159</v>
      </c>
      <c r="BE408" s="217">
        <f>IF(N408="základní",J408,0)</f>
        <v>0</v>
      </c>
      <c r="BF408" s="217">
        <f>IF(N408="snížená",J408,0)</f>
        <v>0</v>
      </c>
      <c r="BG408" s="217">
        <f>IF(N408="zákl. přenesená",J408,0)</f>
        <v>0</v>
      </c>
      <c r="BH408" s="217">
        <f>IF(N408="sníž. přenesená",J408,0)</f>
        <v>0</v>
      </c>
      <c r="BI408" s="217">
        <f>IF(N408="nulová",J408,0)</f>
        <v>0</v>
      </c>
      <c r="BJ408" s="18" t="s">
        <v>83</v>
      </c>
      <c r="BK408" s="217">
        <f>ROUND(I408*H408,2)</f>
        <v>0</v>
      </c>
      <c r="BL408" s="18" t="s">
        <v>238</v>
      </c>
      <c r="BM408" s="216" t="s">
        <v>1636</v>
      </c>
    </row>
    <row r="409" spans="1:47" s="2" customFormat="1" ht="12">
      <c r="A409" s="39"/>
      <c r="B409" s="40"/>
      <c r="C409" s="41"/>
      <c r="D409" s="218" t="s">
        <v>169</v>
      </c>
      <c r="E409" s="41"/>
      <c r="F409" s="219" t="s">
        <v>616</v>
      </c>
      <c r="G409" s="41"/>
      <c r="H409" s="41"/>
      <c r="I409" s="220"/>
      <c r="J409" s="41"/>
      <c r="K409" s="41"/>
      <c r="L409" s="45"/>
      <c r="M409" s="221"/>
      <c r="N409" s="222"/>
      <c r="O409" s="85"/>
      <c r="P409" s="85"/>
      <c r="Q409" s="85"/>
      <c r="R409" s="85"/>
      <c r="S409" s="85"/>
      <c r="T409" s="86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T409" s="18" t="s">
        <v>169</v>
      </c>
      <c r="AU409" s="18" t="s">
        <v>85</v>
      </c>
    </row>
    <row r="410" spans="1:51" s="14" customFormat="1" ht="12">
      <c r="A410" s="14"/>
      <c r="B410" s="234"/>
      <c r="C410" s="235"/>
      <c r="D410" s="225" t="s">
        <v>175</v>
      </c>
      <c r="E410" s="236" t="s">
        <v>19</v>
      </c>
      <c r="F410" s="237" t="s">
        <v>1637</v>
      </c>
      <c r="G410" s="235"/>
      <c r="H410" s="238">
        <v>91.232</v>
      </c>
      <c r="I410" s="239"/>
      <c r="J410" s="235"/>
      <c r="K410" s="235"/>
      <c r="L410" s="240"/>
      <c r="M410" s="241"/>
      <c r="N410" s="242"/>
      <c r="O410" s="242"/>
      <c r="P410" s="242"/>
      <c r="Q410" s="242"/>
      <c r="R410" s="242"/>
      <c r="S410" s="242"/>
      <c r="T410" s="243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T410" s="244" t="s">
        <v>175</v>
      </c>
      <c r="AU410" s="244" t="s">
        <v>85</v>
      </c>
      <c r="AV410" s="14" t="s">
        <v>85</v>
      </c>
      <c r="AW410" s="14" t="s">
        <v>37</v>
      </c>
      <c r="AX410" s="14" t="s">
        <v>83</v>
      </c>
      <c r="AY410" s="244" t="s">
        <v>159</v>
      </c>
    </row>
    <row r="411" spans="1:51" s="14" customFormat="1" ht="12">
      <c r="A411" s="14"/>
      <c r="B411" s="234"/>
      <c r="C411" s="235"/>
      <c r="D411" s="225" t="s">
        <v>175</v>
      </c>
      <c r="E411" s="235"/>
      <c r="F411" s="237" t="s">
        <v>1638</v>
      </c>
      <c r="G411" s="235"/>
      <c r="H411" s="238">
        <v>1.916</v>
      </c>
      <c r="I411" s="239"/>
      <c r="J411" s="235"/>
      <c r="K411" s="235"/>
      <c r="L411" s="240"/>
      <c r="M411" s="241"/>
      <c r="N411" s="242"/>
      <c r="O411" s="242"/>
      <c r="P411" s="242"/>
      <c r="Q411" s="242"/>
      <c r="R411" s="242"/>
      <c r="S411" s="242"/>
      <c r="T411" s="243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244" t="s">
        <v>175</v>
      </c>
      <c r="AU411" s="244" t="s">
        <v>85</v>
      </c>
      <c r="AV411" s="14" t="s">
        <v>85</v>
      </c>
      <c r="AW411" s="14" t="s">
        <v>4</v>
      </c>
      <c r="AX411" s="14" t="s">
        <v>83</v>
      </c>
      <c r="AY411" s="244" t="s">
        <v>159</v>
      </c>
    </row>
    <row r="412" spans="1:65" s="2" customFormat="1" ht="49.05" customHeight="1">
      <c r="A412" s="39"/>
      <c r="B412" s="40"/>
      <c r="C412" s="205" t="s">
        <v>582</v>
      </c>
      <c r="D412" s="205" t="s">
        <v>162</v>
      </c>
      <c r="E412" s="206" t="s">
        <v>620</v>
      </c>
      <c r="F412" s="207" t="s">
        <v>621</v>
      </c>
      <c r="G412" s="208" t="s">
        <v>191</v>
      </c>
      <c r="H412" s="209">
        <v>1.54</v>
      </c>
      <c r="I412" s="210"/>
      <c r="J412" s="211">
        <f>ROUND(I412*H412,2)</f>
        <v>0</v>
      </c>
      <c r="K412" s="207" t="s">
        <v>166</v>
      </c>
      <c r="L412" s="45"/>
      <c r="M412" s="212" t="s">
        <v>19</v>
      </c>
      <c r="N412" s="213" t="s">
        <v>46</v>
      </c>
      <c r="O412" s="85"/>
      <c r="P412" s="214">
        <f>O412*H412</f>
        <v>0</v>
      </c>
      <c r="Q412" s="214">
        <v>0</v>
      </c>
      <c r="R412" s="214">
        <f>Q412*H412</f>
        <v>0</v>
      </c>
      <c r="S412" s="214">
        <v>0</v>
      </c>
      <c r="T412" s="215">
        <f>S412*H412</f>
        <v>0</v>
      </c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R412" s="216" t="s">
        <v>238</v>
      </c>
      <c r="AT412" s="216" t="s">
        <v>162</v>
      </c>
      <c r="AU412" s="216" t="s">
        <v>85</v>
      </c>
      <c r="AY412" s="18" t="s">
        <v>159</v>
      </c>
      <c r="BE412" s="217">
        <f>IF(N412="základní",J412,0)</f>
        <v>0</v>
      </c>
      <c r="BF412" s="217">
        <f>IF(N412="snížená",J412,0)</f>
        <v>0</v>
      </c>
      <c r="BG412" s="217">
        <f>IF(N412="zákl. přenesená",J412,0)</f>
        <v>0</v>
      </c>
      <c r="BH412" s="217">
        <f>IF(N412="sníž. přenesená",J412,0)</f>
        <v>0</v>
      </c>
      <c r="BI412" s="217">
        <f>IF(N412="nulová",J412,0)</f>
        <v>0</v>
      </c>
      <c r="BJ412" s="18" t="s">
        <v>83</v>
      </c>
      <c r="BK412" s="217">
        <f>ROUND(I412*H412,2)</f>
        <v>0</v>
      </c>
      <c r="BL412" s="18" t="s">
        <v>238</v>
      </c>
      <c r="BM412" s="216" t="s">
        <v>1639</v>
      </c>
    </row>
    <row r="413" spans="1:47" s="2" customFormat="1" ht="12">
      <c r="A413" s="39"/>
      <c r="B413" s="40"/>
      <c r="C413" s="41"/>
      <c r="D413" s="218" t="s">
        <v>169</v>
      </c>
      <c r="E413" s="41"/>
      <c r="F413" s="219" t="s">
        <v>623</v>
      </c>
      <c r="G413" s="41"/>
      <c r="H413" s="41"/>
      <c r="I413" s="220"/>
      <c r="J413" s="41"/>
      <c r="K413" s="41"/>
      <c r="L413" s="45"/>
      <c r="M413" s="221"/>
      <c r="N413" s="222"/>
      <c r="O413" s="85"/>
      <c r="P413" s="85"/>
      <c r="Q413" s="85"/>
      <c r="R413" s="85"/>
      <c r="S413" s="85"/>
      <c r="T413" s="86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T413" s="18" t="s">
        <v>169</v>
      </c>
      <c r="AU413" s="18" t="s">
        <v>85</v>
      </c>
    </row>
    <row r="414" spans="1:63" s="12" customFormat="1" ht="22.8" customHeight="1">
      <c r="A414" s="12"/>
      <c r="B414" s="189"/>
      <c r="C414" s="190"/>
      <c r="D414" s="191" t="s">
        <v>74</v>
      </c>
      <c r="E414" s="203" t="s">
        <v>624</v>
      </c>
      <c r="F414" s="203" t="s">
        <v>625</v>
      </c>
      <c r="G414" s="190"/>
      <c r="H414" s="190"/>
      <c r="I414" s="193"/>
      <c r="J414" s="204">
        <f>BK414</f>
        <v>0</v>
      </c>
      <c r="K414" s="190"/>
      <c r="L414" s="195"/>
      <c r="M414" s="196"/>
      <c r="N414" s="197"/>
      <c r="O414" s="197"/>
      <c r="P414" s="198">
        <f>SUM(P415:P462)</f>
        <v>0</v>
      </c>
      <c r="Q414" s="197"/>
      <c r="R414" s="198">
        <f>SUM(R415:R462)</f>
        <v>0.6916727300000002</v>
      </c>
      <c r="S414" s="197"/>
      <c r="T414" s="199">
        <f>SUM(T415:T462)</f>
        <v>0.431287</v>
      </c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R414" s="200" t="s">
        <v>85</v>
      </c>
      <c r="AT414" s="201" t="s">
        <v>74</v>
      </c>
      <c r="AU414" s="201" t="s">
        <v>83</v>
      </c>
      <c r="AY414" s="200" t="s">
        <v>159</v>
      </c>
      <c r="BK414" s="202">
        <f>SUM(BK415:BK462)</f>
        <v>0</v>
      </c>
    </row>
    <row r="415" spans="1:65" s="2" customFormat="1" ht="24.15" customHeight="1">
      <c r="A415" s="39"/>
      <c r="B415" s="40"/>
      <c r="C415" s="205" t="s">
        <v>586</v>
      </c>
      <c r="D415" s="205" t="s">
        <v>162</v>
      </c>
      <c r="E415" s="206" t="s">
        <v>627</v>
      </c>
      <c r="F415" s="207" t="s">
        <v>628</v>
      </c>
      <c r="G415" s="208" t="s">
        <v>461</v>
      </c>
      <c r="H415" s="209">
        <v>99.181</v>
      </c>
      <c r="I415" s="210"/>
      <c r="J415" s="211">
        <f>ROUND(I415*H415,2)</f>
        <v>0</v>
      </c>
      <c r="K415" s="207" t="s">
        <v>166</v>
      </c>
      <c r="L415" s="45"/>
      <c r="M415" s="212" t="s">
        <v>19</v>
      </c>
      <c r="N415" s="213" t="s">
        <v>46</v>
      </c>
      <c r="O415" s="85"/>
      <c r="P415" s="214">
        <f>O415*H415</f>
        <v>0</v>
      </c>
      <c r="Q415" s="214">
        <v>0</v>
      </c>
      <c r="R415" s="214">
        <f>Q415*H415</f>
        <v>0</v>
      </c>
      <c r="S415" s="214">
        <v>0.00191</v>
      </c>
      <c r="T415" s="215">
        <f>S415*H415</f>
        <v>0.18943571</v>
      </c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R415" s="216" t="s">
        <v>238</v>
      </c>
      <c r="AT415" s="216" t="s">
        <v>162</v>
      </c>
      <c r="AU415" s="216" t="s">
        <v>85</v>
      </c>
      <c r="AY415" s="18" t="s">
        <v>159</v>
      </c>
      <c r="BE415" s="217">
        <f>IF(N415="základní",J415,0)</f>
        <v>0</v>
      </c>
      <c r="BF415" s="217">
        <f>IF(N415="snížená",J415,0)</f>
        <v>0</v>
      </c>
      <c r="BG415" s="217">
        <f>IF(N415="zákl. přenesená",J415,0)</f>
        <v>0</v>
      </c>
      <c r="BH415" s="217">
        <f>IF(N415="sníž. přenesená",J415,0)</f>
        <v>0</v>
      </c>
      <c r="BI415" s="217">
        <f>IF(N415="nulová",J415,0)</f>
        <v>0</v>
      </c>
      <c r="BJ415" s="18" t="s">
        <v>83</v>
      </c>
      <c r="BK415" s="217">
        <f>ROUND(I415*H415,2)</f>
        <v>0</v>
      </c>
      <c r="BL415" s="18" t="s">
        <v>238</v>
      </c>
      <c r="BM415" s="216" t="s">
        <v>1640</v>
      </c>
    </row>
    <row r="416" spans="1:47" s="2" customFormat="1" ht="12">
      <c r="A416" s="39"/>
      <c r="B416" s="40"/>
      <c r="C416" s="41"/>
      <c r="D416" s="218" t="s">
        <v>169</v>
      </c>
      <c r="E416" s="41"/>
      <c r="F416" s="219" t="s">
        <v>630</v>
      </c>
      <c r="G416" s="41"/>
      <c r="H416" s="41"/>
      <c r="I416" s="220"/>
      <c r="J416" s="41"/>
      <c r="K416" s="41"/>
      <c r="L416" s="45"/>
      <c r="M416" s="221"/>
      <c r="N416" s="222"/>
      <c r="O416" s="85"/>
      <c r="P416" s="85"/>
      <c r="Q416" s="85"/>
      <c r="R416" s="85"/>
      <c r="S416" s="85"/>
      <c r="T416" s="86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T416" s="18" t="s">
        <v>169</v>
      </c>
      <c r="AU416" s="18" t="s">
        <v>85</v>
      </c>
    </row>
    <row r="417" spans="1:51" s="13" customFormat="1" ht="12">
      <c r="A417" s="13"/>
      <c r="B417" s="223"/>
      <c r="C417" s="224"/>
      <c r="D417" s="225" t="s">
        <v>175</v>
      </c>
      <c r="E417" s="226" t="s">
        <v>19</v>
      </c>
      <c r="F417" s="227" t="s">
        <v>478</v>
      </c>
      <c r="G417" s="224"/>
      <c r="H417" s="226" t="s">
        <v>19</v>
      </c>
      <c r="I417" s="228"/>
      <c r="J417" s="224"/>
      <c r="K417" s="224"/>
      <c r="L417" s="229"/>
      <c r="M417" s="230"/>
      <c r="N417" s="231"/>
      <c r="O417" s="231"/>
      <c r="P417" s="231"/>
      <c r="Q417" s="231"/>
      <c r="R417" s="231"/>
      <c r="S417" s="231"/>
      <c r="T417" s="232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33" t="s">
        <v>175</v>
      </c>
      <c r="AU417" s="233" t="s">
        <v>85</v>
      </c>
      <c r="AV417" s="13" t="s">
        <v>83</v>
      </c>
      <c r="AW417" s="13" t="s">
        <v>37</v>
      </c>
      <c r="AX417" s="13" t="s">
        <v>75</v>
      </c>
      <c r="AY417" s="233" t="s">
        <v>159</v>
      </c>
    </row>
    <row r="418" spans="1:51" s="13" customFormat="1" ht="12">
      <c r="A418" s="13"/>
      <c r="B418" s="223"/>
      <c r="C418" s="224"/>
      <c r="D418" s="225" t="s">
        <v>175</v>
      </c>
      <c r="E418" s="226" t="s">
        <v>19</v>
      </c>
      <c r="F418" s="227" t="s">
        <v>1555</v>
      </c>
      <c r="G418" s="224"/>
      <c r="H418" s="226" t="s">
        <v>19</v>
      </c>
      <c r="I418" s="228"/>
      <c r="J418" s="224"/>
      <c r="K418" s="224"/>
      <c r="L418" s="229"/>
      <c r="M418" s="230"/>
      <c r="N418" s="231"/>
      <c r="O418" s="231"/>
      <c r="P418" s="231"/>
      <c r="Q418" s="231"/>
      <c r="R418" s="231"/>
      <c r="S418" s="231"/>
      <c r="T418" s="232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33" t="s">
        <v>175</v>
      </c>
      <c r="AU418" s="233" t="s">
        <v>85</v>
      </c>
      <c r="AV418" s="13" t="s">
        <v>83</v>
      </c>
      <c r="AW418" s="13" t="s">
        <v>37</v>
      </c>
      <c r="AX418" s="13" t="s">
        <v>75</v>
      </c>
      <c r="AY418" s="233" t="s">
        <v>159</v>
      </c>
    </row>
    <row r="419" spans="1:51" s="14" customFormat="1" ht="12">
      <c r="A419" s="14"/>
      <c r="B419" s="234"/>
      <c r="C419" s="235"/>
      <c r="D419" s="225" t="s">
        <v>175</v>
      </c>
      <c r="E419" s="236" t="s">
        <v>19</v>
      </c>
      <c r="F419" s="237" t="s">
        <v>1641</v>
      </c>
      <c r="G419" s="235"/>
      <c r="H419" s="238">
        <v>99.181</v>
      </c>
      <c r="I419" s="239"/>
      <c r="J419" s="235"/>
      <c r="K419" s="235"/>
      <c r="L419" s="240"/>
      <c r="M419" s="241"/>
      <c r="N419" s="242"/>
      <c r="O419" s="242"/>
      <c r="P419" s="242"/>
      <c r="Q419" s="242"/>
      <c r="R419" s="242"/>
      <c r="S419" s="242"/>
      <c r="T419" s="243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T419" s="244" t="s">
        <v>175</v>
      </c>
      <c r="AU419" s="244" t="s">
        <v>85</v>
      </c>
      <c r="AV419" s="14" t="s">
        <v>85</v>
      </c>
      <c r="AW419" s="14" t="s">
        <v>37</v>
      </c>
      <c r="AX419" s="14" t="s">
        <v>83</v>
      </c>
      <c r="AY419" s="244" t="s">
        <v>159</v>
      </c>
    </row>
    <row r="420" spans="1:65" s="2" customFormat="1" ht="24.15" customHeight="1">
      <c r="A420" s="39"/>
      <c r="B420" s="40"/>
      <c r="C420" s="205" t="s">
        <v>592</v>
      </c>
      <c r="D420" s="205" t="s">
        <v>162</v>
      </c>
      <c r="E420" s="206" t="s">
        <v>633</v>
      </c>
      <c r="F420" s="207" t="s">
        <v>634</v>
      </c>
      <c r="G420" s="208" t="s">
        <v>461</v>
      </c>
      <c r="H420" s="209">
        <v>99.181</v>
      </c>
      <c r="I420" s="210"/>
      <c r="J420" s="211">
        <f>ROUND(I420*H420,2)</f>
        <v>0</v>
      </c>
      <c r="K420" s="207" t="s">
        <v>166</v>
      </c>
      <c r="L420" s="45"/>
      <c r="M420" s="212" t="s">
        <v>19</v>
      </c>
      <c r="N420" s="213" t="s">
        <v>46</v>
      </c>
      <c r="O420" s="85"/>
      <c r="P420" s="214">
        <f>O420*H420</f>
        <v>0</v>
      </c>
      <c r="Q420" s="214">
        <v>0</v>
      </c>
      <c r="R420" s="214">
        <f>Q420*H420</f>
        <v>0</v>
      </c>
      <c r="S420" s="214">
        <v>0.00223</v>
      </c>
      <c r="T420" s="215">
        <f>S420*H420</f>
        <v>0.22117363</v>
      </c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R420" s="216" t="s">
        <v>238</v>
      </c>
      <c r="AT420" s="216" t="s">
        <v>162</v>
      </c>
      <c r="AU420" s="216" t="s">
        <v>85</v>
      </c>
      <c r="AY420" s="18" t="s">
        <v>159</v>
      </c>
      <c r="BE420" s="217">
        <f>IF(N420="základní",J420,0)</f>
        <v>0</v>
      </c>
      <c r="BF420" s="217">
        <f>IF(N420="snížená",J420,0)</f>
        <v>0</v>
      </c>
      <c r="BG420" s="217">
        <f>IF(N420="zákl. přenesená",J420,0)</f>
        <v>0</v>
      </c>
      <c r="BH420" s="217">
        <f>IF(N420="sníž. přenesená",J420,0)</f>
        <v>0</v>
      </c>
      <c r="BI420" s="217">
        <f>IF(N420="nulová",J420,0)</f>
        <v>0</v>
      </c>
      <c r="BJ420" s="18" t="s">
        <v>83</v>
      </c>
      <c r="BK420" s="217">
        <f>ROUND(I420*H420,2)</f>
        <v>0</v>
      </c>
      <c r="BL420" s="18" t="s">
        <v>238</v>
      </c>
      <c r="BM420" s="216" t="s">
        <v>1642</v>
      </c>
    </row>
    <row r="421" spans="1:47" s="2" customFormat="1" ht="12">
      <c r="A421" s="39"/>
      <c r="B421" s="40"/>
      <c r="C421" s="41"/>
      <c r="D421" s="218" t="s">
        <v>169</v>
      </c>
      <c r="E421" s="41"/>
      <c r="F421" s="219" t="s">
        <v>636</v>
      </c>
      <c r="G421" s="41"/>
      <c r="H421" s="41"/>
      <c r="I421" s="220"/>
      <c r="J421" s="41"/>
      <c r="K421" s="41"/>
      <c r="L421" s="45"/>
      <c r="M421" s="221"/>
      <c r="N421" s="222"/>
      <c r="O421" s="85"/>
      <c r="P421" s="85"/>
      <c r="Q421" s="85"/>
      <c r="R421" s="85"/>
      <c r="S421" s="85"/>
      <c r="T421" s="86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T421" s="18" t="s">
        <v>169</v>
      </c>
      <c r="AU421" s="18" t="s">
        <v>85</v>
      </c>
    </row>
    <row r="422" spans="1:51" s="13" customFormat="1" ht="12">
      <c r="A422" s="13"/>
      <c r="B422" s="223"/>
      <c r="C422" s="224"/>
      <c r="D422" s="225" t="s">
        <v>175</v>
      </c>
      <c r="E422" s="226" t="s">
        <v>19</v>
      </c>
      <c r="F422" s="227" t="s">
        <v>478</v>
      </c>
      <c r="G422" s="224"/>
      <c r="H422" s="226" t="s">
        <v>19</v>
      </c>
      <c r="I422" s="228"/>
      <c r="J422" s="224"/>
      <c r="K422" s="224"/>
      <c r="L422" s="229"/>
      <c r="M422" s="230"/>
      <c r="N422" s="231"/>
      <c r="O422" s="231"/>
      <c r="P422" s="231"/>
      <c r="Q422" s="231"/>
      <c r="R422" s="231"/>
      <c r="S422" s="231"/>
      <c r="T422" s="232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33" t="s">
        <v>175</v>
      </c>
      <c r="AU422" s="233" t="s">
        <v>85</v>
      </c>
      <c r="AV422" s="13" t="s">
        <v>83</v>
      </c>
      <c r="AW422" s="13" t="s">
        <v>37</v>
      </c>
      <c r="AX422" s="13" t="s">
        <v>75</v>
      </c>
      <c r="AY422" s="233" t="s">
        <v>159</v>
      </c>
    </row>
    <row r="423" spans="1:51" s="13" customFormat="1" ht="12">
      <c r="A423" s="13"/>
      <c r="B423" s="223"/>
      <c r="C423" s="224"/>
      <c r="D423" s="225" t="s">
        <v>175</v>
      </c>
      <c r="E423" s="226" t="s">
        <v>19</v>
      </c>
      <c r="F423" s="227" t="s">
        <v>1555</v>
      </c>
      <c r="G423" s="224"/>
      <c r="H423" s="226" t="s">
        <v>19</v>
      </c>
      <c r="I423" s="228"/>
      <c r="J423" s="224"/>
      <c r="K423" s="224"/>
      <c r="L423" s="229"/>
      <c r="M423" s="230"/>
      <c r="N423" s="231"/>
      <c r="O423" s="231"/>
      <c r="P423" s="231"/>
      <c r="Q423" s="231"/>
      <c r="R423" s="231"/>
      <c r="S423" s="231"/>
      <c r="T423" s="232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33" t="s">
        <v>175</v>
      </c>
      <c r="AU423" s="233" t="s">
        <v>85</v>
      </c>
      <c r="AV423" s="13" t="s">
        <v>83</v>
      </c>
      <c r="AW423" s="13" t="s">
        <v>37</v>
      </c>
      <c r="AX423" s="13" t="s">
        <v>75</v>
      </c>
      <c r="AY423" s="233" t="s">
        <v>159</v>
      </c>
    </row>
    <row r="424" spans="1:51" s="14" customFormat="1" ht="12">
      <c r="A424" s="14"/>
      <c r="B424" s="234"/>
      <c r="C424" s="235"/>
      <c r="D424" s="225" t="s">
        <v>175</v>
      </c>
      <c r="E424" s="236" t="s">
        <v>19</v>
      </c>
      <c r="F424" s="237" t="s">
        <v>1641</v>
      </c>
      <c r="G424" s="235"/>
      <c r="H424" s="238">
        <v>99.181</v>
      </c>
      <c r="I424" s="239"/>
      <c r="J424" s="235"/>
      <c r="K424" s="235"/>
      <c r="L424" s="240"/>
      <c r="M424" s="241"/>
      <c r="N424" s="242"/>
      <c r="O424" s="242"/>
      <c r="P424" s="242"/>
      <c r="Q424" s="242"/>
      <c r="R424" s="242"/>
      <c r="S424" s="242"/>
      <c r="T424" s="243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T424" s="244" t="s">
        <v>175</v>
      </c>
      <c r="AU424" s="244" t="s">
        <v>85</v>
      </c>
      <c r="AV424" s="14" t="s">
        <v>85</v>
      </c>
      <c r="AW424" s="14" t="s">
        <v>37</v>
      </c>
      <c r="AX424" s="14" t="s">
        <v>83</v>
      </c>
      <c r="AY424" s="244" t="s">
        <v>159</v>
      </c>
    </row>
    <row r="425" spans="1:65" s="2" customFormat="1" ht="33" customHeight="1">
      <c r="A425" s="39"/>
      <c r="B425" s="40"/>
      <c r="C425" s="205" t="s">
        <v>600</v>
      </c>
      <c r="D425" s="205" t="s">
        <v>162</v>
      </c>
      <c r="E425" s="206" t="s">
        <v>638</v>
      </c>
      <c r="F425" s="207" t="s">
        <v>639</v>
      </c>
      <c r="G425" s="208" t="s">
        <v>461</v>
      </c>
      <c r="H425" s="209">
        <v>99.181</v>
      </c>
      <c r="I425" s="210"/>
      <c r="J425" s="211">
        <f>ROUND(I425*H425,2)</f>
        <v>0</v>
      </c>
      <c r="K425" s="207" t="s">
        <v>19</v>
      </c>
      <c r="L425" s="45"/>
      <c r="M425" s="212" t="s">
        <v>19</v>
      </c>
      <c r="N425" s="213" t="s">
        <v>46</v>
      </c>
      <c r="O425" s="85"/>
      <c r="P425" s="214">
        <f>O425*H425</f>
        <v>0</v>
      </c>
      <c r="Q425" s="214">
        <v>0.00278</v>
      </c>
      <c r="R425" s="214">
        <f>Q425*H425</f>
        <v>0.27572318</v>
      </c>
      <c r="S425" s="214">
        <v>0</v>
      </c>
      <c r="T425" s="215">
        <f>S425*H425</f>
        <v>0</v>
      </c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R425" s="216" t="s">
        <v>238</v>
      </c>
      <c r="AT425" s="216" t="s">
        <v>162</v>
      </c>
      <c r="AU425" s="216" t="s">
        <v>85</v>
      </c>
      <c r="AY425" s="18" t="s">
        <v>159</v>
      </c>
      <c r="BE425" s="217">
        <f>IF(N425="základní",J425,0)</f>
        <v>0</v>
      </c>
      <c r="BF425" s="217">
        <f>IF(N425="snížená",J425,0)</f>
        <v>0</v>
      </c>
      <c r="BG425" s="217">
        <f>IF(N425="zákl. přenesená",J425,0)</f>
        <v>0</v>
      </c>
      <c r="BH425" s="217">
        <f>IF(N425="sníž. přenesená",J425,0)</f>
        <v>0</v>
      </c>
      <c r="BI425" s="217">
        <f>IF(N425="nulová",J425,0)</f>
        <v>0</v>
      </c>
      <c r="BJ425" s="18" t="s">
        <v>83</v>
      </c>
      <c r="BK425" s="217">
        <f>ROUND(I425*H425,2)</f>
        <v>0</v>
      </c>
      <c r="BL425" s="18" t="s">
        <v>238</v>
      </c>
      <c r="BM425" s="216" t="s">
        <v>1643</v>
      </c>
    </row>
    <row r="426" spans="1:51" s="13" customFormat="1" ht="12">
      <c r="A426" s="13"/>
      <c r="B426" s="223"/>
      <c r="C426" s="224"/>
      <c r="D426" s="225" t="s">
        <v>175</v>
      </c>
      <c r="E426" s="226" t="s">
        <v>19</v>
      </c>
      <c r="F426" s="227" t="s">
        <v>358</v>
      </c>
      <c r="G426" s="224"/>
      <c r="H426" s="226" t="s">
        <v>19</v>
      </c>
      <c r="I426" s="228"/>
      <c r="J426" s="224"/>
      <c r="K426" s="224"/>
      <c r="L426" s="229"/>
      <c r="M426" s="230"/>
      <c r="N426" s="231"/>
      <c r="O426" s="231"/>
      <c r="P426" s="231"/>
      <c r="Q426" s="231"/>
      <c r="R426" s="231"/>
      <c r="S426" s="231"/>
      <c r="T426" s="232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33" t="s">
        <v>175</v>
      </c>
      <c r="AU426" s="233" t="s">
        <v>85</v>
      </c>
      <c r="AV426" s="13" t="s">
        <v>83</v>
      </c>
      <c r="AW426" s="13" t="s">
        <v>37</v>
      </c>
      <c r="AX426" s="13" t="s">
        <v>75</v>
      </c>
      <c r="AY426" s="233" t="s">
        <v>159</v>
      </c>
    </row>
    <row r="427" spans="1:51" s="13" customFormat="1" ht="12">
      <c r="A427" s="13"/>
      <c r="B427" s="223"/>
      <c r="C427" s="224"/>
      <c r="D427" s="225" t="s">
        <v>175</v>
      </c>
      <c r="E427" s="226" t="s">
        <v>19</v>
      </c>
      <c r="F427" s="227" t="s">
        <v>478</v>
      </c>
      <c r="G427" s="224"/>
      <c r="H427" s="226" t="s">
        <v>19</v>
      </c>
      <c r="I427" s="228"/>
      <c r="J427" s="224"/>
      <c r="K427" s="224"/>
      <c r="L427" s="229"/>
      <c r="M427" s="230"/>
      <c r="N427" s="231"/>
      <c r="O427" s="231"/>
      <c r="P427" s="231"/>
      <c r="Q427" s="231"/>
      <c r="R427" s="231"/>
      <c r="S427" s="231"/>
      <c r="T427" s="232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33" t="s">
        <v>175</v>
      </c>
      <c r="AU427" s="233" t="s">
        <v>85</v>
      </c>
      <c r="AV427" s="13" t="s">
        <v>83</v>
      </c>
      <c r="AW427" s="13" t="s">
        <v>37</v>
      </c>
      <c r="AX427" s="13" t="s">
        <v>75</v>
      </c>
      <c r="AY427" s="233" t="s">
        <v>159</v>
      </c>
    </row>
    <row r="428" spans="1:51" s="13" customFormat="1" ht="12">
      <c r="A428" s="13"/>
      <c r="B428" s="223"/>
      <c r="C428" s="224"/>
      <c r="D428" s="225" t="s">
        <v>175</v>
      </c>
      <c r="E428" s="226" t="s">
        <v>19</v>
      </c>
      <c r="F428" s="227" t="s">
        <v>1555</v>
      </c>
      <c r="G428" s="224"/>
      <c r="H428" s="226" t="s">
        <v>19</v>
      </c>
      <c r="I428" s="228"/>
      <c r="J428" s="224"/>
      <c r="K428" s="224"/>
      <c r="L428" s="229"/>
      <c r="M428" s="230"/>
      <c r="N428" s="231"/>
      <c r="O428" s="231"/>
      <c r="P428" s="231"/>
      <c r="Q428" s="231"/>
      <c r="R428" s="231"/>
      <c r="S428" s="231"/>
      <c r="T428" s="232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33" t="s">
        <v>175</v>
      </c>
      <c r="AU428" s="233" t="s">
        <v>85</v>
      </c>
      <c r="AV428" s="13" t="s">
        <v>83</v>
      </c>
      <c r="AW428" s="13" t="s">
        <v>37</v>
      </c>
      <c r="AX428" s="13" t="s">
        <v>75</v>
      </c>
      <c r="AY428" s="233" t="s">
        <v>159</v>
      </c>
    </row>
    <row r="429" spans="1:51" s="14" customFormat="1" ht="12">
      <c r="A429" s="14"/>
      <c r="B429" s="234"/>
      <c r="C429" s="235"/>
      <c r="D429" s="225" t="s">
        <v>175</v>
      </c>
      <c r="E429" s="236" t="s">
        <v>19</v>
      </c>
      <c r="F429" s="237" t="s">
        <v>1641</v>
      </c>
      <c r="G429" s="235"/>
      <c r="H429" s="238">
        <v>99.181</v>
      </c>
      <c r="I429" s="239"/>
      <c r="J429" s="235"/>
      <c r="K429" s="235"/>
      <c r="L429" s="240"/>
      <c r="M429" s="241"/>
      <c r="N429" s="242"/>
      <c r="O429" s="242"/>
      <c r="P429" s="242"/>
      <c r="Q429" s="242"/>
      <c r="R429" s="242"/>
      <c r="S429" s="242"/>
      <c r="T429" s="243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T429" s="244" t="s">
        <v>175</v>
      </c>
      <c r="AU429" s="244" t="s">
        <v>85</v>
      </c>
      <c r="AV429" s="14" t="s">
        <v>85</v>
      </c>
      <c r="AW429" s="14" t="s">
        <v>37</v>
      </c>
      <c r="AX429" s="14" t="s">
        <v>83</v>
      </c>
      <c r="AY429" s="244" t="s">
        <v>159</v>
      </c>
    </row>
    <row r="430" spans="1:65" s="2" customFormat="1" ht="37.8" customHeight="1">
      <c r="A430" s="39"/>
      <c r="B430" s="40"/>
      <c r="C430" s="205" t="s">
        <v>607</v>
      </c>
      <c r="D430" s="205" t="s">
        <v>162</v>
      </c>
      <c r="E430" s="206" t="s">
        <v>642</v>
      </c>
      <c r="F430" s="207" t="s">
        <v>643</v>
      </c>
      <c r="G430" s="208" t="s">
        <v>461</v>
      </c>
      <c r="H430" s="209">
        <v>99.181</v>
      </c>
      <c r="I430" s="210"/>
      <c r="J430" s="211">
        <f>ROUND(I430*H430,2)</f>
        <v>0</v>
      </c>
      <c r="K430" s="207" t="s">
        <v>19</v>
      </c>
      <c r="L430" s="45"/>
      <c r="M430" s="212" t="s">
        <v>19</v>
      </c>
      <c r="N430" s="213" t="s">
        <v>46</v>
      </c>
      <c r="O430" s="85"/>
      <c r="P430" s="214">
        <f>O430*H430</f>
        <v>0</v>
      </c>
      <c r="Q430" s="214">
        <v>0.00117</v>
      </c>
      <c r="R430" s="214">
        <f>Q430*H430</f>
        <v>0.11604177</v>
      </c>
      <c r="S430" s="214">
        <v>0</v>
      </c>
      <c r="T430" s="215">
        <f>S430*H430</f>
        <v>0</v>
      </c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R430" s="216" t="s">
        <v>238</v>
      </c>
      <c r="AT430" s="216" t="s">
        <v>162</v>
      </c>
      <c r="AU430" s="216" t="s">
        <v>85</v>
      </c>
      <c r="AY430" s="18" t="s">
        <v>159</v>
      </c>
      <c r="BE430" s="217">
        <f>IF(N430="základní",J430,0)</f>
        <v>0</v>
      </c>
      <c r="BF430" s="217">
        <f>IF(N430="snížená",J430,0)</f>
        <v>0</v>
      </c>
      <c r="BG430" s="217">
        <f>IF(N430="zákl. přenesená",J430,0)</f>
        <v>0</v>
      </c>
      <c r="BH430" s="217">
        <f>IF(N430="sníž. přenesená",J430,0)</f>
        <v>0</v>
      </c>
      <c r="BI430" s="217">
        <f>IF(N430="nulová",J430,0)</f>
        <v>0</v>
      </c>
      <c r="BJ430" s="18" t="s">
        <v>83</v>
      </c>
      <c r="BK430" s="217">
        <f>ROUND(I430*H430,2)</f>
        <v>0</v>
      </c>
      <c r="BL430" s="18" t="s">
        <v>238</v>
      </c>
      <c r="BM430" s="216" t="s">
        <v>1644</v>
      </c>
    </row>
    <row r="431" spans="1:51" s="13" customFormat="1" ht="12">
      <c r="A431" s="13"/>
      <c r="B431" s="223"/>
      <c r="C431" s="224"/>
      <c r="D431" s="225" t="s">
        <v>175</v>
      </c>
      <c r="E431" s="226" t="s">
        <v>19</v>
      </c>
      <c r="F431" s="227" t="s">
        <v>358</v>
      </c>
      <c r="G431" s="224"/>
      <c r="H431" s="226" t="s">
        <v>19</v>
      </c>
      <c r="I431" s="228"/>
      <c r="J431" s="224"/>
      <c r="K431" s="224"/>
      <c r="L431" s="229"/>
      <c r="M431" s="230"/>
      <c r="N431" s="231"/>
      <c r="O431" s="231"/>
      <c r="P431" s="231"/>
      <c r="Q431" s="231"/>
      <c r="R431" s="231"/>
      <c r="S431" s="231"/>
      <c r="T431" s="232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33" t="s">
        <v>175</v>
      </c>
      <c r="AU431" s="233" t="s">
        <v>85</v>
      </c>
      <c r="AV431" s="13" t="s">
        <v>83</v>
      </c>
      <c r="AW431" s="13" t="s">
        <v>37</v>
      </c>
      <c r="AX431" s="13" t="s">
        <v>75</v>
      </c>
      <c r="AY431" s="233" t="s">
        <v>159</v>
      </c>
    </row>
    <row r="432" spans="1:51" s="13" customFormat="1" ht="12">
      <c r="A432" s="13"/>
      <c r="B432" s="223"/>
      <c r="C432" s="224"/>
      <c r="D432" s="225" t="s">
        <v>175</v>
      </c>
      <c r="E432" s="226" t="s">
        <v>19</v>
      </c>
      <c r="F432" s="227" t="s">
        <v>478</v>
      </c>
      <c r="G432" s="224"/>
      <c r="H432" s="226" t="s">
        <v>19</v>
      </c>
      <c r="I432" s="228"/>
      <c r="J432" s="224"/>
      <c r="K432" s="224"/>
      <c r="L432" s="229"/>
      <c r="M432" s="230"/>
      <c r="N432" s="231"/>
      <c r="O432" s="231"/>
      <c r="P432" s="231"/>
      <c r="Q432" s="231"/>
      <c r="R432" s="231"/>
      <c r="S432" s="231"/>
      <c r="T432" s="232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33" t="s">
        <v>175</v>
      </c>
      <c r="AU432" s="233" t="s">
        <v>85</v>
      </c>
      <c r="AV432" s="13" t="s">
        <v>83</v>
      </c>
      <c r="AW432" s="13" t="s">
        <v>37</v>
      </c>
      <c r="AX432" s="13" t="s">
        <v>75</v>
      </c>
      <c r="AY432" s="233" t="s">
        <v>159</v>
      </c>
    </row>
    <row r="433" spans="1:51" s="13" customFormat="1" ht="12">
      <c r="A433" s="13"/>
      <c r="B433" s="223"/>
      <c r="C433" s="224"/>
      <c r="D433" s="225" t="s">
        <v>175</v>
      </c>
      <c r="E433" s="226" t="s">
        <v>19</v>
      </c>
      <c r="F433" s="227" t="s">
        <v>1555</v>
      </c>
      <c r="G433" s="224"/>
      <c r="H433" s="226" t="s">
        <v>19</v>
      </c>
      <c r="I433" s="228"/>
      <c r="J433" s="224"/>
      <c r="K433" s="224"/>
      <c r="L433" s="229"/>
      <c r="M433" s="230"/>
      <c r="N433" s="231"/>
      <c r="O433" s="231"/>
      <c r="P433" s="231"/>
      <c r="Q433" s="231"/>
      <c r="R433" s="231"/>
      <c r="S433" s="231"/>
      <c r="T433" s="232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33" t="s">
        <v>175</v>
      </c>
      <c r="AU433" s="233" t="s">
        <v>85</v>
      </c>
      <c r="AV433" s="13" t="s">
        <v>83</v>
      </c>
      <c r="AW433" s="13" t="s">
        <v>37</v>
      </c>
      <c r="AX433" s="13" t="s">
        <v>75</v>
      </c>
      <c r="AY433" s="233" t="s">
        <v>159</v>
      </c>
    </row>
    <row r="434" spans="1:51" s="14" customFormat="1" ht="12">
      <c r="A434" s="14"/>
      <c r="B434" s="234"/>
      <c r="C434" s="235"/>
      <c r="D434" s="225" t="s">
        <v>175</v>
      </c>
      <c r="E434" s="236" t="s">
        <v>19</v>
      </c>
      <c r="F434" s="237" t="s">
        <v>1641</v>
      </c>
      <c r="G434" s="235"/>
      <c r="H434" s="238">
        <v>99.181</v>
      </c>
      <c r="I434" s="239"/>
      <c r="J434" s="235"/>
      <c r="K434" s="235"/>
      <c r="L434" s="240"/>
      <c r="M434" s="241"/>
      <c r="N434" s="242"/>
      <c r="O434" s="242"/>
      <c r="P434" s="242"/>
      <c r="Q434" s="242"/>
      <c r="R434" s="242"/>
      <c r="S434" s="242"/>
      <c r="T434" s="243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44" t="s">
        <v>175</v>
      </c>
      <c r="AU434" s="244" t="s">
        <v>85</v>
      </c>
      <c r="AV434" s="14" t="s">
        <v>85</v>
      </c>
      <c r="AW434" s="14" t="s">
        <v>37</v>
      </c>
      <c r="AX434" s="14" t="s">
        <v>83</v>
      </c>
      <c r="AY434" s="244" t="s">
        <v>159</v>
      </c>
    </row>
    <row r="435" spans="1:65" s="2" customFormat="1" ht="37.8" customHeight="1">
      <c r="A435" s="39"/>
      <c r="B435" s="40"/>
      <c r="C435" s="205" t="s">
        <v>612</v>
      </c>
      <c r="D435" s="205" t="s">
        <v>162</v>
      </c>
      <c r="E435" s="206" t="s">
        <v>646</v>
      </c>
      <c r="F435" s="207" t="s">
        <v>647</v>
      </c>
      <c r="G435" s="208" t="s">
        <v>461</v>
      </c>
      <c r="H435" s="209">
        <v>95.941</v>
      </c>
      <c r="I435" s="210"/>
      <c r="J435" s="211">
        <f>ROUND(I435*H435,2)</f>
        <v>0</v>
      </c>
      <c r="K435" s="207" t="s">
        <v>166</v>
      </c>
      <c r="L435" s="45"/>
      <c r="M435" s="212" t="s">
        <v>19</v>
      </c>
      <c r="N435" s="213" t="s">
        <v>46</v>
      </c>
      <c r="O435" s="85"/>
      <c r="P435" s="214">
        <f>O435*H435</f>
        <v>0</v>
      </c>
      <c r="Q435" s="214">
        <v>0.00117</v>
      </c>
      <c r="R435" s="214">
        <f>Q435*H435</f>
        <v>0.11225097</v>
      </c>
      <c r="S435" s="214">
        <v>0</v>
      </c>
      <c r="T435" s="215">
        <f>S435*H435</f>
        <v>0</v>
      </c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R435" s="216" t="s">
        <v>238</v>
      </c>
      <c r="AT435" s="216" t="s">
        <v>162</v>
      </c>
      <c r="AU435" s="216" t="s">
        <v>85</v>
      </c>
      <c r="AY435" s="18" t="s">
        <v>159</v>
      </c>
      <c r="BE435" s="217">
        <f>IF(N435="základní",J435,0)</f>
        <v>0</v>
      </c>
      <c r="BF435" s="217">
        <f>IF(N435="snížená",J435,0)</f>
        <v>0</v>
      </c>
      <c r="BG435" s="217">
        <f>IF(N435="zákl. přenesená",J435,0)</f>
        <v>0</v>
      </c>
      <c r="BH435" s="217">
        <f>IF(N435="sníž. přenesená",J435,0)</f>
        <v>0</v>
      </c>
      <c r="BI435" s="217">
        <f>IF(N435="nulová",J435,0)</f>
        <v>0</v>
      </c>
      <c r="BJ435" s="18" t="s">
        <v>83</v>
      </c>
      <c r="BK435" s="217">
        <f>ROUND(I435*H435,2)</f>
        <v>0</v>
      </c>
      <c r="BL435" s="18" t="s">
        <v>238</v>
      </c>
      <c r="BM435" s="216" t="s">
        <v>1645</v>
      </c>
    </row>
    <row r="436" spans="1:47" s="2" customFormat="1" ht="12">
      <c r="A436" s="39"/>
      <c r="B436" s="40"/>
      <c r="C436" s="41"/>
      <c r="D436" s="218" t="s">
        <v>169</v>
      </c>
      <c r="E436" s="41"/>
      <c r="F436" s="219" t="s">
        <v>649</v>
      </c>
      <c r="G436" s="41"/>
      <c r="H436" s="41"/>
      <c r="I436" s="220"/>
      <c r="J436" s="41"/>
      <c r="K436" s="41"/>
      <c r="L436" s="45"/>
      <c r="M436" s="221"/>
      <c r="N436" s="222"/>
      <c r="O436" s="85"/>
      <c r="P436" s="85"/>
      <c r="Q436" s="85"/>
      <c r="R436" s="85"/>
      <c r="S436" s="85"/>
      <c r="T436" s="86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T436" s="18" t="s">
        <v>169</v>
      </c>
      <c r="AU436" s="18" t="s">
        <v>85</v>
      </c>
    </row>
    <row r="437" spans="1:51" s="13" customFormat="1" ht="12">
      <c r="A437" s="13"/>
      <c r="B437" s="223"/>
      <c r="C437" s="224"/>
      <c r="D437" s="225" t="s">
        <v>175</v>
      </c>
      <c r="E437" s="226" t="s">
        <v>19</v>
      </c>
      <c r="F437" s="227" t="s">
        <v>358</v>
      </c>
      <c r="G437" s="224"/>
      <c r="H437" s="226" t="s">
        <v>19</v>
      </c>
      <c r="I437" s="228"/>
      <c r="J437" s="224"/>
      <c r="K437" s="224"/>
      <c r="L437" s="229"/>
      <c r="M437" s="230"/>
      <c r="N437" s="231"/>
      <c r="O437" s="231"/>
      <c r="P437" s="231"/>
      <c r="Q437" s="231"/>
      <c r="R437" s="231"/>
      <c r="S437" s="231"/>
      <c r="T437" s="232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33" t="s">
        <v>175</v>
      </c>
      <c r="AU437" s="233" t="s">
        <v>85</v>
      </c>
      <c r="AV437" s="13" t="s">
        <v>83</v>
      </c>
      <c r="AW437" s="13" t="s">
        <v>37</v>
      </c>
      <c r="AX437" s="13" t="s">
        <v>75</v>
      </c>
      <c r="AY437" s="233" t="s">
        <v>159</v>
      </c>
    </row>
    <row r="438" spans="1:51" s="13" customFormat="1" ht="12">
      <c r="A438" s="13"/>
      <c r="B438" s="223"/>
      <c r="C438" s="224"/>
      <c r="D438" s="225" t="s">
        <v>175</v>
      </c>
      <c r="E438" s="226" t="s">
        <v>19</v>
      </c>
      <c r="F438" s="227" t="s">
        <v>359</v>
      </c>
      <c r="G438" s="224"/>
      <c r="H438" s="226" t="s">
        <v>19</v>
      </c>
      <c r="I438" s="228"/>
      <c r="J438" s="224"/>
      <c r="K438" s="224"/>
      <c r="L438" s="229"/>
      <c r="M438" s="230"/>
      <c r="N438" s="231"/>
      <c r="O438" s="231"/>
      <c r="P438" s="231"/>
      <c r="Q438" s="231"/>
      <c r="R438" s="231"/>
      <c r="S438" s="231"/>
      <c r="T438" s="232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33" t="s">
        <v>175</v>
      </c>
      <c r="AU438" s="233" t="s">
        <v>85</v>
      </c>
      <c r="AV438" s="13" t="s">
        <v>83</v>
      </c>
      <c r="AW438" s="13" t="s">
        <v>37</v>
      </c>
      <c r="AX438" s="13" t="s">
        <v>75</v>
      </c>
      <c r="AY438" s="233" t="s">
        <v>159</v>
      </c>
    </row>
    <row r="439" spans="1:51" s="13" customFormat="1" ht="12">
      <c r="A439" s="13"/>
      <c r="B439" s="223"/>
      <c r="C439" s="224"/>
      <c r="D439" s="225" t="s">
        <v>175</v>
      </c>
      <c r="E439" s="226" t="s">
        <v>19</v>
      </c>
      <c r="F439" s="227" t="s">
        <v>1555</v>
      </c>
      <c r="G439" s="224"/>
      <c r="H439" s="226" t="s">
        <v>19</v>
      </c>
      <c r="I439" s="228"/>
      <c r="J439" s="224"/>
      <c r="K439" s="224"/>
      <c r="L439" s="229"/>
      <c r="M439" s="230"/>
      <c r="N439" s="231"/>
      <c r="O439" s="231"/>
      <c r="P439" s="231"/>
      <c r="Q439" s="231"/>
      <c r="R439" s="231"/>
      <c r="S439" s="231"/>
      <c r="T439" s="232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33" t="s">
        <v>175</v>
      </c>
      <c r="AU439" s="233" t="s">
        <v>85</v>
      </c>
      <c r="AV439" s="13" t="s">
        <v>83</v>
      </c>
      <c r="AW439" s="13" t="s">
        <v>37</v>
      </c>
      <c r="AX439" s="13" t="s">
        <v>75</v>
      </c>
      <c r="AY439" s="233" t="s">
        <v>159</v>
      </c>
    </row>
    <row r="440" spans="1:51" s="14" customFormat="1" ht="12">
      <c r="A440" s="14"/>
      <c r="B440" s="234"/>
      <c r="C440" s="235"/>
      <c r="D440" s="225" t="s">
        <v>175</v>
      </c>
      <c r="E440" s="236" t="s">
        <v>19</v>
      </c>
      <c r="F440" s="237" t="s">
        <v>1594</v>
      </c>
      <c r="G440" s="235"/>
      <c r="H440" s="238">
        <v>95.941</v>
      </c>
      <c r="I440" s="239"/>
      <c r="J440" s="235"/>
      <c r="K440" s="235"/>
      <c r="L440" s="240"/>
      <c r="M440" s="241"/>
      <c r="N440" s="242"/>
      <c r="O440" s="242"/>
      <c r="P440" s="242"/>
      <c r="Q440" s="242"/>
      <c r="R440" s="242"/>
      <c r="S440" s="242"/>
      <c r="T440" s="243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T440" s="244" t="s">
        <v>175</v>
      </c>
      <c r="AU440" s="244" t="s">
        <v>85</v>
      </c>
      <c r="AV440" s="14" t="s">
        <v>85</v>
      </c>
      <c r="AW440" s="14" t="s">
        <v>37</v>
      </c>
      <c r="AX440" s="14" t="s">
        <v>83</v>
      </c>
      <c r="AY440" s="244" t="s">
        <v>159</v>
      </c>
    </row>
    <row r="441" spans="1:65" s="2" customFormat="1" ht="37.8" customHeight="1">
      <c r="A441" s="39"/>
      <c r="B441" s="40"/>
      <c r="C441" s="205" t="s">
        <v>619</v>
      </c>
      <c r="D441" s="205" t="s">
        <v>162</v>
      </c>
      <c r="E441" s="206" t="s">
        <v>651</v>
      </c>
      <c r="F441" s="207" t="s">
        <v>652</v>
      </c>
      <c r="G441" s="208" t="s">
        <v>461</v>
      </c>
      <c r="H441" s="209">
        <v>99.181</v>
      </c>
      <c r="I441" s="210"/>
      <c r="J441" s="211">
        <f>ROUND(I441*H441,2)</f>
        <v>0</v>
      </c>
      <c r="K441" s="207" t="s">
        <v>19</v>
      </c>
      <c r="L441" s="45"/>
      <c r="M441" s="212" t="s">
        <v>19</v>
      </c>
      <c r="N441" s="213" t="s">
        <v>46</v>
      </c>
      <c r="O441" s="85"/>
      <c r="P441" s="214">
        <f>O441*H441</f>
        <v>0</v>
      </c>
      <c r="Q441" s="214">
        <v>0.00117</v>
      </c>
      <c r="R441" s="214">
        <f>Q441*H441</f>
        <v>0.11604177</v>
      </c>
      <c r="S441" s="214">
        <v>0</v>
      </c>
      <c r="T441" s="215">
        <f>S441*H441</f>
        <v>0</v>
      </c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R441" s="216" t="s">
        <v>238</v>
      </c>
      <c r="AT441" s="216" t="s">
        <v>162</v>
      </c>
      <c r="AU441" s="216" t="s">
        <v>85</v>
      </c>
      <c r="AY441" s="18" t="s">
        <v>159</v>
      </c>
      <c r="BE441" s="217">
        <f>IF(N441="základní",J441,0)</f>
        <v>0</v>
      </c>
      <c r="BF441" s="217">
        <f>IF(N441="snížená",J441,0)</f>
        <v>0</v>
      </c>
      <c r="BG441" s="217">
        <f>IF(N441="zákl. přenesená",J441,0)</f>
        <v>0</v>
      </c>
      <c r="BH441" s="217">
        <f>IF(N441="sníž. přenesená",J441,0)</f>
        <v>0</v>
      </c>
      <c r="BI441" s="217">
        <f>IF(N441="nulová",J441,0)</f>
        <v>0</v>
      </c>
      <c r="BJ441" s="18" t="s">
        <v>83</v>
      </c>
      <c r="BK441" s="217">
        <f>ROUND(I441*H441,2)</f>
        <v>0</v>
      </c>
      <c r="BL441" s="18" t="s">
        <v>238</v>
      </c>
      <c r="BM441" s="216" t="s">
        <v>1646</v>
      </c>
    </row>
    <row r="442" spans="1:51" s="13" customFormat="1" ht="12">
      <c r="A442" s="13"/>
      <c r="B442" s="223"/>
      <c r="C442" s="224"/>
      <c r="D442" s="225" t="s">
        <v>175</v>
      </c>
      <c r="E442" s="226" t="s">
        <v>19</v>
      </c>
      <c r="F442" s="227" t="s">
        <v>358</v>
      </c>
      <c r="G442" s="224"/>
      <c r="H442" s="226" t="s">
        <v>19</v>
      </c>
      <c r="I442" s="228"/>
      <c r="J442" s="224"/>
      <c r="K442" s="224"/>
      <c r="L442" s="229"/>
      <c r="M442" s="230"/>
      <c r="N442" s="231"/>
      <c r="O442" s="231"/>
      <c r="P442" s="231"/>
      <c r="Q442" s="231"/>
      <c r="R442" s="231"/>
      <c r="S442" s="231"/>
      <c r="T442" s="232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33" t="s">
        <v>175</v>
      </c>
      <c r="AU442" s="233" t="s">
        <v>85</v>
      </c>
      <c r="AV442" s="13" t="s">
        <v>83</v>
      </c>
      <c r="AW442" s="13" t="s">
        <v>37</v>
      </c>
      <c r="AX442" s="13" t="s">
        <v>75</v>
      </c>
      <c r="AY442" s="233" t="s">
        <v>159</v>
      </c>
    </row>
    <row r="443" spans="1:51" s="13" customFormat="1" ht="12">
      <c r="A443" s="13"/>
      <c r="B443" s="223"/>
      <c r="C443" s="224"/>
      <c r="D443" s="225" t="s">
        <v>175</v>
      </c>
      <c r="E443" s="226" t="s">
        <v>19</v>
      </c>
      <c r="F443" s="227" t="s">
        <v>478</v>
      </c>
      <c r="G443" s="224"/>
      <c r="H443" s="226" t="s">
        <v>19</v>
      </c>
      <c r="I443" s="228"/>
      <c r="J443" s="224"/>
      <c r="K443" s="224"/>
      <c r="L443" s="229"/>
      <c r="M443" s="230"/>
      <c r="N443" s="231"/>
      <c r="O443" s="231"/>
      <c r="P443" s="231"/>
      <c r="Q443" s="231"/>
      <c r="R443" s="231"/>
      <c r="S443" s="231"/>
      <c r="T443" s="232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33" t="s">
        <v>175</v>
      </c>
      <c r="AU443" s="233" t="s">
        <v>85</v>
      </c>
      <c r="AV443" s="13" t="s">
        <v>83</v>
      </c>
      <c r="AW443" s="13" t="s">
        <v>37</v>
      </c>
      <c r="AX443" s="13" t="s">
        <v>75</v>
      </c>
      <c r="AY443" s="233" t="s">
        <v>159</v>
      </c>
    </row>
    <row r="444" spans="1:51" s="13" customFormat="1" ht="12">
      <c r="A444" s="13"/>
      <c r="B444" s="223"/>
      <c r="C444" s="224"/>
      <c r="D444" s="225" t="s">
        <v>175</v>
      </c>
      <c r="E444" s="226" t="s">
        <v>19</v>
      </c>
      <c r="F444" s="227" t="s">
        <v>1555</v>
      </c>
      <c r="G444" s="224"/>
      <c r="H444" s="226" t="s">
        <v>19</v>
      </c>
      <c r="I444" s="228"/>
      <c r="J444" s="224"/>
      <c r="K444" s="224"/>
      <c r="L444" s="229"/>
      <c r="M444" s="230"/>
      <c r="N444" s="231"/>
      <c r="O444" s="231"/>
      <c r="P444" s="231"/>
      <c r="Q444" s="231"/>
      <c r="R444" s="231"/>
      <c r="S444" s="231"/>
      <c r="T444" s="232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33" t="s">
        <v>175</v>
      </c>
      <c r="AU444" s="233" t="s">
        <v>85</v>
      </c>
      <c r="AV444" s="13" t="s">
        <v>83</v>
      </c>
      <c r="AW444" s="13" t="s">
        <v>37</v>
      </c>
      <c r="AX444" s="13" t="s">
        <v>75</v>
      </c>
      <c r="AY444" s="233" t="s">
        <v>159</v>
      </c>
    </row>
    <row r="445" spans="1:51" s="14" customFormat="1" ht="12">
      <c r="A445" s="14"/>
      <c r="B445" s="234"/>
      <c r="C445" s="235"/>
      <c r="D445" s="225" t="s">
        <v>175</v>
      </c>
      <c r="E445" s="236" t="s">
        <v>19</v>
      </c>
      <c r="F445" s="237" t="s">
        <v>1641</v>
      </c>
      <c r="G445" s="235"/>
      <c r="H445" s="238">
        <v>99.181</v>
      </c>
      <c r="I445" s="239"/>
      <c r="J445" s="235"/>
      <c r="K445" s="235"/>
      <c r="L445" s="240"/>
      <c r="M445" s="241"/>
      <c r="N445" s="242"/>
      <c r="O445" s="242"/>
      <c r="P445" s="242"/>
      <c r="Q445" s="242"/>
      <c r="R445" s="242"/>
      <c r="S445" s="242"/>
      <c r="T445" s="243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T445" s="244" t="s">
        <v>175</v>
      </c>
      <c r="AU445" s="244" t="s">
        <v>85</v>
      </c>
      <c r="AV445" s="14" t="s">
        <v>85</v>
      </c>
      <c r="AW445" s="14" t="s">
        <v>37</v>
      </c>
      <c r="AX445" s="14" t="s">
        <v>83</v>
      </c>
      <c r="AY445" s="244" t="s">
        <v>159</v>
      </c>
    </row>
    <row r="446" spans="1:65" s="2" customFormat="1" ht="24.15" customHeight="1">
      <c r="A446" s="39"/>
      <c r="B446" s="40"/>
      <c r="C446" s="205" t="s">
        <v>626</v>
      </c>
      <c r="D446" s="205" t="s">
        <v>162</v>
      </c>
      <c r="E446" s="206" t="s">
        <v>627</v>
      </c>
      <c r="F446" s="207" t="s">
        <v>628</v>
      </c>
      <c r="G446" s="208" t="s">
        <v>461</v>
      </c>
      <c r="H446" s="209">
        <v>10.826</v>
      </c>
      <c r="I446" s="210"/>
      <c r="J446" s="211">
        <f>ROUND(I446*H446,2)</f>
        <v>0</v>
      </c>
      <c r="K446" s="207" t="s">
        <v>166</v>
      </c>
      <c r="L446" s="45"/>
      <c r="M446" s="212" t="s">
        <v>19</v>
      </c>
      <c r="N446" s="213" t="s">
        <v>46</v>
      </c>
      <c r="O446" s="85"/>
      <c r="P446" s="214">
        <f>O446*H446</f>
        <v>0</v>
      </c>
      <c r="Q446" s="214">
        <v>0</v>
      </c>
      <c r="R446" s="214">
        <f>Q446*H446</f>
        <v>0</v>
      </c>
      <c r="S446" s="214">
        <v>0.00191</v>
      </c>
      <c r="T446" s="215">
        <f>S446*H446</f>
        <v>0.02067766</v>
      </c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R446" s="216" t="s">
        <v>238</v>
      </c>
      <c r="AT446" s="216" t="s">
        <v>162</v>
      </c>
      <c r="AU446" s="216" t="s">
        <v>85</v>
      </c>
      <c r="AY446" s="18" t="s">
        <v>159</v>
      </c>
      <c r="BE446" s="217">
        <f>IF(N446="základní",J446,0)</f>
        <v>0</v>
      </c>
      <c r="BF446" s="217">
        <f>IF(N446="snížená",J446,0)</f>
        <v>0</v>
      </c>
      <c r="BG446" s="217">
        <f>IF(N446="zákl. přenesená",J446,0)</f>
        <v>0</v>
      </c>
      <c r="BH446" s="217">
        <f>IF(N446="sníž. přenesená",J446,0)</f>
        <v>0</v>
      </c>
      <c r="BI446" s="217">
        <f>IF(N446="nulová",J446,0)</f>
        <v>0</v>
      </c>
      <c r="BJ446" s="18" t="s">
        <v>83</v>
      </c>
      <c r="BK446" s="217">
        <f>ROUND(I446*H446,2)</f>
        <v>0</v>
      </c>
      <c r="BL446" s="18" t="s">
        <v>238</v>
      </c>
      <c r="BM446" s="216" t="s">
        <v>1647</v>
      </c>
    </row>
    <row r="447" spans="1:47" s="2" customFormat="1" ht="12">
      <c r="A447" s="39"/>
      <c r="B447" s="40"/>
      <c r="C447" s="41"/>
      <c r="D447" s="218" t="s">
        <v>169</v>
      </c>
      <c r="E447" s="41"/>
      <c r="F447" s="219" t="s">
        <v>630</v>
      </c>
      <c r="G447" s="41"/>
      <c r="H447" s="41"/>
      <c r="I447" s="220"/>
      <c r="J447" s="41"/>
      <c r="K447" s="41"/>
      <c r="L447" s="45"/>
      <c r="M447" s="221"/>
      <c r="N447" s="222"/>
      <c r="O447" s="85"/>
      <c r="P447" s="85"/>
      <c r="Q447" s="85"/>
      <c r="R447" s="85"/>
      <c r="S447" s="85"/>
      <c r="T447" s="86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T447" s="18" t="s">
        <v>169</v>
      </c>
      <c r="AU447" s="18" t="s">
        <v>85</v>
      </c>
    </row>
    <row r="448" spans="1:51" s="13" customFormat="1" ht="12">
      <c r="A448" s="13"/>
      <c r="B448" s="223"/>
      <c r="C448" s="224"/>
      <c r="D448" s="225" t="s">
        <v>175</v>
      </c>
      <c r="E448" s="226" t="s">
        <v>19</v>
      </c>
      <c r="F448" s="227" t="s">
        <v>656</v>
      </c>
      <c r="G448" s="224"/>
      <c r="H448" s="226" t="s">
        <v>19</v>
      </c>
      <c r="I448" s="228"/>
      <c r="J448" s="224"/>
      <c r="K448" s="224"/>
      <c r="L448" s="229"/>
      <c r="M448" s="230"/>
      <c r="N448" s="231"/>
      <c r="O448" s="231"/>
      <c r="P448" s="231"/>
      <c r="Q448" s="231"/>
      <c r="R448" s="231"/>
      <c r="S448" s="231"/>
      <c r="T448" s="232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33" t="s">
        <v>175</v>
      </c>
      <c r="AU448" s="233" t="s">
        <v>85</v>
      </c>
      <c r="AV448" s="13" t="s">
        <v>83</v>
      </c>
      <c r="AW448" s="13" t="s">
        <v>37</v>
      </c>
      <c r="AX448" s="13" t="s">
        <v>75</v>
      </c>
      <c r="AY448" s="233" t="s">
        <v>159</v>
      </c>
    </row>
    <row r="449" spans="1:51" s="13" customFormat="1" ht="12">
      <c r="A449" s="13"/>
      <c r="B449" s="223"/>
      <c r="C449" s="224"/>
      <c r="D449" s="225" t="s">
        <v>175</v>
      </c>
      <c r="E449" s="226" t="s">
        <v>19</v>
      </c>
      <c r="F449" s="227" t="s">
        <v>657</v>
      </c>
      <c r="G449" s="224"/>
      <c r="H449" s="226" t="s">
        <v>19</v>
      </c>
      <c r="I449" s="228"/>
      <c r="J449" s="224"/>
      <c r="K449" s="224"/>
      <c r="L449" s="229"/>
      <c r="M449" s="230"/>
      <c r="N449" s="231"/>
      <c r="O449" s="231"/>
      <c r="P449" s="231"/>
      <c r="Q449" s="231"/>
      <c r="R449" s="231"/>
      <c r="S449" s="231"/>
      <c r="T449" s="232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33" t="s">
        <v>175</v>
      </c>
      <c r="AU449" s="233" t="s">
        <v>85</v>
      </c>
      <c r="AV449" s="13" t="s">
        <v>83</v>
      </c>
      <c r="AW449" s="13" t="s">
        <v>37</v>
      </c>
      <c r="AX449" s="13" t="s">
        <v>75</v>
      </c>
      <c r="AY449" s="233" t="s">
        <v>159</v>
      </c>
    </row>
    <row r="450" spans="1:51" s="13" customFormat="1" ht="12">
      <c r="A450" s="13"/>
      <c r="B450" s="223"/>
      <c r="C450" s="224"/>
      <c r="D450" s="225" t="s">
        <v>175</v>
      </c>
      <c r="E450" s="226" t="s">
        <v>19</v>
      </c>
      <c r="F450" s="227" t="s">
        <v>1555</v>
      </c>
      <c r="G450" s="224"/>
      <c r="H450" s="226" t="s">
        <v>19</v>
      </c>
      <c r="I450" s="228"/>
      <c r="J450" s="224"/>
      <c r="K450" s="224"/>
      <c r="L450" s="229"/>
      <c r="M450" s="230"/>
      <c r="N450" s="231"/>
      <c r="O450" s="231"/>
      <c r="P450" s="231"/>
      <c r="Q450" s="231"/>
      <c r="R450" s="231"/>
      <c r="S450" s="231"/>
      <c r="T450" s="232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33" t="s">
        <v>175</v>
      </c>
      <c r="AU450" s="233" t="s">
        <v>85</v>
      </c>
      <c r="AV450" s="13" t="s">
        <v>83</v>
      </c>
      <c r="AW450" s="13" t="s">
        <v>37</v>
      </c>
      <c r="AX450" s="13" t="s">
        <v>75</v>
      </c>
      <c r="AY450" s="233" t="s">
        <v>159</v>
      </c>
    </row>
    <row r="451" spans="1:51" s="14" customFormat="1" ht="12">
      <c r="A451" s="14"/>
      <c r="B451" s="234"/>
      <c r="C451" s="235"/>
      <c r="D451" s="225" t="s">
        <v>175</v>
      </c>
      <c r="E451" s="236" t="s">
        <v>19</v>
      </c>
      <c r="F451" s="237" t="s">
        <v>1648</v>
      </c>
      <c r="G451" s="235"/>
      <c r="H451" s="238">
        <v>10.826</v>
      </c>
      <c r="I451" s="239"/>
      <c r="J451" s="235"/>
      <c r="K451" s="235"/>
      <c r="L451" s="240"/>
      <c r="M451" s="241"/>
      <c r="N451" s="242"/>
      <c r="O451" s="242"/>
      <c r="P451" s="242"/>
      <c r="Q451" s="242"/>
      <c r="R451" s="242"/>
      <c r="S451" s="242"/>
      <c r="T451" s="243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T451" s="244" t="s">
        <v>175</v>
      </c>
      <c r="AU451" s="244" t="s">
        <v>85</v>
      </c>
      <c r="AV451" s="14" t="s">
        <v>85</v>
      </c>
      <c r="AW451" s="14" t="s">
        <v>37</v>
      </c>
      <c r="AX451" s="14" t="s">
        <v>83</v>
      </c>
      <c r="AY451" s="244" t="s">
        <v>159</v>
      </c>
    </row>
    <row r="452" spans="1:65" s="2" customFormat="1" ht="37.8" customHeight="1">
      <c r="A452" s="39"/>
      <c r="B452" s="40"/>
      <c r="C452" s="205" t="s">
        <v>632</v>
      </c>
      <c r="D452" s="205" t="s">
        <v>162</v>
      </c>
      <c r="E452" s="206" t="s">
        <v>660</v>
      </c>
      <c r="F452" s="207" t="s">
        <v>661</v>
      </c>
      <c r="G452" s="208" t="s">
        <v>165</v>
      </c>
      <c r="H452" s="209">
        <v>9.093</v>
      </c>
      <c r="I452" s="210"/>
      <c r="J452" s="211">
        <f>ROUND(I452*H452,2)</f>
        <v>0</v>
      </c>
      <c r="K452" s="207" t="s">
        <v>166</v>
      </c>
      <c r="L452" s="45"/>
      <c r="M452" s="212" t="s">
        <v>19</v>
      </c>
      <c r="N452" s="213" t="s">
        <v>46</v>
      </c>
      <c r="O452" s="85"/>
      <c r="P452" s="214">
        <f>O452*H452</f>
        <v>0</v>
      </c>
      <c r="Q452" s="214">
        <v>0.00509</v>
      </c>
      <c r="R452" s="214">
        <f>Q452*H452</f>
        <v>0.04628337</v>
      </c>
      <c r="S452" s="214">
        <v>0</v>
      </c>
      <c r="T452" s="215">
        <f>S452*H452</f>
        <v>0</v>
      </c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R452" s="216" t="s">
        <v>238</v>
      </c>
      <c r="AT452" s="216" t="s">
        <v>162</v>
      </c>
      <c r="AU452" s="216" t="s">
        <v>85</v>
      </c>
      <c r="AY452" s="18" t="s">
        <v>159</v>
      </c>
      <c r="BE452" s="217">
        <f>IF(N452="základní",J452,0)</f>
        <v>0</v>
      </c>
      <c r="BF452" s="217">
        <f>IF(N452="snížená",J452,0)</f>
        <v>0</v>
      </c>
      <c r="BG452" s="217">
        <f>IF(N452="zákl. přenesená",J452,0)</f>
        <v>0</v>
      </c>
      <c r="BH452" s="217">
        <f>IF(N452="sníž. přenesená",J452,0)</f>
        <v>0</v>
      </c>
      <c r="BI452" s="217">
        <f>IF(N452="nulová",J452,0)</f>
        <v>0</v>
      </c>
      <c r="BJ452" s="18" t="s">
        <v>83</v>
      </c>
      <c r="BK452" s="217">
        <f>ROUND(I452*H452,2)</f>
        <v>0</v>
      </c>
      <c r="BL452" s="18" t="s">
        <v>238</v>
      </c>
      <c r="BM452" s="216" t="s">
        <v>1649</v>
      </c>
    </row>
    <row r="453" spans="1:47" s="2" customFormat="1" ht="12">
      <c r="A453" s="39"/>
      <c r="B453" s="40"/>
      <c r="C453" s="41"/>
      <c r="D453" s="218" t="s">
        <v>169</v>
      </c>
      <c r="E453" s="41"/>
      <c r="F453" s="219" t="s">
        <v>663</v>
      </c>
      <c r="G453" s="41"/>
      <c r="H453" s="41"/>
      <c r="I453" s="220"/>
      <c r="J453" s="41"/>
      <c r="K453" s="41"/>
      <c r="L453" s="45"/>
      <c r="M453" s="221"/>
      <c r="N453" s="222"/>
      <c r="O453" s="85"/>
      <c r="P453" s="85"/>
      <c r="Q453" s="85"/>
      <c r="R453" s="85"/>
      <c r="S453" s="85"/>
      <c r="T453" s="86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T453" s="18" t="s">
        <v>169</v>
      </c>
      <c r="AU453" s="18" t="s">
        <v>85</v>
      </c>
    </row>
    <row r="454" spans="1:51" s="13" customFormat="1" ht="12">
      <c r="A454" s="13"/>
      <c r="B454" s="223"/>
      <c r="C454" s="224"/>
      <c r="D454" s="225" t="s">
        <v>175</v>
      </c>
      <c r="E454" s="226" t="s">
        <v>19</v>
      </c>
      <c r="F454" s="227" t="s">
        <v>362</v>
      </c>
      <c r="G454" s="224"/>
      <c r="H454" s="226" t="s">
        <v>19</v>
      </c>
      <c r="I454" s="228"/>
      <c r="J454" s="224"/>
      <c r="K454" s="224"/>
      <c r="L454" s="229"/>
      <c r="M454" s="230"/>
      <c r="N454" s="231"/>
      <c r="O454" s="231"/>
      <c r="P454" s="231"/>
      <c r="Q454" s="231"/>
      <c r="R454" s="231"/>
      <c r="S454" s="231"/>
      <c r="T454" s="232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33" t="s">
        <v>175</v>
      </c>
      <c r="AU454" s="233" t="s">
        <v>85</v>
      </c>
      <c r="AV454" s="13" t="s">
        <v>83</v>
      </c>
      <c r="AW454" s="13" t="s">
        <v>37</v>
      </c>
      <c r="AX454" s="13" t="s">
        <v>75</v>
      </c>
      <c r="AY454" s="233" t="s">
        <v>159</v>
      </c>
    </row>
    <row r="455" spans="1:51" s="13" customFormat="1" ht="12">
      <c r="A455" s="13"/>
      <c r="B455" s="223"/>
      <c r="C455" s="224"/>
      <c r="D455" s="225" t="s">
        <v>175</v>
      </c>
      <c r="E455" s="226" t="s">
        <v>19</v>
      </c>
      <c r="F455" s="227" t="s">
        <v>1555</v>
      </c>
      <c r="G455" s="224"/>
      <c r="H455" s="226" t="s">
        <v>19</v>
      </c>
      <c r="I455" s="228"/>
      <c r="J455" s="224"/>
      <c r="K455" s="224"/>
      <c r="L455" s="229"/>
      <c r="M455" s="230"/>
      <c r="N455" s="231"/>
      <c r="O455" s="231"/>
      <c r="P455" s="231"/>
      <c r="Q455" s="231"/>
      <c r="R455" s="231"/>
      <c r="S455" s="231"/>
      <c r="T455" s="232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33" t="s">
        <v>175</v>
      </c>
      <c r="AU455" s="233" t="s">
        <v>85</v>
      </c>
      <c r="AV455" s="13" t="s">
        <v>83</v>
      </c>
      <c r="AW455" s="13" t="s">
        <v>37</v>
      </c>
      <c r="AX455" s="13" t="s">
        <v>75</v>
      </c>
      <c r="AY455" s="233" t="s">
        <v>159</v>
      </c>
    </row>
    <row r="456" spans="1:51" s="14" customFormat="1" ht="12">
      <c r="A456" s="14"/>
      <c r="B456" s="234"/>
      <c r="C456" s="235"/>
      <c r="D456" s="225" t="s">
        <v>175</v>
      </c>
      <c r="E456" s="236" t="s">
        <v>19</v>
      </c>
      <c r="F456" s="237" t="s">
        <v>1650</v>
      </c>
      <c r="G456" s="235"/>
      <c r="H456" s="238">
        <v>9.093</v>
      </c>
      <c r="I456" s="239"/>
      <c r="J456" s="235"/>
      <c r="K456" s="235"/>
      <c r="L456" s="240"/>
      <c r="M456" s="241"/>
      <c r="N456" s="242"/>
      <c r="O456" s="242"/>
      <c r="P456" s="242"/>
      <c r="Q456" s="242"/>
      <c r="R456" s="242"/>
      <c r="S456" s="242"/>
      <c r="T456" s="243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T456" s="244" t="s">
        <v>175</v>
      </c>
      <c r="AU456" s="244" t="s">
        <v>85</v>
      </c>
      <c r="AV456" s="14" t="s">
        <v>85</v>
      </c>
      <c r="AW456" s="14" t="s">
        <v>37</v>
      </c>
      <c r="AX456" s="14" t="s">
        <v>83</v>
      </c>
      <c r="AY456" s="244" t="s">
        <v>159</v>
      </c>
    </row>
    <row r="457" spans="1:65" s="2" customFormat="1" ht="37.8" customHeight="1">
      <c r="A457" s="39"/>
      <c r="B457" s="40"/>
      <c r="C457" s="205" t="s">
        <v>637</v>
      </c>
      <c r="D457" s="205" t="s">
        <v>162</v>
      </c>
      <c r="E457" s="206" t="s">
        <v>666</v>
      </c>
      <c r="F457" s="207" t="s">
        <v>667</v>
      </c>
      <c r="G457" s="208" t="s">
        <v>461</v>
      </c>
      <c r="H457" s="209">
        <v>21.651</v>
      </c>
      <c r="I457" s="210"/>
      <c r="J457" s="211">
        <f>ROUND(I457*H457,2)</f>
        <v>0</v>
      </c>
      <c r="K457" s="207" t="s">
        <v>19</v>
      </c>
      <c r="L457" s="45"/>
      <c r="M457" s="212" t="s">
        <v>19</v>
      </c>
      <c r="N457" s="213" t="s">
        <v>46</v>
      </c>
      <c r="O457" s="85"/>
      <c r="P457" s="214">
        <f>O457*H457</f>
        <v>0</v>
      </c>
      <c r="Q457" s="214">
        <v>0.00117</v>
      </c>
      <c r="R457" s="214">
        <f>Q457*H457</f>
        <v>0.02533167</v>
      </c>
      <c r="S457" s="214">
        <v>0</v>
      </c>
      <c r="T457" s="215">
        <f>S457*H457</f>
        <v>0</v>
      </c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R457" s="216" t="s">
        <v>238</v>
      </c>
      <c r="AT457" s="216" t="s">
        <v>162</v>
      </c>
      <c r="AU457" s="216" t="s">
        <v>85</v>
      </c>
      <c r="AY457" s="18" t="s">
        <v>159</v>
      </c>
      <c r="BE457" s="217">
        <f>IF(N457="základní",J457,0)</f>
        <v>0</v>
      </c>
      <c r="BF457" s="217">
        <f>IF(N457="snížená",J457,0)</f>
        <v>0</v>
      </c>
      <c r="BG457" s="217">
        <f>IF(N457="zákl. přenesená",J457,0)</f>
        <v>0</v>
      </c>
      <c r="BH457" s="217">
        <f>IF(N457="sníž. přenesená",J457,0)</f>
        <v>0</v>
      </c>
      <c r="BI457" s="217">
        <f>IF(N457="nulová",J457,0)</f>
        <v>0</v>
      </c>
      <c r="BJ457" s="18" t="s">
        <v>83</v>
      </c>
      <c r="BK457" s="217">
        <f>ROUND(I457*H457,2)</f>
        <v>0</v>
      </c>
      <c r="BL457" s="18" t="s">
        <v>238</v>
      </c>
      <c r="BM457" s="216" t="s">
        <v>1651</v>
      </c>
    </row>
    <row r="458" spans="1:51" s="13" customFormat="1" ht="12">
      <c r="A458" s="13"/>
      <c r="B458" s="223"/>
      <c r="C458" s="224"/>
      <c r="D458" s="225" t="s">
        <v>175</v>
      </c>
      <c r="E458" s="226" t="s">
        <v>19</v>
      </c>
      <c r="F458" s="227" t="s">
        <v>362</v>
      </c>
      <c r="G458" s="224"/>
      <c r="H458" s="226" t="s">
        <v>19</v>
      </c>
      <c r="I458" s="228"/>
      <c r="J458" s="224"/>
      <c r="K458" s="224"/>
      <c r="L458" s="229"/>
      <c r="M458" s="230"/>
      <c r="N458" s="231"/>
      <c r="O458" s="231"/>
      <c r="P458" s="231"/>
      <c r="Q458" s="231"/>
      <c r="R458" s="231"/>
      <c r="S458" s="231"/>
      <c r="T458" s="232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33" t="s">
        <v>175</v>
      </c>
      <c r="AU458" s="233" t="s">
        <v>85</v>
      </c>
      <c r="AV458" s="13" t="s">
        <v>83</v>
      </c>
      <c r="AW458" s="13" t="s">
        <v>37</v>
      </c>
      <c r="AX458" s="13" t="s">
        <v>75</v>
      </c>
      <c r="AY458" s="233" t="s">
        <v>159</v>
      </c>
    </row>
    <row r="459" spans="1:51" s="13" customFormat="1" ht="12">
      <c r="A459" s="13"/>
      <c r="B459" s="223"/>
      <c r="C459" s="224"/>
      <c r="D459" s="225" t="s">
        <v>175</v>
      </c>
      <c r="E459" s="226" t="s">
        <v>19</v>
      </c>
      <c r="F459" s="227" t="s">
        <v>1555</v>
      </c>
      <c r="G459" s="224"/>
      <c r="H459" s="226" t="s">
        <v>19</v>
      </c>
      <c r="I459" s="228"/>
      <c r="J459" s="224"/>
      <c r="K459" s="224"/>
      <c r="L459" s="229"/>
      <c r="M459" s="230"/>
      <c r="N459" s="231"/>
      <c r="O459" s="231"/>
      <c r="P459" s="231"/>
      <c r="Q459" s="231"/>
      <c r="R459" s="231"/>
      <c r="S459" s="231"/>
      <c r="T459" s="232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33" t="s">
        <v>175</v>
      </c>
      <c r="AU459" s="233" t="s">
        <v>85</v>
      </c>
      <c r="AV459" s="13" t="s">
        <v>83</v>
      </c>
      <c r="AW459" s="13" t="s">
        <v>37</v>
      </c>
      <c r="AX459" s="13" t="s">
        <v>75</v>
      </c>
      <c r="AY459" s="233" t="s">
        <v>159</v>
      </c>
    </row>
    <row r="460" spans="1:51" s="14" customFormat="1" ht="12">
      <c r="A460" s="14"/>
      <c r="B460" s="234"/>
      <c r="C460" s="235"/>
      <c r="D460" s="225" t="s">
        <v>175</v>
      </c>
      <c r="E460" s="236" t="s">
        <v>19</v>
      </c>
      <c r="F460" s="237" t="s">
        <v>1595</v>
      </c>
      <c r="G460" s="235"/>
      <c r="H460" s="238">
        <v>21.651</v>
      </c>
      <c r="I460" s="239"/>
      <c r="J460" s="235"/>
      <c r="K460" s="235"/>
      <c r="L460" s="240"/>
      <c r="M460" s="241"/>
      <c r="N460" s="242"/>
      <c r="O460" s="242"/>
      <c r="P460" s="242"/>
      <c r="Q460" s="242"/>
      <c r="R460" s="242"/>
      <c r="S460" s="242"/>
      <c r="T460" s="243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T460" s="244" t="s">
        <v>175</v>
      </c>
      <c r="AU460" s="244" t="s">
        <v>85</v>
      </c>
      <c r="AV460" s="14" t="s">
        <v>85</v>
      </c>
      <c r="AW460" s="14" t="s">
        <v>37</v>
      </c>
      <c r="AX460" s="14" t="s">
        <v>83</v>
      </c>
      <c r="AY460" s="244" t="s">
        <v>159</v>
      </c>
    </row>
    <row r="461" spans="1:65" s="2" customFormat="1" ht="44.25" customHeight="1">
      <c r="A461" s="39"/>
      <c r="B461" s="40"/>
      <c r="C461" s="205" t="s">
        <v>641</v>
      </c>
      <c r="D461" s="205" t="s">
        <v>162</v>
      </c>
      <c r="E461" s="206" t="s">
        <v>684</v>
      </c>
      <c r="F461" s="207" t="s">
        <v>685</v>
      </c>
      <c r="G461" s="208" t="s">
        <v>595</v>
      </c>
      <c r="H461" s="267"/>
      <c r="I461" s="210"/>
      <c r="J461" s="211">
        <f>ROUND(I461*H461,2)</f>
        <v>0</v>
      </c>
      <c r="K461" s="207" t="s">
        <v>166</v>
      </c>
      <c r="L461" s="45"/>
      <c r="M461" s="212" t="s">
        <v>19</v>
      </c>
      <c r="N461" s="213" t="s">
        <v>46</v>
      </c>
      <c r="O461" s="85"/>
      <c r="P461" s="214">
        <f>O461*H461</f>
        <v>0</v>
      </c>
      <c r="Q461" s="214">
        <v>0</v>
      </c>
      <c r="R461" s="214">
        <f>Q461*H461</f>
        <v>0</v>
      </c>
      <c r="S461" s="214">
        <v>0</v>
      </c>
      <c r="T461" s="215">
        <f>S461*H461</f>
        <v>0</v>
      </c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R461" s="216" t="s">
        <v>238</v>
      </c>
      <c r="AT461" s="216" t="s">
        <v>162</v>
      </c>
      <c r="AU461" s="216" t="s">
        <v>85</v>
      </c>
      <c r="AY461" s="18" t="s">
        <v>159</v>
      </c>
      <c r="BE461" s="217">
        <f>IF(N461="základní",J461,0)</f>
        <v>0</v>
      </c>
      <c r="BF461" s="217">
        <f>IF(N461="snížená",J461,0)</f>
        <v>0</v>
      </c>
      <c r="BG461" s="217">
        <f>IF(N461="zákl. přenesená",J461,0)</f>
        <v>0</v>
      </c>
      <c r="BH461" s="217">
        <f>IF(N461="sníž. přenesená",J461,0)</f>
        <v>0</v>
      </c>
      <c r="BI461" s="217">
        <f>IF(N461="nulová",J461,0)</f>
        <v>0</v>
      </c>
      <c r="BJ461" s="18" t="s">
        <v>83</v>
      </c>
      <c r="BK461" s="217">
        <f>ROUND(I461*H461,2)</f>
        <v>0</v>
      </c>
      <c r="BL461" s="18" t="s">
        <v>238</v>
      </c>
      <c r="BM461" s="216" t="s">
        <v>1652</v>
      </c>
    </row>
    <row r="462" spans="1:47" s="2" customFormat="1" ht="12">
      <c r="A462" s="39"/>
      <c r="B462" s="40"/>
      <c r="C462" s="41"/>
      <c r="D462" s="218" t="s">
        <v>169</v>
      </c>
      <c r="E462" s="41"/>
      <c r="F462" s="219" t="s">
        <v>687</v>
      </c>
      <c r="G462" s="41"/>
      <c r="H462" s="41"/>
      <c r="I462" s="220"/>
      <c r="J462" s="41"/>
      <c r="K462" s="41"/>
      <c r="L462" s="45"/>
      <c r="M462" s="221"/>
      <c r="N462" s="222"/>
      <c r="O462" s="85"/>
      <c r="P462" s="85"/>
      <c r="Q462" s="85"/>
      <c r="R462" s="85"/>
      <c r="S462" s="85"/>
      <c r="T462" s="86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T462" s="18" t="s">
        <v>169</v>
      </c>
      <c r="AU462" s="18" t="s">
        <v>85</v>
      </c>
    </row>
    <row r="463" spans="1:63" s="12" customFormat="1" ht="22.8" customHeight="1">
      <c r="A463" s="12"/>
      <c r="B463" s="189"/>
      <c r="C463" s="190"/>
      <c r="D463" s="191" t="s">
        <v>74</v>
      </c>
      <c r="E463" s="203" t="s">
        <v>688</v>
      </c>
      <c r="F463" s="203" t="s">
        <v>689</v>
      </c>
      <c r="G463" s="190"/>
      <c r="H463" s="190"/>
      <c r="I463" s="193"/>
      <c r="J463" s="204">
        <f>BK463</f>
        <v>0</v>
      </c>
      <c r="K463" s="190"/>
      <c r="L463" s="195"/>
      <c r="M463" s="196"/>
      <c r="N463" s="197"/>
      <c r="O463" s="197"/>
      <c r="P463" s="198">
        <f>SUM(P464:P469)</f>
        <v>0</v>
      </c>
      <c r="Q463" s="197"/>
      <c r="R463" s="198">
        <f>SUM(R464:R469)</f>
        <v>0.1494</v>
      </c>
      <c r="S463" s="197"/>
      <c r="T463" s="199">
        <f>SUM(T464:T469)</f>
        <v>0</v>
      </c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R463" s="200" t="s">
        <v>85</v>
      </c>
      <c r="AT463" s="201" t="s">
        <v>74</v>
      </c>
      <c r="AU463" s="201" t="s">
        <v>83</v>
      </c>
      <c r="AY463" s="200" t="s">
        <v>159</v>
      </c>
      <c r="BK463" s="202">
        <f>SUM(BK464:BK469)</f>
        <v>0</v>
      </c>
    </row>
    <row r="464" spans="1:65" s="2" customFormat="1" ht="44.25" customHeight="1">
      <c r="A464" s="39"/>
      <c r="B464" s="40"/>
      <c r="C464" s="205" t="s">
        <v>645</v>
      </c>
      <c r="D464" s="205" t="s">
        <v>162</v>
      </c>
      <c r="E464" s="206" t="s">
        <v>691</v>
      </c>
      <c r="F464" s="207" t="s">
        <v>692</v>
      </c>
      <c r="G464" s="208" t="s">
        <v>237</v>
      </c>
      <c r="H464" s="209">
        <v>15</v>
      </c>
      <c r="I464" s="210"/>
      <c r="J464" s="211">
        <f>ROUND(I464*H464,2)</f>
        <v>0</v>
      </c>
      <c r="K464" s="207" t="s">
        <v>166</v>
      </c>
      <c r="L464" s="45"/>
      <c r="M464" s="212" t="s">
        <v>19</v>
      </c>
      <c r="N464" s="213" t="s">
        <v>46</v>
      </c>
      <c r="O464" s="85"/>
      <c r="P464" s="214">
        <f>O464*H464</f>
        <v>0</v>
      </c>
      <c r="Q464" s="214">
        <v>0</v>
      </c>
      <c r="R464" s="214">
        <f>Q464*H464</f>
        <v>0</v>
      </c>
      <c r="S464" s="214">
        <v>0</v>
      </c>
      <c r="T464" s="215">
        <f>S464*H464</f>
        <v>0</v>
      </c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R464" s="216" t="s">
        <v>167</v>
      </c>
      <c r="AT464" s="216" t="s">
        <v>162</v>
      </c>
      <c r="AU464" s="216" t="s">
        <v>85</v>
      </c>
      <c r="AY464" s="18" t="s">
        <v>159</v>
      </c>
      <c r="BE464" s="217">
        <f>IF(N464="základní",J464,0)</f>
        <v>0</v>
      </c>
      <c r="BF464" s="217">
        <f>IF(N464="snížená",J464,0)</f>
        <v>0</v>
      </c>
      <c r="BG464" s="217">
        <f>IF(N464="zákl. přenesená",J464,0)</f>
        <v>0</v>
      </c>
      <c r="BH464" s="217">
        <f>IF(N464="sníž. přenesená",J464,0)</f>
        <v>0</v>
      </c>
      <c r="BI464" s="217">
        <f>IF(N464="nulová",J464,0)</f>
        <v>0</v>
      </c>
      <c r="BJ464" s="18" t="s">
        <v>83</v>
      </c>
      <c r="BK464" s="217">
        <f>ROUND(I464*H464,2)</f>
        <v>0</v>
      </c>
      <c r="BL464" s="18" t="s">
        <v>167</v>
      </c>
      <c r="BM464" s="216" t="s">
        <v>1653</v>
      </c>
    </row>
    <row r="465" spans="1:47" s="2" customFormat="1" ht="12">
      <c r="A465" s="39"/>
      <c r="B465" s="40"/>
      <c r="C465" s="41"/>
      <c r="D465" s="218" t="s">
        <v>169</v>
      </c>
      <c r="E465" s="41"/>
      <c r="F465" s="219" t="s">
        <v>694</v>
      </c>
      <c r="G465" s="41"/>
      <c r="H465" s="41"/>
      <c r="I465" s="220"/>
      <c r="J465" s="41"/>
      <c r="K465" s="41"/>
      <c r="L465" s="45"/>
      <c r="M465" s="221"/>
      <c r="N465" s="222"/>
      <c r="O465" s="85"/>
      <c r="P465" s="85"/>
      <c r="Q465" s="85"/>
      <c r="R465" s="85"/>
      <c r="S465" s="85"/>
      <c r="T465" s="86"/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T465" s="18" t="s">
        <v>169</v>
      </c>
      <c r="AU465" s="18" t="s">
        <v>85</v>
      </c>
    </row>
    <row r="466" spans="1:65" s="2" customFormat="1" ht="24.15" customHeight="1">
      <c r="A466" s="39"/>
      <c r="B466" s="40"/>
      <c r="C466" s="257" t="s">
        <v>650</v>
      </c>
      <c r="D466" s="257" t="s">
        <v>255</v>
      </c>
      <c r="E466" s="258" t="s">
        <v>696</v>
      </c>
      <c r="F466" s="259" t="s">
        <v>697</v>
      </c>
      <c r="G466" s="260" t="s">
        <v>237</v>
      </c>
      <c r="H466" s="261">
        <v>15</v>
      </c>
      <c r="I466" s="262"/>
      <c r="J466" s="263">
        <f>ROUND(I466*H466,2)</f>
        <v>0</v>
      </c>
      <c r="K466" s="259" t="s">
        <v>166</v>
      </c>
      <c r="L466" s="264"/>
      <c r="M466" s="265" t="s">
        <v>19</v>
      </c>
      <c r="N466" s="266" t="s">
        <v>46</v>
      </c>
      <c r="O466" s="85"/>
      <c r="P466" s="214">
        <f>O466*H466</f>
        <v>0</v>
      </c>
      <c r="Q466" s="214">
        <v>0.00996</v>
      </c>
      <c r="R466" s="214">
        <f>Q466*H466</f>
        <v>0.1494</v>
      </c>
      <c r="S466" s="214">
        <v>0</v>
      </c>
      <c r="T466" s="215">
        <f>S466*H466</f>
        <v>0</v>
      </c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R466" s="216" t="s">
        <v>212</v>
      </c>
      <c r="AT466" s="216" t="s">
        <v>255</v>
      </c>
      <c r="AU466" s="216" t="s">
        <v>85</v>
      </c>
      <c r="AY466" s="18" t="s">
        <v>159</v>
      </c>
      <c r="BE466" s="217">
        <f>IF(N466="základní",J466,0)</f>
        <v>0</v>
      </c>
      <c r="BF466" s="217">
        <f>IF(N466="snížená",J466,0)</f>
        <v>0</v>
      </c>
      <c r="BG466" s="217">
        <f>IF(N466="zákl. přenesená",J466,0)</f>
        <v>0</v>
      </c>
      <c r="BH466" s="217">
        <f>IF(N466="sníž. přenesená",J466,0)</f>
        <v>0</v>
      </c>
      <c r="BI466" s="217">
        <f>IF(N466="nulová",J466,0)</f>
        <v>0</v>
      </c>
      <c r="BJ466" s="18" t="s">
        <v>83</v>
      </c>
      <c r="BK466" s="217">
        <f>ROUND(I466*H466,2)</f>
        <v>0</v>
      </c>
      <c r="BL466" s="18" t="s">
        <v>167</v>
      </c>
      <c r="BM466" s="216" t="s">
        <v>1654</v>
      </c>
    </row>
    <row r="467" spans="1:65" s="2" customFormat="1" ht="33" customHeight="1">
      <c r="A467" s="39"/>
      <c r="B467" s="40"/>
      <c r="C467" s="205" t="s">
        <v>654</v>
      </c>
      <c r="D467" s="205" t="s">
        <v>162</v>
      </c>
      <c r="E467" s="206" t="s">
        <v>700</v>
      </c>
      <c r="F467" s="207" t="s">
        <v>701</v>
      </c>
      <c r="G467" s="208" t="s">
        <v>702</v>
      </c>
      <c r="H467" s="209">
        <v>1</v>
      </c>
      <c r="I467" s="210"/>
      <c r="J467" s="211">
        <f>ROUND(I467*H467,2)</f>
        <v>0</v>
      </c>
      <c r="K467" s="207" t="s">
        <v>19</v>
      </c>
      <c r="L467" s="45"/>
      <c r="M467" s="212" t="s">
        <v>19</v>
      </c>
      <c r="N467" s="213" t="s">
        <v>46</v>
      </c>
      <c r="O467" s="85"/>
      <c r="P467" s="214">
        <f>O467*H467</f>
        <v>0</v>
      </c>
      <c r="Q467" s="214">
        <v>0</v>
      </c>
      <c r="R467" s="214">
        <f>Q467*H467</f>
        <v>0</v>
      </c>
      <c r="S467" s="214">
        <v>0</v>
      </c>
      <c r="T467" s="215">
        <f>S467*H467</f>
        <v>0</v>
      </c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R467" s="216" t="s">
        <v>167</v>
      </c>
      <c r="AT467" s="216" t="s">
        <v>162</v>
      </c>
      <c r="AU467" s="216" t="s">
        <v>85</v>
      </c>
      <c r="AY467" s="18" t="s">
        <v>159</v>
      </c>
      <c r="BE467" s="217">
        <f>IF(N467="základní",J467,0)</f>
        <v>0</v>
      </c>
      <c r="BF467" s="217">
        <f>IF(N467="snížená",J467,0)</f>
        <v>0</v>
      </c>
      <c r="BG467" s="217">
        <f>IF(N467="zákl. přenesená",J467,0)</f>
        <v>0</v>
      </c>
      <c r="BH467" s="217">
        <f>IF(N467="sníž. přenesená",J467,0)</f>
        <v>0</v>
      </c>
      <c r="BI467" s="217">
        <f>IF(N467="nulová",J467,0)</f>
        <v>0</v>
      </c>
      <c r="BJ467" s="18" t="s">
        <v>83</v>
      </c>
      <c r="BK467" s="217">
        <f>ROUND(I467*H467,2)</f>
        <v>0</v>
      </c>
      <c r="BL467" s="18" t="s">
        <v>167</v>
      </c>
      <c r="BM467" s="216" t="s">
        <v>1655</v>
      </c>
    </row>
    <row r="468" spans="1:65" s="2" customFormat="1" ht="44.25" customHeight="1">
      <c r="A468" s="39"/>
      <c r="B468" s="40"/>
      <c r="C468" s="205" t="s">
        <v>659</v>
      </c>
      <c r="D468" s="205" t="s">
        <v>162</v>
      </c>
      <c r="E468" s="206" t="s">
        <v>705</v>
      </c>
      <c r="F468" s="207" t="s">
        <v>706</v>
      </c>
      <c r="G468" s="208" t="s">
        <v>595</v>
      </c>
      <c r="H468" s="267"/>
      <c r="I468" s="210"/>
      <c r="J468" s="211">
        <f>ROUND(I468*H468,2)</f>
        <v>0</v>
      </c>
      <c r="K468" s="207" t="s">
        <v>166</v>
      </c>
      <c r="L468" s="45"/>
      <c r="M468" s="212" t="s">
        <v>19</v>
      </c>
      <c r="N468" s="213" t="s">
        <v>46</v>
      </c>
      <c r="O468" s="85"/>
      <c r="P468" s="214">
        <f>O468*H468</f>
        <v>0</v>
      </c>
      <c r="Q468" s="214">
        <v>0</v>
      </c>
      <c r="R468" s="214">
        <f>Q468*H468</f>
        <v>0</v>
      </c>
      <c r="S468" s="214">
        <v>0</v>
      </c>
      <c r="T468" s="215">
        <f>S468*H468</f>
        <v>0</v>
      </c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R468" s="216" t="s">
        <v>238</v>
      </c>
      <c r="AT468" s="216" t="s">
        <v>162</v>
      </c>
      <c r="AU468" s="216" t="s">
        <v>85</v>
      </c>
      <c r="AY468" s="18" t="s">
        <v>159</v>
      </c>
      <c r="BE468" s="217">
        <f>IF(N468="základní",J468,0)</f>
        <v>0</v>
      </c>
      <c r="BF468" s="217">
        <f>IF(N468="snížená",J468,0)</f>
        <v>0</v>
      </c>
      <c r="BG468" s="217">
        <f>IF(N468="zákl. přenesená",J468,0)</f>
        <v>0</v>
      </c>
      <c r="BH468" s="217">
        <f>IF(N468="sníž. přenesená",J468,0)</f>
        <v>0</v>
      </c>
      <c r="BI468" s="217">
        <f>IF(N468="nulová",J468,0)</f>
        <v>0</v>
      </c>
      <c r="BJ468" s="18" t="s">
        <v>83</v>
      </c>
      <c r="BK468" s="217">
        <f>ROUND(I468*H468,2)</f>
        <v>0</v>
      </c>
      <c r="BL468" s="18" t="s">
        <v>238</v>
      </c>
      <c r="BM468" s="216" t="s">
        <v>1656</v>
      </c>
    </row>
    <row r="469" spans="1:47" s="2" customFormat="1" ht="12">
      <c r="A469" s="39"/>
      <c r="B469" s="40"/>
      <c r="C469" s="41"/>
      <c r="D469" s="218" t="s">
        <v>169</v>
      </c>
      <c r="E469" s="41"/>
      <c r="F469" s="219" t="s">
        <v>708</v>
      </c>
      <c r="G469" s="41"/>
      <c r="H469" s="41"/>
      <c r="I469" s="220"/>
      <c r="J469" s="41"/>
      <c r="K469" s="41"/>
      <c r="L469" s="45"/>
      <c r="M469" s="221"/>
      <c r="N469" s="222"/>
      <c r="O469" s="85"/>
      <c r="P469" s="85"/>
      <c r="Q469" s="85"/>
      <c r="R469" s="85"/>
      <c r="S469" s="85"/>
      <c r="T469" s="86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T469" s="18" t="s">
        <v>169</v>
      </c>
      <c r="AU469" s="18" t="s">
        <v>85</v>
      </c>
    </row>
    <row r="470" spans="1:63" s="12" customFormat="1" ht="25.9" customHeight="1">
      <c r="A470" s="12"/>
      <c r="B470" s="189"/>
      <c r="C470" s="190"/>
      <c r="D470" s="191" t="s">
        <v>74</v>
      </c>
      <c r="E470" s="192" t="s">
        <v>733</v>
      </c>
      <c r="F470" s="192" t="s">
        <v>734</v>
      </c>
      <c r="G470" s="190"/>
      <c r="H470" s="190"/>
      <c r="I470" s="193"/>
      <c r="J470" s="194">
        <f>BK470</f>
        <v>0</v>
      </c>
      <c r="K470" s="190"/>
      <c r="L470" s="195"/>
      <c r="M470" s="196"/>
      <c r="N470" s="197"/>
      <c r="O470" s="197"/>
      <c r="P470" s="198">
        <f>P471+P475+P481</f>
        <v>0</v>
      </c>
      <c r="Q470" s="197"/>
      <c r="R470" s="198">
        <f>R471+R475+R481</f>
        <v>0</v>
      </c>
      <c r="S470" s="197"/>
      <c r="T470" s="199">
        <f>T471+T475+T481</f>
        <v>0</v>
      </c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R470" s="200" t="s">
        <v>194</v>
      </c>
      <c r="AT470" s="201" t="s">
        <v>74</v>
      </c>
      <c r="AU470" s="201" t="s">
        <v>75</v>
      </c>
      <c r="AY470" s="200" t="s">
        <v>159</v>
      </c>
      <c r="BK470" s="202">
        <f>BK471+BK475+BK481</f>
        <v>0</v>
      </c>
    </row>
    <row r="471" spans="1:63" s="12" customFormat="1" ht="22.8" customHeight="1">
      <c r="A471" s="12"/>
      <c r="B471" s="189"/>
      <c r="C471" s="190"/>
      <c r="D471" s="191" t="s">
        <v>74</v>
      </c>
      <c r="E471" s="203" t="s">
        <v>735</v>
      </c>
      <c r="F471" s="203" t="s">
        <v>736</v>
      </c>
      <c r="G471" s="190"/>
      <c r="H471" s="190"/>
      <c r="I471" s="193"/>
      <c r="J471" s="204">
        <f>BK471</f>
        <v>0</v>
      </c>
      <c r="K471" s="190"/>
      <c r="L471" s="195"/>
      <c r="M471" s="196"/>
      <c r="N471" s="197"/>
      <c r="O471" s="197"/>
      <c r="P471" s="198">
        <f>SUM(P472:P474)</f>
        <v>0</v>
      </c>
      <c r="Q471" s="197"/>
      <c r="R471" s="198">
        <f>SUM(R472:R474)</f>
        <v>0</v>
      </c>
      <c r="S471" s="197"/>
      <c r="T471" s="199">
        <f>SUM(T472:T474)</f>
        <v>0</v>
      </c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R471" s="200" t="s">
        <v>194</v>
      </c>
      <c r="AT471" s="201" t="s">
        <v>74</v>
      </c>
      <c r="AU471" s="201" t="s">
        <v>83</v>
      </c>
      <c r="AY471" s="200" t="s">
        <v>159</v>
      </c>
      <c r="BK471" s="202">
        <f>SUM(BK472:BK474)</f>
        <v>0</v>
      </c>
    </row>
    <row r="472" spans="1:65" s="2" customFormat="1" ht="16.5" customHeight="1">
      <c r="A472" s="39"/>
      <c r="B472" s="40"/>
      <c r="C472" s="205" t="s">
        <v>665</v>
      </c>
      <c r="D472" s="205" t="s">
        <v>162</v>
      </c>
      <c r="E472" s="206" t="s">
        <v>738</v>
      </c>
      <c r="F472" s="207" t="s">
        <v>736</v>
      </c>
      <c r="G472" s="208" t="s">
        <v>702</v>
      </c>
      <c r="H472" s="209">
        <v>1</v>
      </c>
      <c r="I472" s="210"/>
      <c r="J472" s="211">
        <f>ROUND(I472*H472,2)</f>
        <v>0</v>
      </c>
      <c r="K472" s="207" t="s">
        <v>166</v>
      </c>
      <c r="L472" s="45"/>
      <c r="M472" s="212" t="s">
        <v>19</v>
      </c>
      <c r="N472" s="213" t="s">
        <v>46</v>
      </c>
      <c r="O472" s="85"/>
      <c r="P472" s="214">
        <f>O472*H472</f>
        <v>0</v>
      </c>
      <c r="Q472" s="214">
        <v>0</v>
      </c>
      <c r="R472" s="214">
        <f>Q472*H472</f>
        <v>0</v>
      </c>
      <c r="S472" s="214">
        <v>0</v>
      </c>
      <c r="T472" s="215">
        <f>S472*H472</f>
        <v>0</v>
      </c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R472" s="216" t="s">
        <v>739</v>
      </c>
      <c r="AT472" s="216" t="s">
        <v>162</v>
      </c>
      <c r="AU472" s="216" t="s">
        <v>85</v>
      </c>
      <c r="AY472" s="18" t="s">
        <v>159</v>
      </c>
      <c r="BE472" s="217">
        <f>IF(N472="základní",J472,0)</f>
        <v>0</v>
      </c>
      <c r="BF472" s="217">
        <f>IF(N472="snížená",J472,0)</f>
        <v>0</v>
      </c>
      <c r="BG472" s="217">
        <f>IF(N472="zákl. přenesená",J472,0)</f>
        <v>0</v>
      </c>
      <c r="BH472" s="217">
        <f>IF(N472="sníž. přenesená",J472,0)</f>
        <v>0</v>
      </c>
      <c r="BI472" s="217">
        <f>IF(N472="nulová",J472,0)</f>
        <v>0</v>
      </c>
      <c r="BJ472" s="18" t="s">
        <v>83</v>
      </c>
      <c r="BK472" s="217">
        <f>ROUND(I472*H472,2)</f>
        <v>0</v>
      </c>
      <c r="BL472" s="18" t="s">
        <v>739</v>
      </c>
      <c r="BM472" s="216" t="s">
        <v>1657</v>
      </c>
    </row>
    <row r="473" spans="1:47" s="2" customFormat="1" ht="12">
      <c r="A473" s="39"/>
      <c r="B473" s="40"/>
      <c r="C473" s="41"/>
      <c r="D473" s="218" t="s">
        <v>169</v>
      </c>
      <c r="E473" s="41"/>
      <c r="F473" s="219" t="s">
        <v>741</v>
      </c>
      <c r="G473" s="41"/>
      <c r="H473" s="41"/>
      <c r="I473" s="220"/>
      <c r="J473" s="41"/>
      <c r="K473" s="41"/>
      <c r="L473" s="45"/>
      <c r="M473" s="221"/>
      <c r="N473" s="222"/>
      <c r="O473" s="85"/>
      <c r="P473" s="85"/>
      <c r="Q473" s="85"/>
      <c r="R473" s="85"/>
      <c r="S473" s="85"/>
      <c r="T473" s="86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T473" s="18" t="s">
        <v>169</v>
      </c>
      <c r="AU473" s="18" t="s">
        <v>85</v>
      </c>
    </row>
    <row r="474" spans="1:47" s="2" customFormat="1" ht="12">
      <c r="A474" s="39"/>
      <c r="B474" s="40"/>
      <c r="C474" s="41"/>
      <c r="D474" s="225" t="s">
        <v>203</v>
      </c>
      <c r="E474" s="41"/>
      <c r="F474" s="256" t="s">
        <v>742</v>
      </c>
      <c r="G474" s="41"/>
      <c r="H474" s="41"/>
      <c r="I474" s="220"/>
      <c r="J474" s="41"/>
      <c r="K474" s="41"/>
      <c r="L474" s="45"/>
      <c r="M474" s="221"/>
      <c r="N474" s="222"/>
      <c r="O474" s="85"/>
      <c r="P474" s="85"/>
      <c r="Q474" s="85"/>
      <c r="R474" s="85"/>
      <c r="S474" s="85"/>
      <c r="T474" s="86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T474" s="18" t="s">
        <v>203</v>
      </c>
      <c r="AU474" s="18" t="s">
        <v>85</v>
      </c>
    </row>
    <row r="475" spans="1:63" s="12" customFormat="1" ht="22.8" customHeight="1">
      <c r="A475" s="12"/>
      <c r="B475" s="189"/>
      <c r="C475" s="190"/>
      <c r="D475" s="191" t="s">
        <v>74</v>
      </c>
      <c r="E475" s="203" t="s">
        <v>743</v>
      </c>
      <c r="F475" s="203" t="s">
        <v>744</v>
      </c>
      <c r="G475" s="190"/>
      <c r="H475" s="190"/>
      <c r="I475" s="193"/>
      <c r="J475" s="204">
        <f>BK475</f>
        <v>0</v>
      </c>
      <c r="K475" s="190"/>
      <c r="L475" s="195"/>
      <c r="M475" s="196"/>
      <c r="N475" s="197"/>
      <c r="O475" s="197"/>
      <c r="P475" s="198">
        <f>SUM(P476:P480)</f>
        <v>0</v>
      </c>
      <c r="Q475" s="197"/>
      <c r="R475" s="198">
        <f>SUM(R476:R480)</f>
        <v>0</v>
      </c>
      <c r="S475" s="197"/>
      <c r="T475" s="199">
        <f>SUM(T476:T480)</f>
        <v>0</v>
      </c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R475" s="200" t="s">
        <v>194</v>
      </c>
      <c r="AT475" s="201" t="s">
        <v>74</v>
      </c>
      <c r="AU475" s="201" t="s">
        <v>83</v>
      </c>
      <c r="AY475" s="200" t="s">
        <v>159</v>
      </c>
      <c r="BK475" s="202">
        <f>SUM(BK476:BK480)</f>
        <v>0</v>
      </c>
    </row>
    <row r="476" spans="1:65" s="2" customFormat="1" ht="16.5" customHeight="1">
      <c r="A476" s="39"/>
      <c r="B476" s="40"/>
      <c r="C476" s="205" t="s">
        <v>669</v>
      </c>
      <c r="D476" s="205" t="s">
        <v>162</v>
      </c>
      <c r="E476" s="206" t="s">
        <v>746</v>
      </c>
      <c r="F476" s="207" t="s">
        <v>747</v>
      </c>
      <c r="G476" s="208" t="s">
        <v>702</v>
      </c>
      <c r="H476" s="209">
        <v>1</v>
      </c>
      <c r="I476" s="210"/>
      <c r="J476" s="211">
        <f>ROUND(I476*H476,2)</f>
        <v>0</v>
      </c>
      <c r="K476" s="207" t="s">
        <v>166</v>
      </c>
      <c r="L476" s="45"/>
      <c r="M476" s="212" t="s">
        <v>19</v>
      </c>
      <c r="N476" s="213" t="s">
        <v>46</v>
      </c>
      <c r="O476" s="85"/>
      <c r="P476" s="214">
        <f>O476*H476</f>
        <v>0</v>
      </c>
      <c r="Q476" s="214">
        <v>0</v>
      </c>
      <c r="R476" s="214">
        <f>Q476*H476</f>
        <v>0</v>
      </c>
      <c r="S476" s="214">
        <v>0</v>
      </c>
      <c r="T476" s="215">
        <f>S476*H476</f>
        <v>0</v>
      </c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R476" s="216" t="s">
        <v>739</v>
      </c>
      <c r="AT476" s="216" t="s">
        <v>162</v>
      </c>
      <c r="AU476" s="216" t="s">
        <v>85</v>
      </c>
      <c r="AY476" s="18" t="s">
        <v>159</v>
      </c>
      <c r="BE476" s="217">
        <f>IF(N476="základní",J476,0)</f>
        <v>0</v>
      </c>
      <c r="BF476" s="217">
        <f>IF(N476="snížená",J476,0)</f>
        <v>0</v>
      </c>
      <c r="BG476" s="217">
        <f>IF(N476="zákl. přenesená",J476,0)</f>
        <v>0</v>
      </c>
      <c r="BH476" s="217">
        <f>IF(N476="sníž. přenesená",J476,0)</f>
        <v>0</v>
      </c>
      <c r="BI476" s="217">
        <f>IF(N476="nulová",J476,0)</f>
        <v>0</v>
      </c>
      <c r="BJ476" s="18" t="s">
        <v>83</v>
      </c>
      <c r="BK476" s="217">
        <f>ROUND(I476*H476,2)</f>
        <v>0</v>
      </c>
      <c r="BL476" s="18" t="s">
        <v>739</v>
      </c>
      <c r="BM476" s="216" t="s">
        <v>1658</v>
      </c>
    </row>
    <row r="477" spans="1:47" s="2" customFormat="1" ht="12">
      <c r="A477" s="39"/>
      <c r="B477" s="40"/>
      <c r="C477" s="41"/>
      <c r="D477" s="218" t="s">
        <v>169</v>
      </c>
      <c r="E477" s="41"/>
      <c r="F477" s="219" t="s">
        <v>749</v>
      </c>
      <c r="G477" s="41"/>
      <c r="H477" s="41"/>
      <c r="I477" s="220"/>
      <c r="J477" s="41"/>
      <c r="K477" s="41"/>
      <c r="L477" s="45"/>
      <c r="M477" s="221"/>
      <c r="N477" s="222"/>
      <c r="O477" s="85"/>
      <c r="P477" s="85"/>
      <c r="Q477" s="85"/>
      <c r="R477" s="85"/>
      <c r="S477" s="85"/>
      <c r="T477" s="86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T477" s="18" t="s">
        <v>169</v>
      </c>
      <c r="AU477" s="18" t="s">
        <v>85</v>
      </c>
    </row>
    <row r="478" spans="1:65" s="2" customFormat="1" ht="16.5" customHeight="1">
      <c r="A478" s="39"/>
      <c r="B478" s="40"/>
      <c r="C478" s="205" t="s">
        <v>675</v>
      </c>
      <c r="D478" s="205" t="s">
        <v>162</v>
      </c>
      <c r="E478" s="206" t="s">
        <v>751</v>
      </c>
      <c r="F478" s="207" t="s">
        <v>752</v>
      </c>
      <c r="G478" s="208" t="s">
        <v>702</v>
      </c>
      <c r="H478" s="209">
        <v>1</v>
      </c>
      <c r="I478" s="210"/>
      <c r="J478" s="211">
        <f>ROUND(I478*H478,2)</f>
        <v>0</v>
      </c>
      <c r="K478" s="207" t="s">
        <v>166</v>
      </c>
      <c r="L478" s="45"/>
      <c r="M478" s="212" t="s">
        <v>19</v>
      </c>
      <c r="N478" s="213" t="s">
        <v>46</v>
      </c>
      <c r="O478" s="85"/>
      <c r="P478" s="214">
        <f>O478*H478</f>
        <v>0</v>
      </c>
      <c r="Q478" s="214">
        <v>0</v>
      </c>
      <c r="R478" s="214">
        <f>Q478*H478</f>
        <v>0</v>
      </c>
      <c r="S478" s="214">
        <v>0</v>
      </c>
      <c r="T478" s="215">
        <f>S478*H478</f>
        <v>0</v>
      </c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R478" s="216" t="s">
        <v>739</v>
      </c>
      <c r="AT478" s="216" t="s">
        <v>162</v>
      </c>
      <c r="AU478" s="216" t="s">
        <v>85</v>
      </c>
      <c r="AY478" s="18" t="s">
        <v>159</v>
      </c>
      <c r="BE478" s="217">
        <f>IF(N478="základní",J478,0)</f>
        <v>0</v>
      </c>
      <c r="BF478" s="217">
        <f>IF(N478="snížená",J478,0)</f>
        <v>0</v>
      </c>
      <c r="BG478" s="217">
        <f>IF(N478="zákl. přenesená",J478,0)</f>
        <v>0</v>
      </c>
      <c r="BH478" s="217">
        <f>IF(N478="sníž. přenesená",J478,0)</f>
        <v>0</v>
      </c>
      <c r="BI478" s="217">
        <f>IF(N478="nulová",J478,0)</f>
        <v>0</v>
      </c>
      <c r="BJ478" s="18" t="s">
        <v>83</v>
      </c>
      <c r="BK478" s="217">
        <f>ROUND(I478*H478,2)</f>
        <v>0</v>
      </c>
      <c r="BL478" s="18" t="s">
        <v>739</v>
      </c>
      <c r="BM478" s="216" t="s">
        <v>1659</v>
      </c>
    </row>
    <row r="479" spans="1:47" s="2" customFormat="1" ht="12">
      <c r="A479" s="39"/>
      <c r="B479" s="40"/>
      <c r="C479" s="41"/>
      <c r="D479" s="218" t="s">
        <v>169</v>
      </c>
      <c r="E479" s="41"/>
      <c r="F479" s="219" t="s">
        <v>754</v>
      </c>
      <c r="G479" s="41"/>
      <c r="H479" s="41"/>
      <c r="I479" s="220"/>
      <c r="J479" s="41"/>
      <c r="K479" s="41"/>
      <c r="L479" s="45"/>
      <c r="M479" s="221"/>
      <c r="N479" s="222"/>
      <c r="O479" s="85"/>
      <c r="P479" s="85"/>
      <c r="Q479" s="85"/>
      <c r="R479" s="85"/>
      <c r="S479" s="85"/>
      <c r="T479" s="86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T479" s="18" t="s">
        <v>169</v>
      </c>
      <c r="AU479" s="18" t="s">
        <v>85</v>
      </c>
    </row>
    <row r="480" spans="1:47" s="2" customFormat="1" ht="12">
      <c r="A480" s="39"/>
      <c r="B480" s="40"/>
      <c r="C480" s="41"/>
      <c r="D480" s="225" t="s">
        <v>203</v>
      </c>
      <c r="E480" s="41"/>
      <c r="F480" s="256" t="s">
        <v>930</v>
      </c>
      <c r="G480" s="41"/>
      <c r="H480" s="41"/>
      <c r="I480" s="220"/>
      <c r="J480" s="41"/>
      <c r="K480" s="41"/>
      <c r="L480" s="45"/>
      <c r="M480" s="221"/>
      <c r="N480" s="222"/>
      <c r="O480" s="85"/>
      <c r="P480" s="85"/>
      <c r="Q480" s="85"/>
      <c r="R480" s="85"/>
      <c r="S480" s="85"/>
      <c r="T480" s="86"/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T480" s="18" t="s">
        <v>203</v>
      </c>
      <c r="AU480" s="18" t="s">
        <v>85</v>
      </c>
    </row>
    <row r="481" spans="1:63" s="12" customFormat="1" ht="22.8" customHeight="1">
      <c r="A481" s="12"/>
      <c r="B481" s="189"/>
      <c r="C481" s="190"/>
      <c r="D481" s="191" t="s">
        <v>74</v>
      </c>
      <c r="E481" s="203" t="s">
        <v>756</v>
      </c>
      <c r="F481" s="203" t="s">
        <v>757</v>
      </c>
      <c r="G481" s="190"/>
      <c r="H481" s="190"/>
      <c r="I481" s="193"/>
      <c r="J481" s="204">
        <f>BK481</f>
        <v>0</v>
      </c>
      <c r="K481" s="190"/>
      <c r="L481" s="195"/>
      <c r="M481" s="196"/>
      <c r="N481" s="197"/>
      <c r="O481" s="197"/>
      <c r="P481" s="198">
        <f>SUM(P482:P486)</f>
        <v>0</v>
      </c>
      <c r="Q481" s="197"/>
      <c r="R481" s="198">
        <f>SUM(R482:R486)</f>
        <v>0</v>
      </c>
      <c r="S481" s="197"/>
      <c r="T481" s="199">
        <f>SUM(T482:T486)</f>
        <v>0</v>
      </c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R481" s="200" t="s">
        <v>194</v>
      </c>
      <c r="AT481" s="201" t="s">
        <v>74</v>
      </c>
      <c r="AU481" s="201" t="s">
        <v>83</v>
      </c>
      <c r="AY481" s="200" t="s">
        <v>159</v>
      </c>
      <c r="BK481" s="202">
        <f>SUM(BK482:BK486)</f>
        <v>0</v>
      </c>
    </row>
    <row r="482" spans="1:65" s="2" customFormat="1" ht="16.5" customHeight="1">
      <c r="A482" s="39"/>
      <c r="B482" s="40"/>
      <c r="C482" s="205" t="s">
        <v>679</v>
      </c>
      <c r="D482" s="205" t="s">
        <v>162</v>
      </c>
      <c r="E482" s="206" t="s">
        <v>759</v>
      </c>
      <c r="F482" s="207" t="s">
        <v>760</v>
      </c>
      <c r="G482" s="208" t="s">
        <v>702</v>
      </c>
      <c r="H482" s="209">
        <v>1</v>
      </c>
      <c r="I482" s="210"/>
      <c r="J482" s="211">
        <f>ROUND(I482*H482,2)</f>
        <v>0</v>
      </c>
      <c r="K482" s="207" t="s">
        <v>166</v>
      </c>
      <c r="L482" s="45"/>
      <c r="M482" s="212" t="s">
        <v>19</v>
      </c>
      <c r="N482" s="213" t="s">
        <v>46</v>
      </c>
      <c r="O482" s="85"/>
      <c r="P482" s="214">
        <f>O482*H482</f>
        <v>0</v>
      </c>
      <c r="Q482" s="214">
        <v>0</v>
      </c>
      <c r="R482" s="214">
        <f>Q482*H482</f>
        <v>0</v>
      </c>
      <c r="S482" s="214">
        <v>0</v>
      </c>
      <c r="T482" s="215">
        <f>S482*H482</f>
        <v>0</v>
      </c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R482" s="216" t="s">
        <v>739</v>
      </c>
      <c r="AT482" s="216" t="s">
        <v>162</v>
      </c>
      <c r="AU482" s="216" t="s">
        <v>85</v>
      </c>
      <c r="AY482" s="18" t="s">
        <v>159</v>
      </c>
      <c r="BE482" s="217">
        <f>IF(N482="základní",J482,0)</f>
        <v>0</v>
      </c>
      <c r="BF482" s="217">
        <f>IF(N482="snížená",J482,0)</f>
        <v>0</v>
      </c>
      <c r="BG482" s="217">
        <f>IF(N482="zákl. přenesená",J482,0)</f>
        <v>0</v>
      </c>
      <c r="BH482" s="217">
        <f>IF(N482="sníž. přenesená",J482,0)</f>
        <v>0</v>
      </c>
      <c r="BI482" s="217">
        <f>IF(N482="nulová",J482,0)</f>
        <v>0</v>
      </c>
      <c r="BJ482" s="18" t="s">
        <v>83</v>
      </c>
      <c r="BK482" s="217">
        <f>ROUND(I482*H482,2)</f>
        <v>0</v>
      </c>
      <c r="BL482" s="18" t="s">
        <v>739</v>
      </c>
      <c r="BM482" s="216" t="s">
        <v>1660</v>
      </c>
    </row>
    <row r="483" spans="1:47" s="2" customFormat="1" ht="12">
      <c r="A483" s="39"/>
      <c r="B483" s="40"/>
      <c r="C483" s="41"/>
      <c r="D483" s="218" t="s">
        <v>169</v>
      </c>
      <c r="E483" s="41"/>
      <c r="F483" s="219" t="s">
        <v>762</v>
      </c>
      <c r="G483" s="41"/>
      <c r="H483" s="41"/>
      <c r="I483" s="220"/>
      <c r="J483" s="41"/>
      <c r="K483" s="41"/>
      <c r="L483" s="45"/>
      <c r="M483" s="221"/>
      <c r="N483" s="222"/>
      <c r="O483" s="85"/>
      <c r="P483" s="85"/>
      <c r="Q483" s="85"/>
      <c r="R483" s="85"/>
      <c r="S483" s="85"/>
      <c r="T483" s="86"/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T483" s="18" t="s">
        <v>169</v>
      </c>
      <c r="AU483" s="18" t="s">
        <v>85</v>
      </c>
    </row>
    <row r="484" spans="1:47" s="2" customFormat="1" ht="12">
      <c r="A484" s="39"/>
      <c r="B484" s="40"/>
      <c r="C484" s="41"/>
      <c r="D484" s="225" t="s">
        <v>203</v>
      </c>
      <c r="E484" s="41"/>
      <c r="F484" s="256" t="s">
        <v>763</v>
      </c>
      <c r="G484" s="41"/>
      <c r="H484" s="41"/>
      <c r="I484" s="220"/>
      <c r="J484" s="41"/>
      <c r="K484" s="41"/>
      <c r="L484" s="45"/>
      <c r="M484" s="221"/>
      <c r="N484" s="222"/>
      <c r="O484" s="85"/>
      <c r="P484" s="85"/>
      <c r="Q484" s="85"/>
      <c r="R484" s="85"/>
      <c r="S484" s="85"/>
      <c r="T484" s="86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T484" s="18" t="s">
        <v>203</v>
      </c>
      <c r="AU484" s="18" t="s">
        <v>85</v>
      </c>
    </row>
    <row r="485" spans="1:65" s="2" customFormat="1" ht="16.5" customHeight="1">
      <c r="A485" s="39"/>
      <c r="B485" s="40"/>
      <c r="C485" s="205" t="s">
        <v>683</v>
      </c>
      <c r="D485" s="205" t="s">
        <v>162</v>
      </c>
      <c r="E485" s="206" t="s">
        <v>765</v>
      </c>
      <c r="F485" s="207" t="s">
        <v>766</v>
      </c>
      <c r="G485" s="208" t="s">
        <v>702</v>
      </c>
      <c r="H485" s="209">
        <v>1</v>
      </c>
      <c r="I485" s="210"/>
      <c r="J485" s="211">
        <f>ROUND(I485*H485,2)</f>
        <v>0</v>
      </c>
      <c r="K485" s="207" t="s">
        <v>166</v>
      </c>
      <c r="L485" s="45"/>
      <c r="M485" s="212" t="s">
        <v>19</v>
      </c>
      <c r="N485" s="213" t="s">
        <v>46</v>
      </c>
      <c r="O485" s="85"/>
      <c r="P485" s="214">
        <f>O485*H485</f>
        <v>0</v>
      </c>
      <c r="Q485" s="214">
        <v>0</v>
      </c>
      <c r="R485" s="214">
        <f>Q485*H485</f>
        <v>0</v>
      </c>
      <c r="S485" s="214">
        <v>0</v>
      </c>
      <c r="T485" s="215">
        <f>S485*H485</f>
        <v>0</v>
      </c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R485" s="216" t="s">
        <v>739</v>
      </c>
      <c r="AT485" s="216" t="s">
        <v>162</v>
      </c>
      <c r="AU485" s="216" t="s">
        <v>85</v>
      </c>
      <c r="AY485" s="18" t="s">
        <v>159</v>
      </c>
      <c r="BE485" s="217">
        <f>IF(N485="základní",J485,0)</f>
        <v>0</v>
      </c>
      <c r="BF485" s="217">
        <f>IF(N485="snížená",J485,0)</f>
        <v>0</v>
      </c>
      <c r="BG485" s="217">
        <f>IF(N485="zákl. přenesená",J485,0)</f>
        <v>0</v>
      </c>
      <c r="BH485" s="217">
        <f>IF(N485="sníž. přenesená",J485,0)</f>
        <v>0</v>
      </c>
      <c r="BI485" s="217">
        <f>IF(N485="nulová",J485,0)</f>
        <v>0</v>
      </c>
      <c r="BJ485" s="18" t="s">
        <v>83</v>
      </c>
      <c r="BK485" s="217">
        <f>ROUND(I485*H485,2)</f>
        <v>0</v>
      </c>
      <c r="BL485" s="18" t="s">
        <v>739</v>
      </c>
      <c r="BM485" s="216" t="s">
        <v>1661</v>
      </c>
    </row>
    <row r="486" spans="1:47" s="2" customFormat="1" ht="12">
      <c r="A486" s="39"/>
      <c r="B486" s="40"/>
      <c r="C486" s="41"/>
      <c r="D486" s="218" t="s">
        <v>169</v>
      </c>
      <c r="E486" s="41"/>
      <c r="F486" s="219" t="s">
        <v>768</v>
      </c>
      <c r="G486" s="41"/>
      <c r="H486" s="41"/>
      <c r="I486" s="220"/>
      <c r="J486" s="41"/>
      <c r="K486" s="41"/>
      <c r="L486" s="45"/>
      <c r="M486" s="268"/>
      <c r="N486" s="269"/>
      <c r="O486" s="270"/>
      <c r="P486" s="270"/>
      <c r="Q486" s="270"/>
      <c r="R486" s="270"/>
      <c r="S486" s="270"/>
      <c r="T486" s="271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T486" s="18" t="s">
        <v>169</v>
      </c>
      <c r="AU486" s="18" t="s">
        <v>85</v>
      </c>
    </row>
    <row r="487" spans="1:31" s="2" customFormat="1" ht="6.95" customHeight="1">
      <c r="A487" s="39"/>
      <c r="B487" s="60"/>
      <c r="C487" s="61"/>
      <c r="D487" s="61"/>
      <c r="E487" s="61"/>
      <c r="F487" s="61"/>
      <c r="G487" s="61"/>
      <c r="H487" s="61"/>
      <c r="I487" s="61"/>
      <c r="J487" s="61"/>
      <c r="K487" s="61"/>
      <c r="L487" s="45"/>
      <c r="M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</row>
  </sheetData>
  <sheetProtection password="CC35" sheet="1" objects="1" scenarios="1" formatColumns="0" formatRows="0" autoFilter="0"/>
  <autoFilter ref="C93:K486"/>
  <mergeCells count="9">
    <mergeCell ref="E7:H7"/>
    <mergeCell ref="E9:H9"/>
    <mergeCell ref="E18:H18"/>
    <mergeCell ref="E27:H27"/>
    <mergeCell ref="E48:H48"/>
    <mergeCell ref="E50:H50"/>
    <mergeCell ref="E84:H84"/>
    <mergeCell ref="E86:H86"/>
    <mergeCell ref="L2:V2"/>
  </mergeCells>
  <hyperlinks>
    <hyperlink ref="F98" r:id="rId1" display="https://podminky.urs.cz/item/CS_URS_2023_02/952902501"/>
    <hyperlink ref="F101" r:id="rId2" display="https://podminky.urs.cz/item/CS_URS_2023_02/997013152"/>
    <hyperlink ref="F103" r:id="rId3" display="https://podminky.urs.cz/item/CS_URS_2023_02/997013501"/>
    <hyperlink ref="F105" r:id="rId4" display="https://podminky.urs.cz/item/CS_URS_2023_02/997013509"/>
    <hyperlink ref="F109" r:id="rId5" display="https://podminky.urs.cz/item/CS_URS_2023_02/997013645"/>
    <hyperlink ref="F112" r:id="rId6" display="https://podminky.urs.cz/item/CS_URS_2023_02/997013814"/>
    <hyperlink ref="F115" r:id="rId7" display="https://podminky.urs.cz/item/CS_URS_2023_02/997013631"/>
    <hyperlink ref="F120" r:id="rId8" display="https://podminky.urs.cz/item/CS_URS_2023_02/712300921"/>
    <hyperlink ref="F127" r:id="rId9" display="https://podminky.urs.cz/item/CS_URS_2023_02/712311101"/>
    <hyperlink ref="F136" r:id="rId10" display="https://podminky.urs.cz/item/CS_URS_2023_02/712331111"/>
    <hyperlink ref="F140" r:id="rId11" display="https://podminky.urs.cz/item/CS_URS_2023_02/712341559"/>
    <hyperlink ref="F144" r:id="rId12" display="https://podminky.urs.cz/item/CS_URS_2023_02/712391176"/>
    <hyperlink ref="F159" r:id="rId13" display="https://podminky.urs.cz/item/CS_URS_2023_02/712341715"/>
    <hyperlink ref="F165" r:id="rId14" display="https://podminky.urs.cz/item/CS_URS_2023_02/712341715"/>
    <hyperlink ref="F168" r:id="rId15" display="https://podminky.urs.cz/item/CS_URS_2023_02/712340832"/>
    <hyperlink ref="F174" r:id="rId16" display="https://podminky.urs.cz/item/CS_URS_2023_02/712311101"/>
    <hyperlink ref="F181" r:id="rId17" display="https://podminky.urs.cz/item/CS_URS_2023_02/712341559"/>
    <hyperlink ref="F188" r:id="rId18" display="https://podminky.urs.cz/item/CS_URS_2023_02/712811101"/>
    <hyperlink ref="F202" r:id="rId19" display="https://podminky.urs.cz/item/CS_URS_2023_02/712841559"/>
    <hyperlink ref="F216" r:id="rId20" display="https://podminky.urs.cz/item/CS_URS_2023_02/712831101"/>
    <hyperlink ref="F230" r:id="rId21" display="https://podminky.urs.cz/item/CS_URS_2023_02/712841559"/>
    <hyperlink ref="F244" r:id="rId22" display="https://podminky.urs.cz/item/CS_URS_2023_02/998712102"/>
    <hyperlink ref="F247" r:id="rId23" display="https://podminky.urs.cz/item/CS_URS_2023_02/713141136"/>
    <hyperlink ref="F258" r:id="rId24" display="https://podminky.urs.cz/item/CS_URS_2023_02/713141151"/>
    <hyperlink ref="F262" r:id="rId25" display="https://podminky.urs.cz/item/CS_URS_2023_02/713141264"/>
    <hyperlink ref="F265" r:id="rId26" display="https://podminky.urs.cz/item/CS_URS_2023_02/713141336"/>
    <hyperlink ref="F271" r:id="rId27" display="https://podminky.urs.cz/item/CS_URS_2023_02/713141414"/>
    <hyperlink ref="F274" r:id="rId28" display="https://podminky.urs.cz/item/CS_URS_2023_02/713190833"/>
    <hyperlink ref="F278" r:id="rId29" display="https://podminky.urs.cz/item/CS_URS_2023_02/713140841"/>
    <hyperlink ref="F284" r:id="rId30" display="https://podminky.urs.cz/item/CS_URS_2023_02/713141212"/>
    <hyperlink ref="F299" r:id="rId31" display="https://podminky.urs.cz/item/CS_URS_2023_02/713141358"/>
    <hyperlink ref="F308" r:id="rId32" display="https://podminky.urs.cz/item/CS_URS_2023_02/713141358"/>
    <hyperlink ref="F316" r:id="rId33" display="https://podminky.urs.cz/item/CS_URS_2023_02/713141396"/>
    <hyperlink ref="F328" r:id="rId34" display="https://podminky.urs.cz/item/CS_URS_2023_02/998713102"/>
    <hyperlink ref="F331" r:id="rId35" display="https://podminky.urs.cz/item/CS_URS_2023_02/721210822"/>
    <hyperlink ref="F333" r:id="rId36" display="https://podminky.urs.cz/item/CS_URS_2023_02/721239114"/>
    <hyperlink ref="F339" r:id="rId37" display="https://podminky.urs.cz/item/CS_URS_2023_02/721110802"/>
    <hyperlink ref="F341" r:id="rId38" display="https://podminky.urs.cz/item/CS_URS_2023_02/721173315"/>
    <hyperlink ref="F344" r:id="rId39" display="https://podminky.urs.cz/item/CS_URS_2023_02/877260320"/>
    <hyperlink ref="F347" r:id="rId40" display="https://podminky.urs.cz/item/CS_URS_2023_02/998721102"/>
    <hyperlink ref="F350" r:id="rId41" display="https://podminky.urs.cz/item/CS_URS_2023_02/741421823"/>
    <hyperlink ref="F355" r:id="rId42" display="https://podminky.urs.cz/item/CS_URS_2023_02/741421841"/>
    <hyperlink ref="F364" r:id="rId43" display="https://podminky.urs.cz/item/CS_URS_2023_02/741421855"/>
    <hyperlink ref="F373" r:id="rId44" display="https://podminky.urs.cz/item/CS_URS_2023_02/741420001"/>
    <hyperlink ref="F381" r:id="rId45" display="https://podminky.urs.cz/item/CS_URS_2023_02/741420020"/>
    <hyperlink ref="F391" r:id="rId46" display="https://podminky.urs.cz/item/CS_URS_2023_02/741810001"/>
    <hyperlink ref="F394" r:id="rId47" display="https://podminky.urs.cz/item/CS_URS_2023_02/998741202"/>
    <hyperlink ref="F397" r:id="rId48" display="https://podminky.urs.cz/item/CS_URS_2023_02/762341670"/>
    <hyperlink ref="F409" r:id="rId49" display="https://podminky.urs.cz/item/CS_URS_2023_02/762395000"/>
    <hyperlink ref="F413" r:id="rId50" display="https://podminky.urs.cz/item/CS_URS_2023_02/998762102"/>
    <hyperlink ref="F416" r:id="rId51" display="https://podminky.urs.cz/item/CS_URS_2023_02/764002841"/>
    <hyperlink ref="F421" r:id="rId52" display="https://podminky.urs.cz/item/CS_URS_2023_02/764002861"/>
    <hyperlink ref="F436" r:id="rId53" display="https://podminky.urs.cz/item/CS_URS_2023_02/764.Rpol.150"/>
    <hyperlink ref="F447" r:id="rId54" display="https://podminky.urs.cz/item/CS_URS_2023_02/764002841"/>
    <hyperlink ref="F453" r:id="rId55" display="https://podminky.urs.cz/item/CS_URS_2023_02/764214411"/>
    <hyperlink ref="F462" r:id="rId56" display="https://podminky.urs.cz/item/CS_URS_2023_02/998764202"/>
    <hyperlink ref="F465" r:id="rId57" display="https://podminky.urs.cz/item/CS_URS_2023_02/767881135"/>
    <hyperlink ref="F469" r:id="rId58" display="https://podminky.urs.cz/item/CS_URS_2023_02/998767202"/>
    <hyperlink ref="F473" r:id="rId59" display="https://podminky.urs.cz/item/CS_URS_2023_02/030001000"/>
    <hyperlink ref="F477" r:id="rId60" display="https://podminky.urs.cz/item/CS_URS_2023_02/041103000"/>
    <hyperlink ref="F479" r:id="rId61" display="https://podminky.urs.cz/item/CS_URS_2023_02/043194000"/>
    <hyperlink ref="F483" r:id="rId62" display="https://podminky.urs.cz/item/CS_URS_2023_02/061002000"/>
    <hyperlink ref="F486" r:id="rId63" display="https://podminky.urs.cz/item/CS_URS_2023_02/065002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64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7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103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85</v>
      </c>
    </row>
    <row r="4" spans="2:46" s="1" customFormat="1" ht="24.95" customHeight="1">
      <c r="B4" s="21"/>
      <c r="D4" s="131" t="s">
        <v>119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Rekonstrukce střechy Základní školy Za Chlumem 824 v Bílině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120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1662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14. 9. 2023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27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28</v>
      </c>
      <c r="F15" s="39"/>
      <c r="G15" s="39"/>
      <c r="H15" s="39"/>
      <c r="I15" s="133" t="s">
        <v>29</v>
      </c>
      <c r="J15" s="137" t="s">
        <v>30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31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29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33</v>
      </c>
      <c r="E20" s="39"/>
      <c r="F20" s="39"/>
      <c r="G20" s="39"/>
      <c r="H20" s="39"/>
      <c r="I20" s="133" t="s">
        <v>26</v>
      </c>
      <c r="J20" s="137" t="s">
        <v>34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35</v>
      </c>
      <c r="F21" s="39"/>
      <c r="G21" s="39"/>
      <c r="H21" s="39"/>
      <c r="I21" s="133" t="s">
        <v>29</v>
      </c>
      <c r="J21" s="137" t="s">
        <v>36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38</v>
      </c>
      <c r="E23" s="39"/>
      <c r="F23" s="39"/>
      <c r="G23" s="39"/>
      <c r="H23" s="39"/>
      <c r="I23" s="133" t="s">
        <v>26</v>
      </c>
      <c r="J23" s="137" t="s">
        <v>34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">
        <v>35</v>
      </c>
      <c r="F24" s="39"/>
      <c r="G24" s="39"/>
      <c r="H24" s="39"/>
      <c r="I24" s="133" t="s">
        <v>29</v>
      </c>
      <c r="J24" s="137" t="s">
        <v>36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39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71.25" customHeight="1">
      <c r="A27" s="139"/>
      <c r="B27" s="140"/>
      <c r="C27" s="139"/>
      <c r="D27" s="139"/>
      <c r="E27" s="141" t="s">
        <v>40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41</v>
      </c>
      <c r="E30" s="39"/>
      <c r="F30" s="39"/>
      <c r="G30" s="39"/>
      <c r="H30" s="39"/>
      <c r="I30" s="39"/>
      <c r="J30" s="145">
        <f>ROUND(J96,2)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43</v>
      </c>
      <c r="G32" s="39"/>
      <c r="H32" s="39"/>
      <c r="I32" s="146" t="s">
        <v>42</v>
      </c>
      <c r="J32" s="146" t="s">
        <v>44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45</v>
      </c>
      <c r="E33" s="133" t="s">
        <v>46</v>
      </c>
      <c r="F33" s="148">
        <f>ROUND((SUM(BE96:BE478)),2)</f>
        <v>0</v>
      </c>
      <c r="G33" s="39"/>
      <c r="H33" s="39"/>
      <c r="I33" s="149">
        <v>0.21</v>
      </c>
      <c r="J33" s="148">
        <f>ROUND(((SUM(BE96:BE478))*I33),2)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47</v>
      </c>
      <c r="F34" s="148">
        <f>ROUND((SUM(BF96:BF478)),2)</f>
        <v>0</v>
      </c>
      <c r="G34" s="39"/>
      <c r="H34" s="39"/>
      <c r="I34" s="149">
        <v>0.15</v>
      </c>
      <c r="J34" s="148">
        <f>ROUND(((SUM(BF96:BF478))*I34),2)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48</v>
      </c>
      <c r="F35" s="148">
        <f>ROUND((SUM(BG96:BG478)),2)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49</v>
      </c>
      <c r="F36" s="148">
        <f>ROUND((SUM(BH96:BH478)),2)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50</v>
      </c>
      <c r="F37" s="148">
        <f>ROUND((SUM(BI96:BI478)),2)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51</v>
      </c>
      <c r="E39" s="152"/>
      <c r="F39" s="152"/>
      <c r="G39" s="153" t="s">
        <v>52</v>
      </c>
      <c r="H39" s="154" t="s">
        <v>53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122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Rekonstrukce střechy Základní školy Za Chlumem 824 v Bílině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120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SO-07 - B - střecha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Za Chlumem 824</v>
      </c>
      <c r="G52" s="41"/>
      <c r="H52" s="41"/>
      <c r="I52" s="33" t="s">
        <v>23</v>
      </c>
      <c r="J52" s="73" t="str">
        <f>IF(J12="","",J12)</f>
        <v>14. 9. 2023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Město Bílina</v>
      </c>
      <c r="G54" s="41"/>
      <c r="H54" s="41"/>
      <c r="I54" s="33" t="s">
        <v>33</v>
      </c>
      <c r="J54" s="37" t="str">
        <f>E21</f>
        <v>DEKPROJEKT s.r.o.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31</v>
      </c>
      <c r="D55" s="41"/>
      <c r="E55" s="41"/>
      <c r="F55" s="28" t="str">
        <f>IF(E18="","",E18)</f>
        <v>Vyplň údaj</v>
      </c>
      <c r="G55" s="41"/>
      <c r="H55" s="41"/>
      <c r="I55" s="33" t="s">
        <v>38</v>
      </c>
      <c r="J55" s="37" t="str">
        <f>E24</f>
        <v>DEKPROJEKT s.r.o.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123</v>
      </c>
      <c r="D57" s="163"/>
      <c r="E57" s="163"/>
      <c r="F57" s="163"/>
      <c r="G57" s="163"/>
      <c r="H57" s="163"/>
      <c r="I57" s="163"/>
      <c r="J57" s="164" t="s">
        <v>124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73</v>
      </c>
      <c r="D59" s="41"/>
      <c r="E59" s="41"/>
      <c r="F59" s="41"/>
      <c r="G59" s="41"/>
      <c r="H59" s="41"/>
      <c r="I59" s="41"/>
      <c r="J59" s="103">
        <f>J96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125</v>
      </c>
    </row>
    <row r="60" spans="1:31" s="9" customFormat="1" ht="24.95" customHeight="1">
      <c r="A60" s="9"/>
      <c r="B60" s="166"/>
      <c r="C60" s="167"/>
      <c r="D60" s="168" t="s">
        <v>126</v>
      </c>
      <c r="E60" s="169"/>
      <c r="F60" s="169"/>
      <c r="G60" s="169"/>
      <c r="H60" s="169"/>
      <c r="I60" s="169"/>
      <c r="J60" s="170">
        <f>J97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128</v>
      </c>
      <c r="E61" s="175"/>
      <c r="F61" s="175"/>
      <c r="G61" s="175"/>
      <c r="H61" s="175"/>
      <c r="I61" s="175"/>
      <c r="J61" s="176">
        <f>J98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129</v>
      </c>
      <c r="E62" s="175"/>
      <c r="F62" s="175"/>
      <c r="G62" s="175"/>
      <c r="H62" s="175"/>
      <c r="I62" s="175"/>
      <c r="J62" s="176">
        <f>J101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9" customFormat="1" ht="24.95" customHeight="1">
      <c r="A63" s="9"/>
      <c r="B63" s="166"/>
      <c r="C63" s="167"/>
      <c r="D63" s="168" t="s">
        <v>131</v>
      </c>
      <c r="E63" s="169"/>
      <c r="F63" s="169"/>
      <c r="G63" s="169"/>
      <c r="H63" s="169"/>
      <c r="I63" s="169"/>
      <c r="J63" s="170">
        <f>J119</f>
        <v>0</v>
      </c>
      <c r="K63" s="167"/>
      <c r="L63" s="171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10" customFormat="1" ht="19.9" customHeight="1">
      <c r="A64" s="10"/>
      <c r="B64" s="172"/>
      <c r="C64" s="173"/>
      <c r="D64" s="174" t="s">
        <v>132</v>
      </c>
      <c r="E64" s="175"/>
      <c r="F64" s="175"/>
      <c r="G64" s="175"/>
      <c r="H64" s="175"/>
      <c r="I64" s="175"/>
      <c r="J64" s="176">
        <f>J120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2"/>
      <c r="C65" s="173"/>
      <c r="D65" s="174" t="s">
        <v>133</v>
      </c>
      <c r="E65" s="175"/>
      <c r="F65" s="175"/>
      <c r="G65" s="175"/>
      <c r="H65" s="175"/>
      <c r="I65" s="175"/>
      <c r="J65" s="176">
        <f>J240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2"/>
      <c r="C66" s="173"/>
      <c r="D66" s="174" t="s">
        <v>134</v>
      </c>
      <c r="E66" s="175"/>
      <c r="F66" s="175"/>
      <c r="G66" s="175"/>
      <c r="H66" s="175"/>
      <c r="I66" s="175"/>
      <c r="J66" s="176">
        <f>J319</f>
        <v>0</v>
      </c>
      <c r="K66" s="173"/>
      <c r="L66" s="17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2"/>
      <c r="C67" s="173"/>
      <c r="D67" s="174" t="s">
        <v>135</v>
      </c>
      <c r="E67" s="175"/>
      <c r="F67" s="175"/>
      <c r="G67" s="175"/>
      <c r="H67" s="175"/>
      <c r="I67" s="175"/>
      <c r="J67" s="176">
        <f>J338</f>
        <v>0</v>
      </c>
      <c r="K67" s="173"/>
      <c r="L67" s="17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2"/>
      <c r="C68" s="173"/>
      <c r="D68" s="174" t="s">
        <v>136</v>
      </c>
      <c r="E68" s="175"/>
      <c r="F68" s="175"/>
      <c r="G68" s="175"/>
      <c r="H68" s="175"/>
      <c r="I68" s="175"/>
      <c r="J68" s="176">
        <f>J373</f>
        <v>0</v>
      </c>
      <c r="K68" s="173"/>
      <c r="L68" s="17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2"/>
      <c r="C69" s="173"/>
      <c r="D69" s="174" t="s">
        <v>1663</v>
      </c>
      <c r="E69" s="175"/>
      <c r="F69" s="175"/>
      <c r="G69" s="175"/>
      <c r="H69" s="175"/>
      <c r="I69" s="175"/>
      <c r="J69" s="176">
        <f>J392</f>
        <v>0</v>
      </c>
      <c r="K69" s="173"/>
      <c r="L69" s="17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2"/>
      <c r="C70" s="173"/>
      <c r="D70" s="174" t="s">
        <v>137</v>
      </c>
      <c r="E70" s="175"/>
      <c r="F70" s="175"/>
      <c r="G70" s="175"/>
      <c r="H70" s="175"/>
      <c r="I70" s="175"/>
      <c r="J70" s="176">
        <f>J399</f>
        <v>0</v>
      </c>
      <c r="K70" s="173"/>
      <c r="L70" s="177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72"/>
      <c r="C71" s="173"/>
      <c r="D71" s="174" t="s">
        <v>138</v>
      </c>
      <c r="E71" s="175"/>
      <c r="F71" s="175"/>
      <c r="G71" s="175"/>
      <c r="H71" s="175"/>
      <c r="I71" s="175"/>
      <c r="J71" s="176">
        <f>J448</f>
        <v>0</v>
      </c>
      <c r="K71" s="173"/>
      <c r="L71" s="177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72"/>
      <c r="C72" s="173"/>
      <c r="D72" s="174" t="s">
        <v>1260</v>
      </c>
      <c r="E72" s="175"/>
      <c r="F72" s="175"/>
      <c r="G72" s="175"/>
      <c r="H72" s="175"/>
      <c r="I72" s="175"/>
      <c r="J72" s="176">
        <f>J455</f>
        <v>0</v>
      </c>
      <c r="K72" s="173"/>
      <c r="L72" s="177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9" customFormat="1" ht="24.95" customHeight="1">
      <c r="A73" s="9"/>
      <c r="B73" s="166"/>
      <c r="C73" s="167"/>
      <c r="D73" s="168" t="s">
        <v>140</v>
      </c>
      <c r="E73" s="169"/>
      <c r="F73" s="169"/>
      <c r="G73" s="169"/>
      <c r="H73" s="169"/>
      <c r="I73" s="169"/>
      <c r="J73" s="170">
        <f>J462</f>
        <v>0</v>
      </c>
      <c r="K73" s="167"/>
      <c r="L73" s="171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pans="1:31" s="10" customFormat="1" ht="19.9" customHeight="1">
      <c r="A74" s="10"/>
      <c r="B74" s="172"/>
      <c r="C74" s="173"/>
      <c r="D74" s="174" t="s">
        <v>141</v>
      </c>
      <c r="E74" s="175"/>
      <c r="F74" s="175"/>
      <c r="G74" s="175"/>
      <c r="H74" s="175"/>
      <c r="I74" s="175"/>
      <c r="J74" s="176">
        <f>J463</f>
        <v>0</v>
      </c>
      <c r="K74" s="173"/>
      <c r="L74" s="177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72"/>
      <c r="C75" s="173"/>
      <c r="D75" s="174" t="s">
        <v>142</v>
      </c>
      <c r="E75" s="175"/>
      <c r="F75" s="175"/>
      <c r="G75" s="175"/>
      <c r="H75" s="175"/>
      <c r="I75" s="175"/>
      <c r="J75" s="176">
        <f>J467</f>
        <v>0</v>
      </c>
      <c r="K75" s="173"/>
      <c r="L75" s="177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72"/>
      <c r="C76" s="173"/>
      <c r="D76" s="174" t="s">
        <v>143</v>
      </c>
      <c r="E76" s="175"/>
      <c r="F76" s="175"/>
      <c r="G76" s="175"/>
      <c r="H76" s="175"/>
      <c r="I76" s="175"/>
      <c r="J76" s="176">
        <f>J473</f>
        <v>0</v>
      </c>
      <c r="K76" s="173"/>
      <c r="L76" s="177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2" customFormat="1" ht="21.8" customHeight="1">
      <c r="A77" s="39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60"/>
      <c r="C78" s="61"/>
      <c r="D78" s="61"/>
      <c r="E78" s="61"/>
      <c r="F78" s="61"/>
      <c r="G78" s="61"/>
      <c r="H78" s="61"/>
      <c r="I78" s="61"/>
      <c r="J78" s="61"/>
      <c r="K78" s="6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82" spans="1:31" s="2" customFormat="1" ht="6.95" customHeight="1">
      <c r="A82" s="39"/>
      <c r="B82" s="62"/>
      <c r="C82" s="63"/>
      <c r="D82" s="63"/>
      <c r="E82" s="63"/>
      <c r="F82" s="63"/>
      <c r="G82" s="63"/>
      <c r="H82" s="63"/>
      <c r="I82" s="63"/>
      <c r="J82" s="63"/>
      <c r="K82" s="63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24.95" customHeight="1">
      <c r="A83" s="39"/>
      <c r="B83" s="40"/>
      <c r="C83" s="24" t="s">
        <v>144</v>
      </c>
      <c r="D83" s="41"/>
      <c r="E83" s="41"/>
      <c r="F83" s="41"/>
      <c r="G83" s="41"/>
      <c r="H83" s="41"/>
      <c r="I83" s="41"/>
      <c r="J83" s="41"/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6.95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2" customHeight="1">
      <c r="A85" s="39"/>
      <c r="B85" s="40"/>
      <c r="C85" s="33" t="s">
        <v>16</v>
      </c>
      <c r="D85" s="41"/>
      <c r="E85" s="41"/>
      <c r="F85" s="41"/>
      <c r="G85" s="41"/>
      <c r="H85" s="41"/>
      <c r="I85" s="41"/>
      <c r="J85" s="41"/>
      <c r="K85" s="41"/>
      <c r="L85" s="13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6.5" customHeight="1">
      <c r="A86" s="39"/>
      <c r="B86" s="40"/>
      <c r="C86" s="41"/>
      <c r="D86" s="41"/>
      <c r="E86" s="161" t="str">
        <f>E7</f>
        <v>Rekonstrukce střechy Základní školy Za Chlumem 824 v Bílině</v>
      </c>
      <c r="F86" s="33"/>
      <c r="G86" s="33"/>
      <c r="H86" s="33"/>
      <c r="I86" s="41"/>
      <c r="J86" s="41"/>
      <c r="K86" s="41"/>
      <c r="L86" s="13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2" customHeight="1">
      <c r="A87" s="39"/>
      <c r="B87" s="40"/>
      <c r="C87" s="33" t="s">
        <v>120</v>
      </c>
      <c r="D87" s="41"/>
      <c r="E87" s="41"/>
      <c r="F87" s="41"/>
      <c r="G87" s="41"/>
      <c r="H87" s="41"/>
      <c r="I87" s="41"/>
      <c r="J87" s="41"/>
      <c r="K87" s="41"/>
      <c r="L87" s="13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6.5" customHeight="1">
      <c r="A88" s="39"/>
      <c r="B88" s="40"/>
      <c r="C88" s="41"/>
      <c r="D88" s="41"/>
      <c r="E88" s="70" t="str">
        <f>E9</f>
        <v>SO-07 - B - střecha</v>
      </c>
      <c r="F88" s="41"/>
      <c r="G88" s="41"/>
      <c r="H88" s="41"/>
      <c r="I88" s="41"/>
      <c r="J88" s="41"/>
      <c r="K88" s="41"/>
      <c r="L88" s="13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6.95" customHeight="1">
      <c r="A89" s="39"/>
      <c r="B89" s="40"/>
      <c r="C89" s="41"/>
      <c r="D89" s="41"/>
      <c r="E89" s="41"/>
      <c r="F89" s="41"/>
      <c r="G89" s="41"/>
      <c r="H89" s="41"/>
      <c r="I89" s="41"/>
      <c r="J89" s="41"/>
      <c r="K89" s="41"/>
      <c r="L89" s="13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2" customHeight="1">
      <c r="A90" s="39"/>
      <c r="B90" s="40"/>
      <c r="C90" s="33" t="s">
        <v>21</v>
      </c>
      <c r="D90" s="41"/>
      <c r="E90" s="41"/>
      <c r="F90" s="28" t="str">
        <f>F12</f>
        <v>Za Chlumem 824</v>
      </c>
      <c r="G90" s="41"/>
      <c r="H90" s="41"/>
      <c r="I90" s="33" t="s">
        <v>23</v>
      </c>
      <c r="J90" s="73" t="str">
        <f>IF(J12="","",J12)</f>
        <v>14. 9. 2023</v>
      </c>
      <c r="K90" s="41"/>
      <c r="L90" s="135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6.95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135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25</v>
      </c>
      <c r="D92" s="41"/>
      <c r="E92" s="41"/>
      <c r="F92" s="28" t="str">
        <f>E15</f>
        <v>Město Bílina</v>
      </c>
      <c r="G92" s="41"/>
      <c r="H92" s="41"/>
      <c r="I92" s="33" t="s">
        <v>33</v>
      </c>
      <c r="J92" s="37" t="str">
        <f>E21</f>
        <v>DEKPROJEKT s.r.o.</v>
      </c>
      <c r="K92" s="41"/>
      <c r="L92" s="135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5.15" customHeight="1">
      <c r="A93" s="39"/>
      <c r="B93" s="40"/>
      <c r="C93" s="33" t="s">
        <v>31</v>
      </c>
      <c r="D93" s="41"/>
      <c r="E93" s="41"/>
      <c r="F93" s="28" t="str">
        <f>IF(E18="","",E18)</f>
        <v>Vyplň údaj</v>
      </c>
      <c r="G93" s="41"/>
      <c r="H93" s="41"/>
      <c r="I93" s="33" t="s">
        <v>38</v>
      </c>
      <c r="J93" s="37" t="str">
        <f>E24</f>
        <v>DEKPROJEKT s.r.o.</v>
      </c>
      <c r="K93" s="41"/>
      <c r="L93" s="135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0.3" customHeight="1">
      <c r="A94" s="39"/>
      <c r="B94" s="40"/>
      <c r="C94" s="41"/>
      <c r="D94" s="41"/>
      <c r="E94" s="41"/>
      <c r="F94" s="41"/>
      <c r="G94" s="41"/>
      <c r="H94" s="41"/>
      <c r="I94" s="41"/>
      <c r="J94" s="41"/>
      <c r="K94" s="41"/>
      <c r="L94" s="135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11" customFormat="1" ht="29.25" customHeight="1">
      <c r="A95" s="178"/>
      <c r="B95" s="179"/>
      <c r="C95" s="180" t="s">
        <v>145</v>
      </c>
      <c r="D95" s="181" t="s">
        <v>60</v>
      </c>
      <c r="E95" s="181" t="s">
        <v>56</v>
      </c>
      <c r="F95" s="181" t="s">
        <v>57</v>
      </c>
      <c r="G95" s="181" t="s">
        <v>146</v>
      </c>
      <c r="H95" s="181" t="s">
        <v>147</v>
      </c>
      <c r="I95" s="181" t="s">
        <v>148</v>
      </c>
      <c r="J95" s="181" t="s">
        <v>124</v>
      </c>
      <c r="K95" s="182" t="s">
        <v>149</v>
      </c>
      <c r="L95" s="183"/>
      <c r="M95" s="93" t="s">
        <v>19</v>
      </c>
      <c r="N95" s="94" t="s">
        <v>45</v>
      </c>
      <c r="O95" s="94" t="s">
        <v>150</v>
      </c>
      <c r="P95" s="94" t="s">
        <v>151</v>
      </c>
      <c r="Q95" s="94" t="s">
        <v>152</v>
      </c>
      <c r="R95" s="94" t="s">
        <v>153</v>
      </c>
      <c r="S95" s="94" t="s">
        <v>154</v>
      </c>
      <c r="T95" s="95" t="s">
        <v>155</v>
      </c>
      <c r="U95" s="178"/>
      <c r="V95" s="178"/>
      <c r="W95" s="178"/>
      <c r="X95" s="178"/>
      <c r="Y95" s="178"/>
      <c r="Z95" s="178"/>
      <c r="AA95" s="178"/>
      <c r="AB95" s="178"/>
      <c r="AC95" s="178"/>
      <c r="AD95" s="178"/>
      <c r="AE95" s="178"/>
    </row>
    <row r="96" spans="1:63" s="2" customFormat="1" ht="22.8" customHeight="1">
      <c r="A96" s="39"/>
      <c r="B96" s="40"/>
      <c r="C96" s="100" t="s">
        <v>156</v>
      </c>
      <c r="D96" s="41"/>
      <c r="E96" s="41"/>
      <c r="F96" s="41"/>
      <c r="G96" s="41"/>
      <c r="H96" s="41"/>
      <c r="I96" s="41"/>
      <c r="J96" s="184">
        <f>BK96</f>
        <v>0</v>
      </c>
      <c r="K96" s="41"/>
      <c r="L96" s="45"/>
      <c r="M96" s="96"/>
      <c r="N96" s="185"/>
      <c r="O96" s="97"/>
      <c r="P96" s="186">
        <f>P97+P119+P462</f>
        <v>0</v>
      </c>
      <c r="Q96" s="97"/>
      <c r="R96" s="186">
        <f>R97+R119+R462</f>
        <v>10.549350300000004</v>
      </c>
      <c r="S96" s="97"/>
      <c r="T96" s="187">
        <f>T97+T119+T462</f>
        <v>1.40515358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74</v>
      </c>
      <c r="AU96" s="18" t="s">
        <v>125</v>
      </c>
      <c r="BK96" s="188">
        <f>BK97+BK119+BK462</f>
        <v>0</v>
      </c>
    </row>
    <row r="97" spans="1:63" s="12" customFormat="1" ht="25.9" customHeight="1">
      <c r="A97" s="12"/>
      <c r="B97" s="189"/>
      <c r="C97" s="190"/>
      <c r="D97" s="191" t="s">
        <v>74</v>
      </c>
      <c r="E97" s="192" t="s">
        <v>157</v>
      </c>
      <c r="F97" s="192" t="s">
        <v>158</v>
      </c>
      <c r="G97" s="190"/>
      <c r="H97" s="190"/>
      <c r="I97" s="193"/>
      <c r="J97" s="194">
        <f>BK97</f>
        <v>0</v>
      </c>
      <c r="K97" s="190"/>
      <c r="L97" s="195"/>
      <c r="M97" s="196"/>
      <c r="N97" s="197"/>
      <c r="O97" s="197"/>
      <c r="P97" s="198">
        <f>P98+P101</f>
        <v>0</v>
      </c>
      <c r="Q97" s="197"/>
      <c r="R97" s="198">
        <f>R98+R101</f>
        <v>0</v>
      </c>
      <c r="S97" s="197"/>
      <c r="T97" s="199">
        <f>T98+T101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00" t="s">
        <v>83</v>
      </c>
      <c r="AT97" s="201" t="s">
        <v>74</v>
      </c>
      <c r="AU97" s="201" t="s">
        <v>75</v>
      </c>
      <c r="AY97" s="200" t="s">
        <v>159</v>
      </c>
      <c r="BK97" s="202">
        <f>BK98+BK101</f>
        <v>0</v>
      </c>
    </row>
    <row r="98" spans="1:63" s="12" customFormat="1" ht="22.8" customHeight="1">
      <c r="A98" s="12"/>
      <c r="B98" s="189"/>
      <c r="C98" s="190"/>
      <c r="D98" s="191" t="s">
        <v>74</v>
      </c>
      <c r="E98" s="203" t="s">
        <v>180</v>
      </c>
      <c r="F98" s="203" t="s">
        <v>181</v>
      </c>
      <c r="G98" s="190"/>
      <c r="H98" s="190"/>
      <c r="I98" s="193"/>
      <c r="J98" s="204">
        <f>BK98</f>
        <v>0</v>
      </c>
      <c r="K98" s="190"/>
      <c r="L98" s="195"/>
      <c r="M98" s="196"/>
      <c r="N98" s="197"/>
      <c r="O98" s="197"/>
      <c r="P98" s="198">
        <f>SUM(P99:P100)</f>
        <v>0</v>
      </c>
      <c r="Q98" s="197"/>
      <c r="R98" s="198">
        <f>SUM(R99:R100)</f>
        <v>0</v>
      </c>
      <c r="S98" s="197"/>
      <c r="T98" s="199">
        <f>SUM(T99:T100)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00" t="s">
        <v>83</v>
      </c>
      <c r="AT98" s="201" t="s">
        <v>74</v>
      </c>
      <c r="AU98" s="201" t="s">
        <v>83</v>
      </c>
      <c r="AY98" s="200" t="s">
        <v>159</v>
      </c>
      <c r="BK98" s="202">
        <f>SUM(BK99:BK100)</f>
        <v>0</v>
      </c>
    </row>
    <row r="99" spans="1:65" s="2" customFormat="1" ht="37.8" customHeight="1">
      <c r="A99" s="39"/>
      <c r="B99" s="40"/>
      <c r="C99" s="205" t="s">
        <v>83</v>
      </c>
      <c r="D99" s="205" t="s">
        <v>162</v>
      </c>
      <c r="E99" s="206" t="s">
        <v>183</v>
      </c>
      <c r="F99" s="207" t="s">
        <v>184</v>
      </c>
      <c r="G99" s="208" t="s">
        <v>165</v>
      </c>
      <c r="H99" s="209">
        <v>278.569</v>
      </c>
      <c r="I99" s="210"/>
      <c r="J99" s="211">
        <f>ROUND(I99*H99,2)</f>
        <v>0</v>
      </c>
      <c r="K99" s="207" t="s">
        <v>166</v>
      </c>
      <c r="L99" s="45"/>
      <c r="M99" s="212" t="s">
        <v>19</v>
      </c>
      <c r="N99" s="213" t="s">
        <v>46</v>
      </c>
      <c r="O99" s="85"/>
      <c r="P99" s="214">
        <f>O99*H99</f>
        <v>0</v>
      </c>
      <c r="Q99" s="214">
        <v>0</v>
      </c>
      <c r="R99" s="214">
        <f>Q99*H99</f>
        <v>0</v>
      </c>
      <c r="S99" s="214">
        <v>0</v>
      </c>
      <c r="T99" s="215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16" t="s">
        <v>167</v>
      </c>
      <c r="AT99" s="216" t="s">
        <v>162</v>
      </c>
      <c r="AU99" s="216" t="s">
        <v>85</v>
      </c>
      <c r="AY99" s="18" t="s">
        <v>159</v>
      </c>
      <c r="BE99" s="217">
        <f>IF(N99="základní",J99,0)</f>
        <v>0</v>
      </c>
      <c r="BF99" s="217">
        <f>IF(N99="snížená",J99,0)</f>
        <v>0</v>
      </c>
      <c r="BG99" s="217">
        <f>IF(N99="zákl. přenesená",J99,0)</f>
        <v>0</v>
      </c>
      <c r="BH99" s="217">
        <f>IF(N99="sníž. přenesená",J99,0)</f>
        <v>0</v>
      </c>
      <c r="BI99" s="217">
        <f>IF(N99="nulová",J99,0)</f>
        <v>0</v>
      </c>
      <c r="BJ99" s="18" t="s">
        <v>83</v>
      </c>
      <c r="BK99" s="217">
        <f>ROUND(I99*H99,2)</f>
        <v>0</v>
      </c>
      <c r="BL99" s="18" t="s">
        <v>167</v>
      </c>
      <c r="BM99" s="216" t="s">
        <v>1664</v>
      </c>
    </row>
    <row r="100" spans="1:47" s="2" customFormat="1" ht="12">
      <c r="A100" s="39"/>
      <c r="B100" s="40"/>
      <c r="C100" s="41"/>
      <c r="D100" s="218" t="s">
        <v>169</v>
      </c>
      <c r="E100" s="41"/>
      <c r="F100" s="219" t="s">
        <v>186</v>
      </c>
      <c r="G100" s="41"/>
      <c r="H100" s="41"/>
      <c r="I100" s="220"/>
      <c r="J100" s="41"/>
      <c r="K100" s="41"/>
      <c r="L100" s="45"/>
      <c r="M100" s="221"/>
      <c r="N100" s="222"/>
      <c r="O100" s="85"/>
      <c r="P100" s="85"/>
      <c r="Q100" s="85"/>
      <c r="R100" s="85"/>
      <c r="S100" s="85"/>
      <c r="T100" s="86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169</v>
      </c>
      <c r="AU100" s="18" t="s">
        <v>85</v>
      </c>
    </row>
    <row r="101" spans="1:63" s="12" customFormat="1" ht="22.8" customHeight="1">
      <c r="A101" s="12"/>
      <c r="B101" s="189"/>
      <c r="C101" s="190"/>
      <c r="D101" s="191" t="s">
        <v>74</v>
      </c>
      <c r="E101" s="203" t="s">
        <v>187</v>
      </c>
      <c r="F101" s="203" t="s">
        <v>188</v>
      </c>
      <c r="G101" s="190"/>
      <c r="H101" s="190"/>
      <c r="I101" s="193"/>
      <c r="J101" s="204">
        <f>BK101</f>
        <v>0</v>
      </c>
      <c r="K101" s="190"/>
      <c r="L101" s="195"/>
      <c r="M101" s="196"/>
      <c r="N101" s="197"/>
      <c r="O101" s="197"/>
      <c r="P101" s="198">
        <f>SUM(P102:P118)</f>
        <v>0</v>
      </c>
      <c r="Q101" s="197"/>
      <c r="R101" s="198">
        <f>SUM(R102:R118)</f>
        <v>0</v>
      </c>
      <c r="S101" s="197"/>
      <c r="T101" s="199">
        <f>SUM(T102:T118)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00" t="s">
        <v>83</v>
      </c>
      <c r="AT101" s="201" t="s">
        <v>74</v>
      </c>
      <c r="AU101" s="201" t="s">
        <v>83</v>
      </c>
      <c r="AY101" s="200" t="s">
        <v>159</v>
      </c>
      <c r="BK101" s="202">
        <f>SUM(BK102:BK118)</f>
        <v>0</v>
      </c>
    </row>
    <row r="102" spans="1:65" s="2" customFormat="1" ht="44.25" customHeight="1">
      <c r="A102" s="39"/>
      <c r="B102" s="40"/>
      <c r="C102" s="205" t="s">
        <v>85</v>
      </c>
      <c r="D102" s="205" t="s">
        <v>162</v>
      </c>
      <c r="E102" s="206" t="s">
        <v>189</v>
      </c>
      <c r="F102" s="207" t="s">
        <v>190</v>
      </c>
      <c r="G102" s="208" t="s">
        <v>191</v>
      </c>
      <c r="H102" s="209">
        <v>1.405</v>
      </c>
      <c r="I102" s="210"/>
      <c r="J102" s="211">
        <f>ROUND(I102*H102,2)</f>
        <v>0</v>
      </c>
      <c r="K102" s="207" t="s">
        <v>166</v>
      </c>
      <c r="L102" s="45"/>
      <c r="M102" s="212" t="s">
        <v>19</v>
      </c>
      <c r="N102" s="213" t="s">
        <v>46</v>
      </c>
      <c r="O102" s="85"/>
      <c r="P102" s="214">
        <f>O102*H102</f>
        <v>0</v>
      </c>
      <c r="Q102" s="214">
        <v>0</v>
      </c>
      <c r="R102" s="214">
        <f>Q102*H102</f>
        <v>0</v>
      </c>
      <c r="S102" s="214">
        <v>0</v>
      </c>
      <c r="T102" s="215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16" t="s">
        <v>167</v>
      </c>
      <c r="AT102" s="216" t="s">
        <v>162</v>
      </c>
      <c r="AU102" s="216" t="s">
        <v>85</v>
      </c>
      <c r="AY102" s="18" t="s">
        <v>159</v>
      </c>
      <c r="BE102" s="217">
        <f>IF(N102="základní",J102,0)</f>
        <v>0</v>
      </c>
      <c r="BF102" s="217">
        <f>IF(N102="snížená",J102,0)</f>
        <v>0</v>
      </c>
      <c r="BG102" s="217">
        <f>IF(N102="zákl. přenesená",J102,0)</f>
        <v>0</v>
      </c>
      <c r="BH102" s="217">
        <f>IF(N102="sníž. přenesená",J102,0)</f>
        <v>0</v>
      </c>
      <c r="BI102" s="217">
        <f>IF(N102="nulová",J102,0)</f>
        <v>0</v>
      </c>
      <c r="BJ102" s="18" t="s">
        <v>83</v>
      </c>
      <c r="BK102" s="217">
        <f>ROUND(I102*H102,2)</f>
        <v>0</v>
      </c>
      <c r="BL102" s="18" t="s">
        <v>167</v>
      </c>
      <c r="BM102" s="216" t="s">
        <v>1665</v>
      </c>
    </row>
    <row r="103" spans="1:47" s="2" customFormat="1" ht="12">
      <c r="A103" s="39"/>
      <c r="B103" s="40"/>
      <c r="C103" s="41"/>
      <c r="D103" s="218" t="s">
        <v>169</v>
      </c>
      <c r="E103" s="41"/>
      <c r="F103" s="219" t="s">
        <v>193</v>
      </c>
      <c r="G103" s="41"/>
      <c r="H103" s="41"/>
      <c r="I103" s="220"/>
      <c r="J103" s="41"/>
      <c r="K103" s="41"/>
      <c r="L103" s="45"/>
      <c r="M103" s="221"/>
      <c r="N103" s="222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169</v>
      </c>
      <c r="AU103" s="18" t="s">
        <v>85</v>
      </c>
    </row>
    <row r="104" spans="1:65" s="2" customFormat="1" ht="33" customHeight="1">
      <c r="A104" s="39"/>
      <c r="B104" s="40"/>
      <c r="C104" s="205" t="s">
        <v>182</v>
      </c>
      <c r="D104" s="205" t="s">
        <v>162</v>
      </c>
      <c r="E104" s="206" t="s">
        <v>195</v>
      </c>
      <c r="F104" s="207" t="s">
        <v>196</v>
      </c>
      <c r="G104" s="208" t="s">
        <v>191</v>
      </c>
      <c r="H104" s="209">
        <v>1.405</v>
      </c>
      <c r="I104" s="210"/>
      <c r="J104" s="211">
        <f>ROUND(I104*H104,2)</f>
        <v>0</v>
      </c>
      <c r="K104" s="207" t="s">
        <v>166</v>
      </c>
      <c r="L104" s="45"/>
      <c r="M104" s="212" t="s">
        <v>19</v>
      </c>
      <c r="N104" s="213" t="s">
        <v>46</v>
      </c>
      <c r="O104" s="85"/>
      <c r="P104" s="214">
        <f>O104*H104</f>
        <v>0</v>
      </c>
      <c r="Q104" s="214">
        <v>0</v>
      </c>
      <c r="R104" s="214">
        <f>Q104*H104</f>
        <v>0</v>
      </c>
      <c r="S104" s="214">
        <v>0</v>
      </c>
      <c r="T104" s="215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16" t="s">
        <v>167</v>
      </c>
      <c r="AT104" s="216" t="s">
        <v>162</v>
      </c>
      <c r="AU104" s="216" t="s">
        <v>85</v>
      </c>
      <c r="AY104" s="18" t="s">
        <v>159</v>
      </c>
      <c r="BE104" s="217">
        <f>IF(N104="základní",J104,0)</f>
        <v>0</v>
      </c>
      <c r="BF104" s="217">
        <f>IF(N104="snížená",J104,0)</f>
        <v>0</v>
      </c>
      <c r="BG104" s="217">
        <f>IF(N104="zákl. přenesená",J104,0)</f>
        <v>0</v>
      </c>
      <c r="BH104" s="217">
        <f>IF(N104="sníž. přenesená",J104,0)</f>
        <v>0</v>
      </c>
      <c r="BI104" s="217">
        <f>IF(N104="nulová",J104,0)</f>
        <v>0</v>
      </c>
      <c r="BJ104" s="18" t="s">
        <v>83</v>
      </c>
      <c r="BK104" s="217">
        <f>ROUND(I104*H104,2)</f>
        <v>0</v>
      </c>
      <c r="BL104" s="18" t="s">
        <v>167</v>
      </c>
      <c r="BM104" s="216" t="s">
        <v>1666</v>
      </c>
    </row>
    <row r="105" spans="1:47" s="2" customFormat="1" ht="12">
      <c r="A105" s="39"/>
      <c r="B105" s="40"/>
      <c r="C105" s="41"/>
      <c r="D105" s="218" t="s">
        <v>169</v>
      </c>
      <c r="E105" s="41"/>
      <c r="F105" s="219" t="s">
        <v>198</v>
      </c>
      <c r="G105" s="41"/>
      <c r="H105" s="41"/>
      <c r="I105" s="220"/>
      <c r="J105" s="41"/>
      <c r="K105" s="41"/>
      <c r="L105" s="45"/>
      <c r="M105" s="221"/>
      <c r="N105" s="222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169</v>
      </c>
      <c r="AU105" s="18" t="s">
        <v>85</v>
      </c>
    </row>
    <row r="106" spans="1:65" s="2" customFormat="1" ht="44.25" customHeight="1">
      <c r="A106" s="39"/>
      <c r="B106" s="40"/>
      <c r="C106" s="205" t="s">
        <v>167</v>
      </c>
      <c r="D106" s="205" t="s">
        <v>162</v>
      </c>
      <c r="E106" s="206" t="s">
        <v>199</v>
      </c>
      <c r="F106" s="207" t="s">
        <v>200</v>
      </c>
      <c r="G106" s="208" t="s">
        <v>191</v>
      </c>
      <c r="H106" s="209">
        <v>26.695</v>
      </c>
      <c r="I106" s="210"/>
      <c r="J106" s="211">
        <f>ROUND(I106*H106,2)</f>
        <v>0</v>
      </c>
      <c r="K106" s="207" t="s">
        <v>166</v>
      </c>
      <c r="L106" s="45"/>
      <c r="M106" s="212" t="s">
        <v>19</v>
      </c>
      <c r="N106" s="213" t="s">
        <v>46</v>
      </c>
      <c r="O106" s="85"/>
      <c r="P106" s="214">
        <f>O106*H106</f>
        <v>0</v>
      </c>
      <c r="Q106" s="214">
        <v>0</v>
      </c>
      <c r="R106" s="214">
        <f>Q106*H106</f>
        <v>0</v>
      </c>
      <c r="S106" s="214">
        <v>0</v>
      </c>
      <c r="T106" s="215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16" t="s">
        <v>167</v>
      </c>
      <c r="AT106" s="216" t="s">
        <v>162</v>
      </c>
      <c r="AU106" s="216" t="s">
        <v>85</v>
      </c>
      <c r="AY106" s="18" t="s">
        <v>159</v>
      </c>
      <c r="BE106" s="217">
        <f>IF(N106="základní",J106,0)</f>
        <v>0</v>
      </c>
      <c r="BF106" s="217">
        <f>IF(N106="snížená",J106,0)</f>
        <v>0</v>
      </c>
      <c r="BG106" s="217">
        <f>IF(N106="zákl. přenesená",J106,0)</f>
        <v>0</v>
      </c>
      <c r="BH106" s="217">
        <f>IF(N106="sníž. přenesená",J106,0)</f>
        <v>0</v>
      </c>
      <c r="BI106" s="217">
        <f>IF(N106="nulová",J106,0)</f>
        <v>0</v>
      </c>
      <c r="BJ106" s="18" t="s">
        <v>83</v>
      </c>
      <c r="BK106" s="217">
        <f>ROUND(I106*H106,2)</f>
        <v>0</v>
      </c>
      <c r="BL106" s="18" t="s">
        <v>167</v>
      </c>
      <c r="BM106" s="216" t="s">
        <v>1667</v>
      </c>
    </row>
    <row r="107" spans="1:47" s="2" customFormat="1" ht="12">
      <c r="A107" s="39"/>
      <c r="B107" s="40"/>
      <c r="C107" s="41"/>
      <c r="D107" s="218" t="s">
        <v>169</v>
      </c>
      <c r="E107" s="41"/>
      <c r="F107" s="219" t="s">
        <v>202</v>
      </c>
      <c r="G107" s="41"/>
      <c r="H107" s="41"/>
      <c r="I107" s="220"/>
      <c r="J107" s="41"/>
      <c r="K107" s="41"/>
      <c r="L107" s="45"/>
      <c r="M107" s="221"/>
      <c r="N107" s="222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169</v>
      </c>
      <c r="AU107" s="18" t="s">
        <v>85</v>
      </c>
    </row>
    <row r="108" spans="1:47" s="2" customFormat="1" ht="12">
      <c r="A108" s="39"/>
      <c r="B108" s="40"/>
      <c r="C108" s="41"/>
      <c r="D108" s="225" t="s">
        <v>203</v>
      </c>
      <c r="E108" s="41"/>
      <c r="F108" s="256" t="s">
        <v>204</v>
      </c>
      <c r="G108" s="41"/>
      <c r="H108" s="41"/>
      <c r="I108" s="220"/>
      <c r="J108" s="41"/>
      <c r="K108" s="41"/>
      <c r="L108" s="45"/>
      <c r="M108" s="221"/>
      <c r="N108" s="222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203</v>
      </c>
      <c r="AU108" s="18" t="s">
        <v>85</v>
      </c>
    </row>
    <row r="109" spans="1:51" s="14" customFormat="1" ht="12">
      <c r="A109" s="14"/>
      <c r="B109" s="234"/>
      <c r="C109" s="235"/>
      <c r="D109" s="225" t="s">
        <v>175</v>
      </c>
      <c r="E109" s="235"/>
      <c r="F109" s="237" t="s">
        <v>1668</v>
      </c>
      <c r="G109" s="235"/>
      <c r="H109" s="238">
        <v>26.695</v>
      </c>
      <c r="I109" s="239"/>
      <c r="J109" s="235"/>
      <c r="K109" s="235"/>
      <c r="L109" s="240"/>
      <c r="M109" s="241"/>
      <c r="N109" s="242"/>
      <c r="O109" s="242"/>
      <c r="P109" s="242"/>
      <c r="Q109" s="242"/>
      <c r="R109" s="242"/>
      <c r="S109" s="242"/>
      <c r="T109" s="243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44" t="s">
        <v>175</v>
      </c>
      <c r="AU109" s="244" t="s">
        <v>85</v>
      </c>
      <c r="AV109" s="14" t="s">
        <v>85</v>
      </c>
      <c r="AW109" s="14" t="s">
        <v>4</v>
      </c>
      <c r="AX109" s="14" t="s">
        <v>83</v>
      </c>
      <c r="AY109" s="244" t="s">
        <v>159</v>
      </c>
    </row>
    <row r="110" spans="1:65" s="2" customFormat="1" ht="44.25" customHeight="1">
      <c r="A110" s="39"/>
      <c r="B110" s="40"/>
      <c r="C110" s="205" t="s">
        <v>194</v>
      </c>
      <c r="D110" s="205" t="s">
        <v>162</v>
      </c>
      <c r="E110" s="206" t="s">
        <v>207</v>
      </c>
      <c r="F110" s="207" t="s">
        <v>208</v>
      </c>
      <c r="G110" s="208" t="s">
        <v>191</v>
      </c>
      <c r="H110" s="209">
        <v>0.418</v>
      </c>
      <c r="I110" s="210"/>
      <c r="J110" s="211">
        <f>ROUND(I110*H110,2)</f>
        <v>0</v>
      </c>
      <c r="K110" s="207" t="s">
        <v>166</v>
      </c>
      <c r="L110" s="45"/>
      <c r="M110" s="212" t="s">
        <v>19</v>
      </c>
      <c r="N110" s="213" t="s">
        <v>46</v>
      </c>
      <c r="O110" s="85"/>
      <c r="P110" s="214">
        <f>O110*H110</f>
        <v>0</v>
      </c>
      <c r="Q110" s="214">
        <v>0</v>
      </c>
      <c r="R110" s="214">
        <f>Q110*H110</f>
        <v>0</v>
      </c>
      <c r="S110" s="214">
        <v>0</v>
      </c>
      <c r="T110" s="215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16" t="s">
        <v>167</v>
      </c>
      <c r="AT110" s="216" t="s">
        <v>162</v>
      </c>
      <c r="AU110" s="216" t="s">
        <v>85</v>
      </c>
      <c r="AY110" s="18" t="s">
        <v>159</v>
      </c>
      <c r="BE110" s="217">
        <f>IF(N110="základní",J110,0)</f>
        <v>0</v>
      </c>
      <c r="BF110" s="217">
        <f>IF(N110="snížená",J110,0)</f>
        <v>0</v>
      </c>
      <c r="BG110" s="217">
        <f>IF(N110="zákl. přenesená",J110,0)</f>
        <v>0</v>
      </c>
      <c r="BH110" s="217">
        <f>IF(N110="sníž. přenesená",J110,0)</f>
        <v>0</v>
      </c>
      <c r="BI110" s="217">
        <f>IF(N110="nulová",J110,0)</f>
        <v>0</v>
      </c>
      <c r="BJ110" s="18" t="s">
        <v>83</v>
      </c>
      <c r="BK110" s="217">
        <f>ROUND(I110*H110,2)</f>
        <v>0</v>
      </c>
      <c r="BL110" s="18" t="s">
        <v>167</v>
      </c>
      <c r="BM110" s="216" t="s">
        <v>1669</v>
      </c>
    </row>
    <row r="111" spans="1:47" s="2" customFormat="1" ht="12">
      <c r="A111" s="39"/>
      <c r="B111" s="40"/>
      <c r="C111" s="41"/>
      <c r="D111" s="218" t="s">
        <v>169</v>
      </c>
      <c r="E111" s="41"/>
      <c r="F111" s="219" t="s">
        <v>210</v>
      </c>
      <c r="G111" s="41"/>
      <c r="H111" s="41"/>
      <c r="I111" s="220"/>
      <c r="J111" s="41"/>
      <c r="K111" s="41"/>
      <c r="L111" s="45"/>
      <c r="M111" s="221"/>
      <c r="N111" s="222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169</v>
      </c>
      <c r="AU111" s="18" t="s">
        <v>85</v>
      </c>
    </row>
    <row r="112" spans="1:51" s="14" customFormat="1" ht="12">
      <c r="A112" s="14"/>
      <c r="B112" s="234"/>
      <c r="C112" s="235"/>
      <c r="D112" s="225" t="s">
        <v>175</v>
      </c>
      <c r="E112" s="236" t="s">
        <v>19</v>
      </c>
      <c r="F112" s="237" t="s">
        <v>1670</v>
      </c>
      <c r="G112" s="235"/>
      <c r="H112" s="238">
        <v>0.418</v>
      </c>
      <c r="I112" s="239"/>
      <c r="J112" s="235"/>
      <c r="K112" s="235"/>
      <c r="L112" s="240"/>
      <c r="M112" s="241"/>
      <c r="N112" s="242"/>
      <c r="O112" s="242"/>
      <c r="P112" s="242"/>
      <c r="Q112" s="242"/>
      <c r="R112" s="242"/>
      <c r="S112" s="242"/>
      <c r="T112" s="243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44" t="s">
        <v>175</v>
      </c>
      <c r="AU112" s="244" t="s">
        <v>85</v>
      </c>
      <c r="AV112" s="14" t="s">
        <v>85</v>
      </c>
      <c r="AW112" s="14" t="s">
        <v>37</v>
      </c>
      <c r="AX112" s="14" t="s">
        <v>83</v>
      </c>
      <c r="AY112" s="244" t="s">
        <v>159</v>
      </c>
    </row>
    <row r="113" spans="1:65" s="2" customFormat="1" ht="44.25" customHeight="1">
      <c r="A113" s="39"/>
      <c r="B113" s="40"/>
      <c r="C113" s="205" t="s">
        <v>160</v>
      </c>
      <c r="D113" s="205" t="s">
        <v>162</v>
      </c>
      <c r="E113" s="206" t="s">
        <v>213</v>
      </c>
      <c r="F113" s="207" t="s">
        <v>214</v>
      </c>
      <c r="G113" s="208" t="s">
        <v>191</v>
      </c>
      <c r="H113" s="209">
        <v>0.066</v>
      </c>
      <c r="I113" s="210"/>
      <c r="J113" s="211">
        <f>ROUND(I113*H113,2)</f>
        <v>0</v>
      </c>
      <c r="K113" s="207" t="s">
        <v>166</v>
      </c>
      <c r="L113" s="45"/>
      <c r="M113" s="212" t="s">
        <v>19</v>
      </c>
      <c r="N113" s="213" t="s">
        <v>46</v>
      </c>
      <c r="O113" s="85"/>
      <c r="P113" s="214">
        <f>O113*H113</f>
        <v>0</v>
      </c>
      <c r="Q113" s="214">
        <v>0</v>
      </c>
      <c r="R113" s="214">
        <f>Q113*H113</f>
        <v>0</v>
      </c>
      <c r="S113" s="214">
        <v>0</v>
      </c>
      <c r="T113" s="215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16" t="s">
        <v>167</v>
      </c>
      <c r="AT113" s="216" t="s">
        <v>162</v>
      </c>
      <c r="AU113" s="216" t="s">
        <v>85</v>
      </c>
      <c r="AY113" s="18" t="s">
        <v>159</v>
      </c>
      <c r="BE113" s="217">
        <f>IF(N113="základní",J113,0)</f>
        <v>0</v>
      </c>
      <c r="BF113" s="217">
        <f>IF(N113="snížená",J113,0)</f>
        <v>0</v>
      </c>
      <c r="BG113" s="217">
        <f>IF(N113="zákl. přenesená",J113,0)</f>
        <v>0</v>
      </c>
      <c r="BH113" s="217">
        <f>IF(N113="sníž. přenesená",J113,0)</f>
        <v>0</v>
      </c>
      <c r="BI113" s="217">
        <f>IF(N113="nulová",J113,0)</f>
        <v>0</v>
      </c>
      <c r="BJ113" s="18" t="s">
        <v>83</v>
      </c>
      <c r="BK113" s="217">
        <f>ROUND(I113*H113,2)</f>
        <v>0</v>
      </c>
      <c r="BL113" s="18" t="s">
        <v>167</v>
      </c>
      <c r="BM113" s="216" t="s">
        <v>1671</v>
      </c>
    </row>
    <row r="114" spans="1:47" s="2" customFormat="1" ht="12">
      <c r="A114" s="39"/>
      <c r="B114" s="40"/>
      <c r="C114" s="41"/>
      <c r="D114" s="218" t="s">
        <v>169</v>
      </c>
      <c r="E114" s="41"/>
      <c r="F114" s="219" t="s">
        <v>216</v>
      </c>
      <c r="G114" s="41"/>
      <c r="H114" s="41"/>
      <c r="I114" s="220"/>
      <c r="J114" s="41"/>
      <c r="K114" s="41"/>
      <c r="L114" s="45"/>
      <c r="M114" s="221"/>
      <c r="N114" s="222"/>
      <c r="O114" s="85"/>
      <c r="P114" s="85"/>
      <c r="Q114" s="85"/>
      <c r="R114" s="85"/>
      <c r="S114" s="85"/>
      <c r="T114" s="86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18" t="s">
        <v>169</v>
      </c>
      <c r="AU114" s="18" t="s">
        <v>85</v>
      </c>
    </row>
    <row r="115" spans="1:51" s="14" customFormat="1" ht="12">
      <c r="A115" s="14"/>
      <c r="B115" s="234"/>
      <c r="C115" s="235"/>
      <c r="D115" s="225" t="s">
        <v>175</v>
      </c>
      <c r="E115" s="236" t="s">
        <v>19</v>
      </c>
      <c r="F115" s="237" t="s">
        <v>1672</v>
      </c>
      <c r="G115" s="235"/>
      <c r="H115" s="238">
        <v>0.066</v>
      </c>
      <c r="I115" s="239"/>
      <c r="J115" s="235"/>
      <c r="K115" s="235"/>
      <c r="L115" s="240"/>
      <c r="M115" s="241"/>
      <c r="N115" s="242"/>
      <c r="O115" s="242"/>
      <c r="P115" s="242"/>
      <c r="Q115" s="242"/>
      <c r="R115" s="242"/>
      <c r="S115" s="242"/>
      <c r="T115" s="243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44" t="s">
        <v>175</v>
      </c>
      <c r="AU115" s="244" t="s">
        <v>85</v>
      </c>
      <c r="AV115" s="14" t="s">
        <v>85</v>
      </c>
      <c r="AW115" s="14" t="s">
        <v>37</v>
      </c>
      <c r="AX115" s="14" t="s">
        <v>83</v>
      </c>
      <c r="AY115" s="244" t="s">
        <v>159</v>
      </c>
    </row>
    <row r="116" spans="1:65" s="2" customFormat="1" ht="44.25" customHeight="1">
      <c r="A116" s="39"/>
      <c r="B116" s="40"/>
      <c r="C116" s="205" t="s">
        <v>206</v>
      </c>
      <c r="D116" s="205" t="s">
        <v>162</v>
      </c>
      <c r="E116" s="206" t="s">
        <v>218</v>
      </c>
      <c r="F116" s="207" t="s">
        <v>219</v>
      </c>
      <c r="G116" s="208" t="s">
        <v>191</v>
      </c>
      <c r="H116" s="209">
        <v>0.921</v>
      </c>
      <c r="I116" s="210"/>
      <c r="J116" s="211">
        <f>ROUND(I116*H116,2)</f>
        <v>0</v>
      </c>
      <c r="K116" s="207" t="s">
        <v>166</v>
      </c>
      <c r="L116" s="45"/>
      <c r="M116" s="212" t="s">
        <v>19</v>
      </c>
      <c r="N116" s="213" t="s">
        <v>46</v>
      </c>
      <c r="O116" s="85"/>
      <c r="P116" s="214">
        <f>O116*H116</f>
        <v>0</v>
      </c>
      <c r="Q116" s="214">
        <v>0</v>
      </c>
      <c r="R116" s="214">
        <f>Q116*H116</f>
        <v>0</v>
      </c>
      <c r="S116" s="214">
        <v>0</v>
      </c>
      <c r="T116" s="215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6" t="s">
        <v>167</v>
      </c>
      <c r="AT116" s="216" t="s">
        <v>162</v>
      </c>
      <c r="AU116" s="216" t="s">
        <v>85</v>
      </c>
      <c r="AY116" s="18" t="s">
        <v>159</v>
      </c>
      <c r="BE116" s="217">
        <f>IF(N116="základní",J116,0)</f>
        <v>0</v>
      </c>
      <c r="BF116" s="217">
        <f>IF(N116="snížená",J116,0)</f>
        <v>0</v>
      </c>
      <c r="BG116" s="217">
        <f>IF(N116="zákl. přenesená",J116,0)</f>
        <v>0</v>
      </c>
      <c r="BH116" s="217">
        <f>IF(N116="sníž. přenesená",J116,0)</f>
        <v>0</v>
      </c>
      <c r="BI116" s="217">
        <f>IF(N116="nulová",J116,0)</f>
        <v>0</v>
      </c>
      <c r="BJ116" s="18" t="s">
        <v>83</v>
      </c>
      <c r="BK116" s="217">
        <f>ROUND(I116*H116,2)</f>
        <v>0</v>
      </c>
      <c r="BL116" s="18" t="s">
        <v>167</v>
      </c>
      <c r="BM116" s="216" t="s">
        <v>1673</v>
      </c>
    </row>
    <row r="117" spans="1:47" s="2" customFormat="1" ht="12">
      <c r="A117" s="39"/>
      <c r="B117" s="40"/>
      <c r="C117" s="41"/>
      <c r="D117" s="218" t="s">
        <v>169</v>
      </c>
      <c r="E117" s="41"/>
      <c r="F117" s="219" t="s">
        <v>221</v>
      </c>
      <c r="G117" s="41"/>
      <c r="H117" s="41"/>
      <c r="I117" s="220"/>
      <c r="J117" s="41"/>
      <c r="K117" s="41"/>
      <c r="L117" s="45"/>
      <c r="M117" s="221"/>
      <c r="N117" s="222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169</v>
      </c>
      <c r="AU117" s="18" t="s">
        <v>85</v>
      </c>
    </row>
    <row r="118" spans="1:51" s="14" customFormat="1" ht="12">
      <c r="A118" s="14"/>
      <c r="B118" s="234"/>
      <c r="C118" s="235"/>
      <c r="D118" s="225" t="s">
        <v>175</v>
      </c>
      <c r="E118" s="236" t="s">
        <v>19</v>
      </c>
      <c r="F118" s="237" t="s">
        <v>1674</v>
      </c>
      <c r="G118" s="235"/>
      <c r="H118" s="238">
        <v>0.921</v>
      </c>
      <c r="I118" s="239"/>
      <c r="J118" s="235"/>
      <c r="K118" s="235"/>
      <c r="L118" s="240"/>
      <c r="M118" s="241"/>
      <c r="N118" s="242"/>
      <c r="O118" s="242"/>
      <c r="P118" s="242"/>
      <c r="Q118" s="242"/>
      <c r="R118" s="242"/>
      <c r="S118" s="242"/>
      <c r="T118" s="243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44" t="s">
        <v>175</v>
      </c>
      <c r="AU118" s="244" t="s">
        <v>85</v>
      </c>
      <c r="AV118" s="14" t="s">
        <v>85</v>
      </c>
      <c r="AW118" s="14" t="s">
        <v>37</v>
      </c>
      <c r="AX118" s="14" t="s">
        <v>83</v>
      </c>
      <c r="AY118" s="244" t="s">
        <v>159</v>
      </c>
    </row>
    <row r="119" spans="1:63" s="12" customFormat="1" ht="25.9" customHeight="1">
      <c r="A119" s="12"/>
      <c r="B119" s="189"/>
      <c r="C119" s="190"/>
      <c r="D119" s="191" t="s">
        <v>74</v>
      </c>
      <c r="E119" s="192" t="s">
        <v>230</v>
      </c>
      <c r="F119" s="192" t="s">
        <v>231</v>
      </c>
      <c r="G119" s="190"/>
      <c r="H119" s="190"/>
      <c r="I119" s="193"/>
      <c r="J119" s="194">
        <f>BK119</f>
        <v>0</v>
      </c>
      <c r="K119" s="190"/>
      <c r="L119" s="195"/>
      <c r="M119" s="196"/>
      <c r="N119" s="197"/>
      <c r="O119" s="197"/>
      <c r="P119" s="198">
        <f>P120+P240+P319+P338+P373+P392+P399+P448+P455</f>
        <v>0</v>
      </c>
      <c r="Q119" s="197"/>
      <c r="R119" s="198">
        <f>R120+R240+R319+R338+R373+R392+R399+R448+R455</f>
        <v>10.549350300000004</v>
      </c>
      <c r="S119" s="197"/>
      <c r="T119" s="199">
        <f>T120+T240+T319+T338+T373+T392+T399+T448+T455</f>
        <v>1.40515358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00" t="s">
        <v>85</v>
      </c>
      <c r="AT119" s="201" t="s">
        <v>74</v>
      </c>
      <c r="AU119" s="201" t="s">
        <v>75</v>
      </c>
      <c r="AY119" s="200" t="s">
        <v>159</v>
      </c>
      <c r="BK119" s="202">
        <f>BK120+BK240+BK319+BK338+BK373+BK392+BK399+BK448+BK455</f>
        <v>0</v>
      </c>
    </row>
    <row r="120" spans="1:63" s="12" customFormat="1" ht="22.8" customHeight="1">
      <c r="A120" s="12"/>
      <c r="B120" s="189"/>
      <c r="C120" s="190"/>
      <c r="D120" s="191" t="s">
        <v>74</v>
      </c>
      <c r="E120" s="203" t="s">
        <v>232</v>
      </c>
      <c r="F120" s="203" t="s">
        <v>233</v>
      </c>
      <c r="G120" s="190"/>
      <c r="H120" s="190"/>
      <c r="I120" s="193"/>
      <c r="J120" s="204">
        <f>BK120</f>
        <v>0</v>
      </c>
      <c r="K120" s="190"/>
      <c r="L120" s="195"/>
      <c r="M120" s="196"/>
      <c r="N120" s="197"/>
      <c r="O120" s="197"/>
      <c r="P120" s="198">
        <f>SUM(P121:P239)</f>
        <v>0</v>
      </c>
      <c r="Q120" s="197"/>
      <c r="R120" s="198">
        <f>SUM(R121:R239)</f>
        <v>7.366552440000001</v>
      </c>
      <c r="S120" s="197"/>
      <c r="T120" s="199">
        <f>SUM(T121:T239)</f>
        <v>0.417549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00" t="s">
        <v>85</v>
      </c>
      <c r="AT120" s="201" t="s">
        <v>74</v>
      </c>
      <c r="AU120" s="201" t="s">
        <v>83</v>
      </c>
      <c r="AY120" s="200" t="s">
        <v>159</v>
      </c>
      <c r="BK120" s="202">
        <f>SUM(BK121:BK239)</f>
        <v>0</v>
      </c>
    </row>
    <row r="121" spans="1:65" s="2" customFormat="1" ht="33" customHeight="1">
      <c r="A121" s="39"/>
      <c r="B121" s="40"/>
      <c r="C121" s="205" t="s">
        <v>212</v>
      </c>
      <c r="D121" s="205" t="s">
        <v>162</v>
      </c>
      <c r="E121" s="206" t="s">
        <v>235</v>
      </c>
      <c r="F121" s="207" t="s">
        <v>236</v>
      </c>
      <c r="G121" s="208" t="s">
        <v>237</v>
      </c>
      <c r="H121" s="209">
        <v>279</v>
      </c>
      <c r="I121" s="210"/>
      <c r="J121" s="211">
        <f>ROUND(I121*H121,2)</f>
        <v>0</v>
      </c>
      <c r="K121" s="207" t="s">
        <v>166</v>
      </c>
      <c r="L121" s="45"/>
      <c r="M121" s="212" t="s">
        <v>19</v>
      </c>
      <c r="N121" s="213" t="s">
        <v>46</v>
      </c>
      <c r="O121" s="85"/>
      <c r="P121" s="214">
        <f>O121*H121</f>
        <v>0</v>
      </c>
      <c r="Q121" s="214">
        <v>0.00045</v>
      </c>
      <c r="R121" s="214">
        <f>Q121*H121</f>
        <v>0.12555</v>
      </c>
      <c r="S121" s="214">
        <v>0</v>
      </c>
      <c r="T121" s="215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16" t="s">
        <v>238</v>
      </c>
      <c r="AT121" s="216" t="s">
        <v>162</v>
      </c>
      <c r="AU121" s="216" t="s">
        <v>85</v>
      </c>
      <c r="AY121" s="18" t="s">
        <v>159</v>
      </c>
      <c r="BE121" s="217">
        <f>IF(N121="základní",J121,0)</f>
        <v>0</v>
      </c>
      <c r="BF121" s="217">
        <f>IF(N121="snížená",J121,0)</f>
        <v>0</v>
      </c>
      <c r="BG121" s="217">
        <f>IF(N121="zákl. přenesená",J121,0)</f>
        <v>0</v>
      </c>
      <c r="BH121" s="217">
        <f>IF(N121="sníž. přenesená",J121,0)</f>
        <v>0</v>
      </c>
      <c r="BI121" s="217">
        <f>IF(N121="nulová",J121,0)</f>
        <v>0</v>
      </c>
      <c r="BJ121" s="18" t="s">
        <v>83</v>
      </c>
      <c r="BK121" s="217">
        <f>ROUND(I121*H121,2)</f>
        <v>0</v>
      </c>
      <c r="BL121" s="18" t="s">
        <v>238</v>
      </c>
      <c r="BM121" s="216" t="s">
        <v>1675</v>
      </c>
    </row>
    <row r="122" spans="1:47" s="2" customFormat="1" ht="12">
      <c r="A122" s="39"/>
      <c r="B122" s="40"/>
      <c r="C122" s="41"/>
      <c r="D122" s="218" t="s">
        <v>169</v>
      </c>
      <c r="E122" s="41"/>
      <c r="F122" s="219" t="s">
        <v>240</v>
      </c>
      <c r="G122" s="41"/>
      <c r="H122" s="41"/>
      <c r="I122" s="220"/>
      <c r="J122" s="41"/>
      <c r="K122" s="41"/>
      <c r="L122" s="45"/>
      <c r="M122" s="221"/>
      <c r="N122" s="222"/>
      <c r="O122" s="85"/>
      <c r="P122" s="85"/>
      <c r="Q122" s="85"/>
      <c r="R122" s="85"/>
      <c r="S122" s="85"/>
      <c r="T122" s="86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169</v>
      </c>
      <c r="AU122" s="18" t="s">
        <v>85</v>
      </c>
    </row>
    <row r="123" spans="1:51" s="13" customFormat="1" ht="12">
      <c r="A123" s="13"/>
      <c r="B123" s="223"/>
      <c r="C123" s="224"/>
      <c r="D123" s="225" t="s">
        <v>175</v>
      </c>
      <c r="E123" s="226" t="s">
        <v>19</v>
      </c>
      <c r="F123" s="227" t="s">
        <v>241</v>
      </c>
      <c r="G123" s="224"/>
      <c r="H123" s="226" t="s">
        <v>19</v>
      </c>
      <c r="I123" s="228"/>
      <c r="J123" s="224"/>
      <c r="K123" s="224"/>
      <c r="L123" s="229"/>
      <c r="M123" s="230"/>
      <c r="N123" s="231"/>
      <c r="O123" s="231"/>
      <c r="P123" s="231"/>
      <c r="Q123" s="231"/>
      <c r="R123" s="231"/>
      <c r="S123" s="231"/>
      <c r="T123" s="232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3" t="s">
        <v>175</v>
      </c>
      <c r="AU123" s="233" t="s">
        <v>85</v>
      </c>
      <c r="AV123" s="13" t="s">
        <v>83</v>
      </c>
      <c r="AW123" s="13" t="s">
        <v>37</v>
      </c>
      <c r="AX123" s="13" t="s">
        <v>75</v>
      </c>
      <c r="AY123" s="233" t="s">
        <v>159</v>
      </c>
    </row>
    <row r="124" spans="1:51" s="14" customFormat="1" ht="12">
      <c r="A124" s="14"/>
      <c r="B124" s="234"/>
      <c r="C124" s="235"/>
      <c r="D124" s="225" t="s">
        <v>175</v>
      </c>
      <c r="E124" s="236" t="s">
        <v>19</v>
      </c>
      <c r="F124" s="237" t="s">
        <v>1676</v>
      </c>
      <c r="G124" s="235"/>
      <c r="H124" s="238">
        <v>278.569</v>
      </c>
      <c r="I124" s="239"/>
      <c r="J124" s="235"/>
      <c r="K124" s="235"/>
      <c r="L124" s="240"/>
      <c r="M124" s="241"/>
      <c r="N124" s="242"/>
      <c r="O124" s="242"/>
      <c r="P124" s="242"/>
      <c r="Q124" s="242"/>
      <c r="R124" s="242"/>
      <c r="S124" s="242"/>
      <c r="T124" s="243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44" t="s">
        <v>175</v>
      </c>
      <c r="AU124" s="244" t="s">
        <v>85</v>
      </c>
      <c r="AV124" s="14" t="s">
        <v>85</v>
      </c>
      <c r="AW124" s="14" t="s">
        <v>37</v>
      </c>
      <c r="AX124" s="14" t="s">
        <v>75</v>
      </c>
      <c r="AY124" s="244" t="s">
        <v>159</v>
      </c>
    </row>
    <row r="125" spans="1:51" s="13" customFormat="1" ht="12">
      <c r="A125" s="13"/>
      <c r="B125" s="223"/>
      <c r="C125" s="224"/>
      <c r="D125" s="225" t="s">
        <v>175</v>
      </c>
      <c r="E125" s="226" t="s">
        <v>19</v>
      </c>
      <c r="F125" s="227" t="s">
        <v>243</v>
      </c>
      <c r="G125" s="224"/>
      <c r="H125" s="226" t="s">
        <v>19</v>
      </c>
      <c r="I125" s="228"/>
      <c r="J125" s="224"/>
      <c r="K125" s="224"/>
      <c r="L125" s="229"/>
      <c r="M125" s="230"/>
      <c r="N125" s="231"/>
      <c r="O125" s="231"/>
      <c r="P125" s="231"/>
      <c r="Q125" s="231"/>
      <c r="R125" s="231"/>
      <c r="S125" s="231"/>
      <c r="T125" s="232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3" t="s">
        <v>175</v>
      </c>
      <c r="AU125" s="233" t="s">
        <v>85</v>
      </c>
      <c r="AV125" s="13" t="s">
        <v>83</v>
      </c>
      <c r="AW125" s="13" t="s">
        <v>37</v>
      </c>
      <c r="AX125" s="13" t="s">
        <v>75</v>
      </c>
      <c r="AY125" s="233" t="s">
        <v>159</v>
      </c>
    </row>
    <row r="126" spans="1:51" s="14" customFormat="1" ht="12">
      <c r="A126" s="14"/>
      <c r="B126" s="234"/>
      <c r="C126" s="235"/>
      <c r="D126" s="225" t="s">
        <v>175</v>
      </c>
      <c r="E126" s="236" t="s">
        <v>19</v>
      </c>
      <c r="F126" s="237" t="s">
        <v>1677</v>
      </c>
      <c r="G126" s="235"/>
      <c r="H126" s="238">
        <v>0.431</v>
      </c>
      <c r="I126" s="239"/>
      <c r="J126" s="235"/>
      <c r="K126" s="235"/>
      <c r="L126" s="240"/>
      <c r="M126" s="241"/>
      <c r="N126" s="242"/>
      <c r="O126" s="242"/>
      <c r="P126" s="242"/>
      <c r="Q126" s="242"/>
      <c r="R126" s="242"/>
      <c r="S126" s="242"/>
      <c r="T126" s="243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44" t="s">
        <v>175</v>
      </c>
      <c r="AU126" s="244" t="s">
        <v>85</v>
      </c>
      <c r="AV126" s="14" t="s">
        <v>85</v>
      </c>
      <c r="AW126" s="14" t="s">
        <v>37</v>
      </c>
      <c r="AX126" s="14" t="s">
        <v>75</v>
      </c>
      <c r="AY126" s="244" t="s">
        <v>159</v>
      </c>
    </row>
    <row r="127" spans="1:51" s="15" customFormat="1" ht="12">
      <c r="A127" s="15"/>
      <c r="B127" s="245"/>
      <c r="C127" s="246"/>
      <c r="D127" s="225" t="s">
        <v>175</v>
      </c>
      <c r="E127" s="247" t="s">
        <v>19</v>
      </c>
      <c r="F127" s="248" t="s">
        <v>179</v>
      </c>
      <c r="G127" s="246"/>
      <c r="H127" s="249">
        <v>279</v>
      </c>
      <c r="I127" s="250"/>
      <c r="J127" s="246"/>
      <c r="K127" s="246"/>
      <c r="L127" s="251"/>
      <c r="M127" s="252"/>
      <c r="N127" s="253"/>
      <c r="O127" s="253"/>
      <c r="P127" s="253"/>
      <c r="Q127" s="253"/>
      <c r="R127" s="253"/>
      <c r="S127" s="253"/>
      <c r="T127" s="254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T127" s="255" t="s">
        <v>175</v>
      </c>
      <c r="AU127" s="255" t="s">
        <v>85</v>
      </c>
      <c r="AV127" s="15" t="s">
        <v>167</v>
      </c>
      <c r="AW127" s="15" t="s">
        <v>37</v>
      </c>
      <c r="AX127" s="15" t="s">
        <v>83</v>
      </c>
      <c r="AY127" s="255" t="s">
        <v>159</v>
      </c>
    </row>
    <row r="128" spans="1:65" s="2" customFormat="1" ht="37.8" customHeight="1">
      <c r="A128" s="39"/>
      <c r="B128" s="40"/>
      <c r="C128" s="205" t="s">
        <v>180</v>
      </c>
      <c r="D128" s="205" t="s">
        <v>162</v>
      </c>
      <c r="E128" s="206" t="s">
        <v>246</v>
      </c>
      <c r="F128" s="207" t="s">
        <v>247</v>
      </c>
      <c r="G128" s="208" t="s">
        <v>165</v>
      </c>
      <c r="H128" s="209">
        <v>278.569</v>
      </c>
      <c r="I128" s="210"/>
      <c r="J128" s="211">
        <f>ROUND(I128*H128,2)</f>
        <v>0</v>
      </c>
      <c r="K128" s="207" t="s">
        <v>166</v>
      </c>
      <c r="L128" s="45"/>
      <c r="M128" s="212" t="s">
        <v>19</v>
      </c>
      <c r="N128" s="213" t="s">
        <v>46</v>
      </c>
      <c r="O128" s="85"/>
      <c r="P128" s="214">
        <f>O128*H128</f>
        <v>0</v>
      </c>
      <c r="Q128" s="214">
        <v>0</v>
      </c>
      <c r="R128" s="214">
        <f>Q128*H128</f>
        <v>0</v>
      </c>
      <c r="S128" s="214">
        <v>0</v>
      </c>
      <c r="T128" s="215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16" t="s">
        <v>238</v>
      </c>
      <c r="AT128" s="216" t="s">
        <v>162</v>
      </c>
      <c r="AU128" s="216" t="s">
        <v>85</v>
      </c>
      <c r="AY128" s="18" t="s">
        <v>159</v>
      </c>
      <c r="BE128" s="217">
        <f>IF(N128="základní",J128,0)</f>
        <v>0</v>
      </c>
      <c r="BF128" s="217">
        <f>IF(N128="snížená",J128,0)</f>
        <v>0</v>
      </c>
      <c r="BG128" s="217">
        <f>IF(N128="zákl. přenesená",J128,0)</f>
        <v>0</v>
      </c>
      <c r="BH128" s="217">
        <f>IF(N128="sníž. přenesená",J128,0)</f>
        <v>0</v>
      </c>
      <c r="BI128" s="217">
        <f>IF(N128="nulová",J128,0)</f>
        <v>0</v>
      </c>
      <c r="BJ128" s="18" t="s">
        <v>83</v>
      </c>
      <c r="BK128" s="217">
        <f>ROUND(I128*H128,2)</f>
        <v>0</v>
      </c>
      <c r="BL128" s="18" t="s">
        <v>238</v>
      </c>
      <c r="BM128" s="216" t="s">
        <v>1678</v>
      </c>
    </row>
    <row r="129" spans="1:47" s="2" customFormat="1" ht="12">
      <c r="A129" s="39"/>
      <c r="B129" s="40"/>
      <c r="C129" s="41"/>
      <c r="D129" s="218" t="s">
        <v>169</v>
      </c>
      <c r="E129" s="41"/>
      <c r="F129" s="219" t="s">
        <v>249</v>
      </c>
      <c r="G129" s="41"/>
      <c r="H129" s="41"/>
      <c r="I129" s="220"/>
      <c r="J129" s="41"/>
      <c r="K129" s="41"/>
      <c r="L129" s="45"/>
      <c r="M129" s="221"/>
      <c r="N129" s="222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169</v>
      </c>
      <c r="AU129" s="18" t="s">
        <v>85</v>
      </c>
    </row>
    <row r="130" spans="1:51" s="13" customFormat="1" ht="12">
      <c r="A130" s="13"/>
      <c r="B130" s="223"/>
      <c r="C130" s="224"/>
      <c r="D130" s="225" t="s">
        <v>175</v>
      </c>
      <c r="E130" s="226" t="s">
        <v>19</v>
      </c>
      <c r="F130" s="227" t="s">
        <v>1679</v>
      </c>
      <c r="G130" s="224"/>
      <c r="H130" s="226" t="s">
        <v>19</v>
      </c>
      <c r="I130" s="228"/>
      <c r="J130" s="224"/>
      <c r="K130" s="224"/>
      <c r="L130" s="229"/>
      <c r="M130" s="230"/>
      <c r="N130" s="231"/>
      <c r="O130" s="231"/>
      <c r="P130" s="231"/>
      <c r="Q130" s="231"/>
      <c r="R130" s="231"/>
      <c r="S130" s="231"/>
      <c r="T130" s="232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3" t="s">
        <v>175</v>
      </c>
      <c r="AU130" s="233" t="s">
        <v>85</v>
      </c>
      <c r="AV130" s="13" t="s">
        <v>83</v>
      </c>
      <c r="AW130" s="13" t="s">
        <v>37</v>
      </c>
      <c r="AX130" s="13" t="s">
        <v>75</v>
      </c>
      <c r="AY130" s="233" t="s">
        <v>159</v>
      </c>
    </row>
    <row r="131" spans="1:51" s="13" customFormat="1" ht="12">
      <c r="A131" s="13"/>
      <c r="B131" s="223"/>
      <c r="C131" s="224"/>
      <c r="D131" s="225" t="s">
        <v>175</v>
      </c>
      <c r="E131" s="226" t="s">
        <v>19</v>
      </c>
      <c r="F131" s="227" t="s">
        <v>251</v>
      </c>
      <c r="G131" s="224"/>
      <c r="H131" s="226" t="s">
        <v>19</v>
      </c>
      <c r="I131" s="228"/>
      <c r="J131" s="224"/>
      <c r="K131" s="224"/>
      <c r="L131" s="229"/>
      <c r="M131" s="230"/>
      <c r="N131" s="231"/>
      <c r="O131" s="231"/>
      <c r="P131" s="231"/>
      <c r="Q131" s="231"/>
      <c r="R131" s="231"/>
      <c r="S131" s="231"/>
      <c r="T131" s="232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3" t="s">
        <v>175</v>
      </c>
      <c r="AU131" s="233" t="s">
        <v>85</v>
      </c>
      <c r="AV131" s="13" t="s">
        <v>83</v>
      </c>
      <c r="AW131" s="13" t="s">
        <v>37</v>
      </c>
      <c r="AX131" s="13" t="s">
        <v>75</v>
      </c>
      <c r="AY131" s="233" t="s">
        <v>159</v>
      </c>
    </row>
    <row r="132" spans="1:51" s="14" customFormat="1" ht="12">
      <c r="A132" s="14"/>
      <c r="B132" s="234"/>
      <c r="C132" s="235"/>
      <c r="D132" s="225" t="s">
        <v>175</v>
      </c>
      <c r="E132" s="236" t="s">
        <v>19</v>
      </c>
      <c r="F132" s="237" t="s">
        <v>1680</v>
      </c>
      <c r="G132" s="235"/>
      <c r="H132" s="238">
        <v>278.569</v>
      </c>
      <c r="I132" s="239"/>
      <c r="J132" s="235"/>
      <c r="K132" s="235"/>
      <c r="L132" s="240"/>
      <c r="M132" s="241"/>
      <c r="N132" s="242"/>
      <c r="O132" s="242"/>
      <c r="P132" s="242"/>
      <c r="Q132" s="242"/>
      <c r="R132" s="242"/>
      <c r="S132" s="242"/>
      <c r="T132" s="243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44" t="s">
        <v>175</v>
      </c>
      <c r="AU132" s="244" t="s">
        <v>85</v>
      </c>
      <c r="AV132" s="14" t="s">
        <v>85</v>
      </c>
      <c r="AW132" s="14" t="s">
        <v>37</v>
      </c>
      <c r="AX132" s="14" t="s">
        <v>83</v>
      </c>
      <c r="AY132" s="244" t="s">
        <v>159</v>
      </c>
    </row>
    <row r="133" spans="1:65" s="2" customFormat="1" ht="16.5" customHeight="1">
      <c r="A133" s="39"/>
      <c r="B133" s="40"/>
      <c r="C133" s="257" t="s">
        <v>225</v>
      </c>
      <c r="D133" s="257" t="s">
        <v>255</v>
      </c>
      <c r="E133" s="258" t="s">
        <v>256</v>
      </c>
      <c r="F133" s="259" t="s">
        <v>257</v>
      </c>
      <c r="G133" s="260" t="s">
        <v>258</v>
      </c>
      <c r="H133" s="261">
        <v>97.499</v>
      </c>
      <c r="I133" s="262"/>
      <c r="J133" s="263">
        <f>ROUND(I133*H133,2)</f>
        <v>0</v>
      </c>
      <c r="K133" s="259" t="s">
        <v>166</v>
      </c>
      <c r="L133" s="264"/>
      <c r="M133" s="265" t="s">
        <v>19</v>
      </c>
      <c r="N133" s="266" t="s">
        <v>46</v>
      </c>
      <c r="O133" s="85"/>
      <c r="P133" s="214">
        <f>O133*H133</f>
        <v>0</v>
      </c>
      <c r="Q133" s="214">
        <v>0.001</v>
      </c>
      <c r="R133" s="214">
        <f>Q133*H133</f>
        <v>0.097499</v>
      </c>
      <c r="S133" s="214">
        <v>0</v>
      </c>
      <c r="T133" s="215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16" t="s">
        <v>259</v>
      </c>
      <c r="AT133" s="216" t="s">
        <v>255</v>
      </c>
      <c r="AU133" s="216" t="s">
        <v>85</v>
      </c>
      <c r="AY133" s="18" t="s">
        <v>159</v>
      </c>
      <c r="BE133" s="217">
        <f>IF(N133="základní",J133,0)</f>
        <v>0</v>
      </c>
      <c r="BF133" s="217">
        <f>IF(N133="snížená",J133,0)</f>
        <v>0</v>
      </c>
      <c r="BG133" s="217">
        <f>IF(N133="zákl. přenesená",J133,0)</f>
        <v>0</v>
      </c>
      <c r="BH133" s="217">
        <f>IF(N133="sníž. přenesená",J133,0)</f>
        <v>0</v>
      </c>
      <c r="BI133" s="217">
        <f>IF(N133="nulová",J133,0)</f>
        <v>0</v>
      </c>
      <c r="BJ133" s="18" t="s">
        <v>83</v>
      </c>
      <c r="BK133" s="217">
        <f>ROUND(I133*H133,2)</f>
        <v>0</v>
      </c>
      <c r="BL133" s="18" t="s">
        <v>238</v>
      </c>
      <c r="BM133" s="216" t="s">
        <v>1681</v>
      </c>
    </row>
    <row r="134" spans="1:51" s="14" customFormat="1" ht="12">
      <c r="A134" s="14"/>
      <c r="B134" s="234"/>
      <c r="C134" s="235"/>
      <c r="D134" s="225" t="s">
        <v>175</v>
      </c>
      <c r="E134" s="235"/>
      <c r="F134" s="237" t="s">
        <v>1682</v>
      </c>
      <c r="G134" s="235"/>
      <c r="H134" s="238">
        <v>97.499</v>
      </c>
      <c r="I134" s="239"/>
      <c r="J134" s="235"/>
      <c r="K134" s="235"/>
      <c r="L134" s="240"/>
      <c r="M134" s="241"/>
      <c r="N134" s="242"/>
      <c r="O134" s="242"/>
      <c r="P134" s="242"/>
      <c r="Q134" s="242"/>
      <c r="R134" s="242"/>
      <c r="S134" s="242"/>
      <c r="T134" s="243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44" t="s">
        <v>175</v>
      </c>
      <c r="AU134" s="244" t="s">
        <v>85</v>
      </c>
      <c r="AV134" s="14" t="s">
        <v>85</v>
      </c>
      <c r="AW134" s="14" t="s">
        <v>4</v>
      </c>
      <c r="AX134" s="14" t="s">
        <v>83</v>
      </c>
      <c r="AY134" s="244" t="s">
        <v>159</v>
      </c>
    </row>
    <row r="135" spans="1:65" s="2" customFormat="1" ht="24.15" customHeight="1">
      <c r="A135" s="39"/>
      <c r="B135" s="40"/>
      <c r="C135" s="205" t="s">
        <v>234</v>
      </c>
      <c r="D135" s="205" t="s">
        <v>162</v>
      </c>
      <c r="E135" s="206" t="s">
        <v>263</v>
      </c>
      <c r="F135" s="207" t="s">
        <v>264</v>
      </c>
      <c r="G135" s="208" t="s">
        <v>165</v>
      </c>
      <c r="H135" s="209">
        <v>278.569</v>
      </c>
      <c r="I135" s="210"/>
      <c r="J135" s="211">
        <f>ROUND(I135*H135,2)</f>
        <v>0</v>
      </c>
      <c r="K135" s="207" t="s">
        <v>166</v>
      </c>
      <c r="L135" s="45"/>
      <c r="M135" s="212" t="s">
        <v>19</v>
      </c>
      <c r="N135" s="213" t="s">
        <v>46</v>
      </c>
      <c r="O135" s="85"/>
      <c r="P135" s="214">
        <f>O135*H135</f>
        <v>0</v>
      </c>
      <c r="Q135" s="214">
        <v>0.00088</v>
      </c>
      <c r="R135" s="214">
        <f>Q135*H135</f>
        <v>0.24514072000000003</v>
      </c>
      <c r="S135" s="214">
        <v>0</v>
      </c>
      <c r="T135" s="215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16" t="s">
        <v>238</v>
      </c>
      <c r="AT135" s="216" t="s">
        <v>162</v>
      </c>
      <c r="AU135" s="216" t="s">
        <v>85</v>
      </c>
      <c r="AY135" s="18" t="s">
        <v>159</v>
      </c>
      <c r="BE135" s="217">
        <f>IF(N135="základní",J135,0)</f>
        <v>0</v>
      </c>
      <c r="BF135" s="217">
        <f>IF(N135="snížená",J135,0)</f>
        <v>0</v>
      </c>
      <c r="BG135" s="217">
        <f>IF(N135="zákl. přenesená",J135,0)</f>
        <v>0</v>
      </c>
      <c r="BH135" s="217">
        <f>IF(N135="sníž. přenesená",J135,0)</f>
        <v>0</v>
      </c>
      <c r="BI135" s="217">
        <f>IF(N135="nulová",J135,0)</f>
        <v>0</v>
      </c>
      <c r="BJ135" s="18" t="s">
        <v>83</v>
      </c>
      <c r="BK135" s="217">
        <f>ROUND(I135*H135,2)</f>
        <v>0</v>
      </c>
      <c r="BL135" s="18" t="s">
        <v>238</v>
      </c>
      <c r="BM135" s="216" t="s">
        <v>1683</v>
      </c>
    </row>
    <row r="136" spans="1:47" s="2" customFormat="1" ht="12">
      <c r="A136" s="39"/>
      <c r="B136" s="40"/>
      <c r="C136" s="41"/>
      <c r="D136" s="218" t="s">
        <v>169</v>
      </c>
      <c r="E136" s="41"/>
      <c r="F136" s="219" t="s">
        <v>266</v>
      </c>
      <c r="G136" s="41"/>
      <c r="H136" s="41"/>
      <c r="I136" s="220"/>
      <c r="J136" s="41"/>
      <c r="K136" s="41"/>
      <c r="L136" s="45"/>
      <c r="M136" s="221"/>
      <c r="N136" s="222"/>
      <c r="O136" s="85"/>
      <c r="P136" s="85"/>
      <c r="Q136" s="85"/>
      <c r="R136" s="85"/>
      <c r="S136" s="85"/>
      <c r="T136" s="86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169</v>
      </c>
      <c r="AU136" s="18" t="s">
        <v>85</v>
      </c>
    </row>
    <row r="137" spans="1:65" s="2" customFormat="1" ht="49.05" customHeight="1">
      <c r="A137" s="39"/>
      <c r="B137" s="40"/>
      <c r="C137" s="257" t="s">
        <v>245</v>
      </c>
      <c r="D137" s="257" t="s">
        <v>255</v>
      </c>
      <c r="E137" s="258" t="s">
        <v>267</v>
      </c>
      <c r="F137" s="259" t="s">
        <v>268</v>
      </c>
      <c r="G137" s="260" t="s">
        <v>165</v>
      </c>
      <c r="H137" s="261">
        <v>324.672</v>
      </c>
      <c r="I137" s="262"/>
      <c r="J137" s="263">
        <f>ROUND(I137*H137,2)</f>
        <v>0</v>
      </c>
      <c r="K137" s="259" t="s">
        <v>166</v>
      </c>
      <c r="L137" s="264"/>
      <c r="M137" s="265" t="s">
        <v>19</v>
      </c>
      <c r="N137" s="266" t="s">
        <v>46</v>
      </c>
      <c r="O137" s="85"/>
      <c r="P137" s="214">
        <f>O137*H137</f>
        <v>0</v>
      </c>
      <c r="Q137" s="214">
        <v>0.0054</v>
      </c>
      <c r="R137" s="214">
        <f>Q137*H137</f>
        <v>1.7532288000000003</v>
      </c>
      <c r="S137" s="214">
        <v>0</v>
      </c>
      <c r="T137" s="215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16" t="s">
        <v>259</v>
      </c>
      <c r="AT137" s="216" t="s">
        <v>255</v>
      </c>
      <c r="AU137" s="216" t="s">
        <v>85</v>
      </c>
      <c r="AY137" s="18" t="s">
        <v>159</v>
      </c>
      <c r="BE137" s="217">
        <f>IF(N137="základní",J137,0)</f>
        <v>0</v>
      </c>
      <c r="BF137" s="217">
        <f>IF(N137="snížená",J137,0)</f>
        <v>0</v>
      </c>
      <c r="BG137" s="217">
        <f>IF(N137="zákl. přenesená",J137,0)</f>
        <v>0</v>
      </c>
      <c r="BH137" s="217">
        <f>IF(N137="sníž. přenesená",J137,0)</f>
        <v>0</v>
      </c>
      <c r="BI137" s="217">
        <f>IF(N137="nulová",J137,0)</f>
        <v>0</v>
      </c>
      <c r="BJ137" s="18" t="s">
        <v>83</v>
      </c>
      <c r="BK137" s="217">
        <f>ROUND(I137*H137,2)</f>
        <v>0</v>
      </c>
      <c r="BL137" s="18" t="s">
        <v>238</v>
      </c>
      <c r="BM137" s="216" t="s">
        <v>1684</v>
      </c>
    </row>
    <row r="138" spans="1:51" s="14" customFormat="1" ht="12">
      <c r="A138" s="14"/>
      <c r="B138" s="234"/>
      <c r="C138" s="235"/>
      <c r="D138" s="225" t="s">
        <v>175</v>
      </c>
      <c r="E138" s="235"/>
      <c r="F138" s="237" t="s">
        <v>1685</v>
      </c>
      <c r="G138" s="235"/>
      <c r="H138" s="238">
        <v>324.672</v>
      </c>
      <c r="I138" s="239"/>
      <c r="J138" s="235"/>
      <c r="K138" s="235"/>
      <c r="L138" s="240"/>
      <c r="M138" s="241"/>
      <c r="N138" s="242"/>
      <c r="O138" s="242"/>
      <c r="P138" s="242"/>
      <c r="Q138" s="242"/>
      <c r="R138" s="242"/>
      <c r="S138" s="242"/>
      <c r="T138" s="243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44" t="s">
        <v>175</v>
      </c>
      <c r="AU138" s="244" t="s">
        <v>85</v>
      </c>
      <c r="AV138" s="14" t="s">
        <v>85</v>
      </c>
      <c r="AW138" s="14" t="s">
        <v>4</v>
      </c>
      <c r="AX138" s="14" t="s">
        <v>83</v>
      </c>
      <c r="AY138" s="244" t="s">
        <v>159</v>
      </c>
    </row>
    <row r="139" spans="1:65" s="2" customFormat="1" ht="33" customHeight="1">
      <c r="A139" s="39"/>
      <c r="B139" s="40"/>
      <c r="C139" s="205" t="s">
        <v>254</v>
      </c>
      <c r="D139" s="205" t="s">
        <v>162</v>
      </c>
      <c r="E139" s="206" t="s">
        <v>271</v>
      </c>
      <c r="F139" s="207" t="s">
        <v>272</v>
      </c>
      <c r="G139" s="208" t="s">
        <v>165</v>
      </c>
      <c r="H139" s="209">
        <v>278.569</v>
      </c>
      <c r="I139" s="210"/>
      <c r="J139" s="211">
        <f>ROUND(I139*H139,2)</f>
        <v>0</v>
      </c>
      <c r="K139" s="207" t="s">
        <v>166</v>
      </c>
      <c r="L139" s="45"/>
      <c r="M139" s="212" t="s">
        <v>19</v>
      </c>
      <c r="N139" s="213" t="s">
        <v>46</v>
      </c>
      <c r="O139" s="85"/>
      <c r="P139" s="214">
        <f>O139*H139</f>
        <v>0</v>
      </c>
      <c r="Q139" s="214">
        <v>0</v>
      </c>
      <c r="R139" s="214">
        <f>Q139*H139</f>
        <v>0</v>
      </c>
      <c r="S139" s="214">
        <v>0</v>
      </c>
      <c r="T139" s="215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16" t="s">
        <v>238</v>
      </c>
      <c r="AT139" s="216" t="s">
        <v>162</v>
      </c>
      <c r="AU139" s="216" t="s">
        <v>85</v>
      </c>
      <c r="AY139" s="18" t="s">
        <v>159</v>
      </c>
      <c r="BE139" s="217">
        <f>IF(N139="základní",J139,0)</f>
        <v>0</v>
      </c>
      <c r="BF139" s="217">
        <f>IF(N139="snížená",J139,0)</f>
        <v>0</v>
      </c>
      <c r="BG139" s="217">
        <f>IF(N139="zákl. přenesená",J139,0)</f>
        <v>0</v>
      </c>
      <c r="BH139" s="217">
        <f>IF(N139="sníž. přenesená",J139,0)</f>
        <v>0</v>
      </c>
      <c r="BI139" s="217">
        <f>IF(N139="nulová",J139,0)</f>
        <v>0</v>
      </c>
      <c r="BJ139" s="18" t="s">
        <v>83</v>
      </c>
      <c r="BK139" s="217">
        <f>ROUND(I139*H139,2)</f>
        <v>0</v>
      </c>
      <c r="BL139" s="18" t="s">
        <v>238</v>
      </c>
      <c r="BM139" s="216" t="s">
        <v>1686</v>
      </c>
    </row>
    <row r="140" spans="1:47" s="2" customFormat="1" ht="12">
      <c r="A140" s="39"/>
      <c r="B140" s="40"/>
      <c r="C140" s="41"/>
      <c r="D140" s="218" t="s">
        <v>169</v>
      </c>
      <c r="E140" s="41"/>
      <c r="F140" s="219" t="s">
        <v>274</v>
      </c>
      <c r="G140" s="41"/>
      <c r="H140" s="41"/>
      <c r="I140" s="220"/>
      <c r="J140" s="41"/>
      <c r="K140" s="41"/>
      <c r="L140" s="45"/>
      <c r="M140" s="221"/>
      <c r="N140" s="222"/>
      <c r="O140" s="85"/>
      <c r="P140" s="85"/>
      <c r="Q140" s="85"/>
      <c r="R140" s="85"/>
      <c r="S140" s="85"/>
      <c r="T140" s="86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169</v>
      </c>
      <c r="AU140" s="18" t="s">
        <v>85</v>
      </c>
    </row>
    <row r="141" spans="1:65" s="2" customFormat="1" ht="49.05" customHeight="1">
      <c r="A141" s="39"/>
      <c r="B141" s="40"/>
      <c r="C141" s="257" t="s">
        <v>262</v>
      </c>
      <c r="D141" s="257" t="s">
        <v>255</v>
      </c>
      <c r="E141" s="258" t="s">
        <v>276</v>
      </c>
      <c r="F141" s="259" t="s">
        <v>277</v>
      </c>
      <c r="G141" s="260" t="s">
        <v>165</v>
      </c>
      <c r="H141" s="261">
        <v>324.672</v>
      </c>
      <c r="I141" s="262"/>
      <c r="J141" s="263">
        <f>ROUND(I141*H141,2)</f>
        <v>0</v>
      </c>
      <c r="K141" s="259" t="s">
        <v>166</v>
      </c>
      <c r="L141" s="264"/>
      <c r="M141" s="265" t="s">
        <v>19</v>
      </c>
      <c r="N141" s="266" t="s">
        <v>46</v>
      </c>
      <c r="O141" s="85"/>
      <c r="P141" s="214">
        <f>O141*H141</f>
        <v>0</v>
      </c>
      <c r="Q141" s="214">
        <v>0.004</v>
      </c>
      <c r="R141" s="214">
        <f>Q141*H141</f>
        <v>1.298688</v>
      </c>
      <c r="S141" s="214">
        <v>0</v>
      </c>
      <c r="T141" s="215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16" t="s">
        <v>259</v>
      </c>
      <c r="AT141" s="216" t="s">
        <v>255</v>
      </c>
      <c r="AU141" s="216" t="s">
        <v>85</v>
      </c>
      <c r="AY141" s="18" t="s">
        <v>159</v>
      </c>
      <c r="BE141" s="217">
        <f>IF(N141="základní",J141,0)</f>
        <v>0</v>
      </c>
      <c r="BF141" s="217">
        <f>IF(N141="snížená",J141,0)</f>
        <v>0</v>
      </c>
      <c r="BG141" s="217">
        <f>IF(N141="zákl. přenesená",J141,0)</f>
        <v>0</v>
      </c>
      <c r="BH141" s="217">
        <f>IF(N141="sníž. přenesená",J141,0)</f>
        <v>0</v>
      </c>
      <c r="BI141" s="217">
        <f>IF(N141="nulová",J141,0)</f>
        <v>0</v>
      </c>
      <c r="BJ141" s="18" t="s">
        <v>83</v>
      </c>
      <c r="BK141" s="217">
        <f>ROUND(I141*H141,2)</f>
        <v>0</v>
      </c>
      <c r="BL141" s="18" t="s">
        <v>238</v>
      </c>
      <c r="BM141" s="216" t="s">
        <v>1687</v>
      </c>
    </row>
    <row r="142" spans="1:51" s="14" customFormat="1" ht="12">
      <c r="A142" s="14"/>
      <c r="B142" s="234"/>
      <c r="C142" s="235"/>
      <c r="D142" s="225" t="s">
        <v>175</v>
      </c>
      <c r="E142" s="235"/>
      <c r="F142" s="237" t="s">
        <v>1685</v>
      </c>
      <c r="G142" s="235"/>
      <c r="H142" s="238">
        <v>324.672</v>
      </c>
      <c r="I142" s="239"/>
      <c r="J142" s="235"/>
      <c r="K142" s="235"/>
      <c r="L142" s="240"/>
      <c r="M142" s="241"/>
      <c r="N142" s="242"/>
      <c r="O142" s="242"/>
      <c r="P142" s="242"/>
      <c r="Q142" s="242"/>
      <c r="R142" s="242"/>
      <c r="S142" s="242"/>
      <c r="T142" s="243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44" t="s">
        <v>175</v>
      </c>
      <c r="AU142" s="244" t="s">
        <v>85</v>
      </c>
      <c r="AV142" s="14" t="s">
        <v>85</v>
      </c>
      <c r="AW142" s="14" t="s">
        <v>4</v>
      </c>
      <c r="AX142" s="14" t="s">
        <v>83</v>
      </c>
      <c r="AY142" s="244" t="s">
        <v>159</v>
      </c>
    </row>
    <row r="143" spans="1:65" s="2" customFormat="1" ht="24.15" customHeight="1">
      <c r="A143" s="39"/>
      <c r="B143" s="40"/>
      <c r="C143" s="205" t="s">
        <v>8</v>
      </c>
      <c r="D143" s="205" t="s">
        <v>162</v>
      </c>
      <c r="E143" s="206" t="s">
        <v>263</v>
      </c>
      <c r="F143" s="207" t="s">
        <v>264</v>
      </c>
      <c r="G143" s="208" t="s">
        <v>165</v>
      </c>
      <c r="H143" s="209">
        <v>278.569</v>
      </c>
      <c r="I143" s="210"/>
      <c r="J143" s="211">
        <f>ROUND(I143*H143,2)</f>
        <v>0</v>
      </c>
      <c r="K143" s="207" t="s">
        <v>166</v>
      </c>
      <c r="L143" s="45"/>
      <c r="M143" s="212" t="s">
        <v>19</v>
      </c>
      <c r="N143" s="213" t="s">
        <v>46</v>
      </c>
      <c r="O143" s="85"/>
      <c r="P143" s="214">
        <f>O143*H143</f>
        <v>0</v>
      </c>
      <c r="Q143" s="214">
        <v>0.00088</v>
      </c>
      <c r="R143" s="214">
        <f>Q143*H143</f>
        <v>0.24514072000000003</v>
      </c>
      <c r="S143" s="214">
        <v>0</v>
      </c>
      <c r="T143" s="215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16" t="s">
        <v>238</v>
      </c>
      <c r="AT143" s="216" t="s">
        <v>162</v>
      </c>
      <c r="AU143" s="216" t="s">
        <v>85</v>
      </c>
      <c r="AY143" s="18" t="s">
        <v>159</v>
      </c>
      <c r="BE143" s="217">
        <f>IF(N143="základní",J143,0)</f>
        <v>0</v>
      </c>
      <c r="BF143" s="217">
        <f>IF(N143="snížená",J143,0)</f>
        <v>0</v>
      </c>
      <c r="BG143" s="217">
        <f>IF(N143="zákl. přenesená",J143,0)</f>
        <v>0</v>
      </c>
      <c r="BH143" s="217">
        <f>IF(N143="sníž. přenesená",J143,0)</f>
        <v>0</v>
      </c>
      <c r="BI143" s="217">
        <f>IF(N143="nulová",J143,0)</f>
        <v>0</v>
      </c>
      <c r="BJ143" s="18" t="s">
        <v>83</v>
      </c>
      <c r="BK143" s="217">
        <f>ROUND(I143*H143,2)</f>
        <v>0</v>
      </c>
      <c r="BL143" s="18" t="s">
        <v>238</v>
      </c>
      <c r="BM143" s="216" t="s">
        <v>1688</v>
      </c>
    </row>
    <row r="144" spans="1:47" s="2" customFormat="1" ht="12">
      <c r="A144" s="39"/>
      <c r="B144" s="40"/>
      <c r="C144" s="41"/>
      <c r="D144" s="218" t="s">
        <v>169</v>
      </c>
      <c r="E144" s="41"/>
      <c r="F144" s="219" t="s">
        <v>266</v>
      </c>
      <c r="G144" s="41"/>
      <c r="H144" s="41"/>
      <c r="I144" s="220"/>
      <c r="J144" s="41"/>
      <c r="K144" s="41"/>
      <c r="L144" s="45"/>
      <c r="M144" s="221"/>
      <c r="N144" s="222"/>
      <c r="O144" s="85"/>
      <c r="P144" s="85"/>
      <c r="Q144" s="85"/>
      <c r="R144" s="85"/>
      <c r="S144" s="85"/>
      <c r="T144" s="86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169</v>
      </c>
      <c r="AU144" s="18" t="s">
        <v>85</v>
      </c>
    </row>
    <row r="145" spans="1:65" s="2" customFormat="1" ht="55.5" customHeight="1">
      <c r="A145" s="39"/>
      <c r="B145" s="40"/>
      <c r="C145" s="257" t="s">
        <v>238</v>
      </c>
      <c r="D145" s="257" t="s">
        <v>255</v>
      </c>
      <c r="E145" s="258" t="s">
        <v>282</v>
      </c>
      <c r="F145" s="259" t="s">
        <v>283</v>
      </c>
      <c r="G145" s="260" t="s">
        <v>165</v>
      </c>
      <c r="H145" s="261">
        <v>324.672</v>
      </c>
      <c r="I145" s="262"/>
      <c r="J145" s="263">
        <f>ROUND(I145*H145,2)</f>
        <v>0</v>
      </c>
      <c r="K145" s="259" t="s">
        <v>166</v>
      </c>
      <c r="L145" s="264"/>
      <c r="M145" s="265" t="s">
        <v>19</v>
      </c>
      <c r="N145" s="266" t="s">
        <v>46</v>
      </c>
      <c r="O145" s="85"/>
      <c r="P145" s="214">
        <f>O145*H145</f>
        <v>0</v>
      </c>
      <c r="Q145" s="214">
        <v>0.00554</v>
      </c>
      <c r="R145" s="214">
        <f>Q145*H145</f>
        <v>1.79868288</v>
      </c>
      <c r="S145" s="214">
        <v>0</v>
      </c>
      <c r="T145" s="215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16" t="s">
        <v>259</v>
      </c>
      <c r="AT145" s="216" t="s">
        <v>255</v>
      </c>
      <c r="AU145" s="216" t="s">
        <v>85</v>
      </c>
      <c r="AY145" s="18" t="s">
        <v>159</v>
      </c>
      <c r="BE145" s="217">
        <f>IF(N145="základní",J145,0)</f>
        <v>0</v>
      </c>
      <c r="BF145" s="217">
        <f>IF(N145="snížená",J145,0)</f>
        <v>0</v>
      </c>
      <c r="BG145" s="217">
        <f>IF(N145="zákl. přenesená",J145,0)</f>
        <v>0</v>
      </c>
      <c r="BH145" s="217">
        <f>IF(N145="sníž. přenesená",J145,0)</f>
        <v>0</v>
      </c>
      <c r="BI145" s="217">
        <f>IF(N145="nulová",J145,0)</f>
        <v>0</v>
      </c>
      <c r="BJ145" s="18" t="s">
        <v>83</v>
      </c>
      <c r="BK145" s="217">
        <f>ROUND(I145*H145,2)</f>
        <v>0</v>
      </c>
      <c r="BL145" s="18" t="s">
        <v>238</v>
      </c>
      <c r="BM145" s="216" t="s">
        <v>1689</v>
      </c>
    </row>
    <row r="146" spans="1:51" s="14" customFormat="1" ht="12">
      <c r="A146" s="14"/>
      <c r="B146" s="234"/>
      <c r="C146" s="235"/>
      <c r="D146" s="225" t="s">
        <v>175</v>
      </c>
      <c r="E146" s="235"/>
      <c r="F146" s="237" t="s">
        <v>1685</v>
      </c>
      <c r="G146" s="235"/>
      <c r="H146" s="238">
        <v>324.672</v>
      </c>
      <c r="I146" s="239"/>
      <c r="J146" s="235"/>
      <c r="K146" s="235"/>
      <c r="L146" s="240"/>
      <c r="M146" s="241"/>
      <c r="N146" s="242"/>
      <c r="O146" s="242"/>
      <c r="P146" s="242"/>
      <c r="Q146" s="242"/>
      <c r="R146" s="242"/>
      <c r="S146" s="242"/>
      <c r="T146" s="243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44" t="s">
        <v>175</v>
      </c>
      <c r="AU146" s="244" t="s">
        <v>85</v>
      </c>
      <c r="AV146" s="14" t="s">
        <v>85</v>
      </c>
      <c r="AW146" s="14" t="s">
        <v>4</v>
      </c>
      <c r="AX146" s="14" t="s">
        <v>83</v>
      </c>
      <c r="AY146" s="244" t="s">
        <v>159</v>
      </c>
    </row>
    <row r="147" spans="1:65" s="2" customFormat="1" ht="33" customHeight="1">
      <c r="A147" s="39"/>
      <c r="B147" s="40"/>
      <c r="C147" s="205" t="s">
        <v>275</v>
      </c>
      <c r="D147" s="205" t="s">
        <v>162</v>
      </c>
      <c r="E147" s="206" t="s">
        <v>286</v>
      </c>
      <c r="F147" s="207" t="s">
        <v>287</v>
      </c>
      <c r="G147" s="208" t="s">
        <v>237</v>
      </c>
      <c r="H147" s="209">
        <v>1460</v>
      </c>
      <c r="I147" s="210"/>
      <c r="J147" s="211">
        <f>ROUND(I147*H147,2)</f>
        <v>0</v>
      </c>
      <c r="K147" s="207" t="s">
        <v>166</v>
      </c>
      <c r="L147" s="45"/>
      <c r="M147" s="212" t="s">
        <v>19</v>
      </c>
      <c r="N147" s="213" t="s">
        <v>46</v>
      </c>
      <c r="O147" s="85"/>
      <c r="P147" s="214">
        <f>O147*H147</f>
        <v>0</v>
      </c>
      <c r="Q147" s="214">
        <v>0</v>
      </c>
      <c r="R147" s="214">
        <f>Q147*H147</f>
        <v>0</v>
      </c>
      <c r="S147" s="214">
        <v>0</v>
      </c>
      <c r="T147" s="215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16" t="s">
        <v>238</v>
      </c>
      <c r="AT147" s="216" t="s">
        <v>162</v>
      </c>
      <c r="AU147" s="216" t="s">
        <v>85</v>
      </c>
      <c r="AY147" s="18" t="s">
        <v>159</v>
      </c>
      <c r="BE147" s="217">
        <f>IF(N147="základní",J147,0)</f>
        <v>0</v>
      </c>
      <c r="BF147" s="217">
        <f>IF(N147="snížená",J147,0)</f>
        <v>0</v>
      </c>
      <c r="BG147" s="217">
        <f>IF(N147="zákl. přenesená",J147,0)</f>
        <v>0</v>
      </c>
      <c r="BH147" s="217">
        <f>IF(N147="sníž. přenesená",J147,0)</f>
        <v>0</v>
      </c>
      <c r="BI147" s="217">
        <f>IF(N147="nulová",J147,0)</f>
        <v>0</v>
      </c>
      <c r="BJ147" s="18" t="s">
        <v>83</v>
      </c>
      <c r="BK147" s="217">
        <f>ROUND(I147*H147,2)</f>
        <v>0</v>
      </c>
      <c r="BL147" s="18" t="s">
        <v>238</v>
      </c>
      <c r="BM147" s="216" t="s">
        <v>1690</v>
      </c>
    </row>
    <row r="148" spans="1:47" s="2" customFormat="1" ht="12">
      <c r="A148" s="39"/>
      <c r="B148" s="40"/>
      <c r="C148" s="41"/>
      <c r="D148" s="218" t="s">
        <v>169</v>
      </c>
      <c r="E148" s="41"/>
      <c r="F148" s="219" t="s">
        <v>289</v>
      </c>
      <c r="G148" s="41"/>
      <c r="H148" s="41"/>
      <c r="I148" s="220"/>
      <c r="J148" s="41"/>
      <c r="K148" s="41"/>
      <c r="L148" s="45"/>
      <c r="M148" s="221"/>
      <c r="N148" s="222"/>
      <c r="O148" s="85"/>
      <c r="P148" s="85"/>
      <c r="Q148" s="85"/>
      <c r="R148" s="85"/>
      <c r="S148" s="85"/>
      <c r="T148" s="86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169</v>
      </c>
      <c r="AU148" s="18" t="s">
        <v>85</v>
      </c>
    </row>
    <row r="149" spans="1:51" s="13" customFormat="1" ht="12">
      <c r="A149" s="13"/>
      <c r="B149" s="223"/>
      <c r="C149" s="224"/>
      <c r="D149" s="225" t="s">
        <v>175</v>
      </c>
      <c r="E149" s="226" t="s">
        <v>19</v>
      </c>
      <c r="F149" s="227" t="s">
        <v>290</v>
      </c>
      <c r="G149" s="224"/>
      <c r="H149" s="226" t="s">
        <v>19</v>
      </c>
      <c r="I149" s="228"/>
      <c r="J149" s="224"/>
      <c r="K149" s="224"/>
      <c r="L149" s="229"/>
      <c r="M149" s="230"/>
      <c r="N149" s="231"/>
      <c r="O149" s="231"/>
      <c r="P149" s="231"/>
      <c r="Q149" s="231"/>
      <c r="R149" s="231"/>
      <c r="S149" s="231"/>
      <c r="T149" s="232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3" t="s">
        <v>175</v>
      </c>
      <c r="AU149" s="233" t="s">
        <v>85</v>
      </c>
      <c r="AV149" s="13" t="s">
        <v>83</v>
      </c>
      <c r="AW149" s="13" t="s">
        <v>37</v>
      </c>
      <c r="AX149" s="13" t="s">
        <v>75</v>
      </c>
      <c r="AY149" s="233" t="s">
        <v>159</v>
      </c>
    </row>
    <row r="150" spans="1:51" s="14" customFormat="1" ht="12">
      <c r="A150" s="14"/>
      <c r="B150" s="234"/>
      <c r="C150" s="235"/>
      <c r="D150" s="225" t="s">
        <v>175</v>
      </c>
      <c r="E150" s="236" t="s">
        <v>19</v>
      </c>
      <c r="F150" s="237" t="s">
        <v>961</v>
      </c>
      <c r="G150" s="235"/>
      <c r="H150" s="238">
        <v>165.806</v>
      </c>
      <c r="I150" s="239"/>
      <c r="J150" s="235"/>
      <c r="K150" s="235"/>
      <c r="L150" s="240"/>
      <c r="M150" s="241"/>
      <c r="N150" s="242"/>
      <c r="O150" s="242"/>
      <c r="P150" s="242"/>
      <c r="Q150" s="242"/>
      <c r="R150" s="242"/>
      <c r="S150" s="242"/>
      <c r="T150" s="243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44" t="s">
        <v>175</v>
      </c>
      <c r="AU150" s="244" t="s">
        <v>85</v>
      </c>
      <c r="AV150" s="14" t="s">
        <v>85</v>
      </c>
      <c r="AW150" s="14" t="s">
        <v>37</v>
      </c>
      <c r="AX150" s="14" t="s">
        <v>75</v>
      </c>
      <c r="AY150" s="244" t="s">
        <v>159</v>
      </c>
    </row>
    <row r="151" spans="1:51" s="13" customFormat="1" ht="12">
      <c r="A151" s="13"/>
      <c r="B151" s="223"/>
      <c r="C151" s="224"/>
      <c r="D151" s="225" t="s">
        <v>175</v>
      </c>
      <c r="E151" s="226" t="s">
        <v>19</v>
      </c>
      <c r="F151" s="227" t="s">
        <v>292</v>
      </c>
      <c r="G151" s="224"/>
      <c r="H151" s="226" t="s">
        <v>19</v>
      </c>
      <c r="I151" s="228"/>
      <c r="J151" s="224"/>
      <c r="K151" s="224"/>
      <c r="L151" s="229"/>
      <c r="M151" s="230"/>
      <c r="N151" s="231"/>
      <c r="O151" s="231"/>
      <c r="P151" s="231"/>
      <c r="Q151" s="231"/>
      <c r="R151" s="231"/>
      <c r="S151" s="231"/>
      <c r="T151" s="232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3" t="s">
        <v>175</v>
      </c>
      <c r="AU151" s="233" t="s">
        <v>85</v>
      </c>
      <c r="AV151" s="13" t="s">
        <v>83</v>
      </c>
      <c r="AW151" s="13" t="s">
        <v>37</v>
      </c>
      <c r="AX151" s="13" t="s">
        <v>75</v>
      </c>
      <c r="AY151" s="233" t="s">
        <v>159</v>
      </c>
    </row>
    <row r="152" spans="1:51" s="14" customFormat="1" ht="12">
      <c r="A152" s="14"/>
      <c r="B152" s="234"/>
      <c r="C152" s="235"/>
      <c r="D152" s="225" t="s">
        <v>175</v>
      </c>
      <c r="E152" s="236" t="s">
        <v>19</v>
      </c>
      <c r="F152" s="237" t="s">
        <v>1691</v>
      </c>
      <c r="G152" s="235"/>
      <c r="H152" s="238">
        <v>484.515</v>
      </c>
      <c r="I152" s="239"/>
      <c r="J152" s="235"/>
      <c r="K152" s="235"/>
      <c r="L152" s="240"/>
      <c r="M152" s="241"/>
      <c r="N152" s="242"/>
      <c r="O152" s="242"/>
      <c r="P152" s="242"/>
      <c r="Q152" s="242"/>
      <c r="R152" s="242"/>
      <c r="S152" s="242"/>
      <c r="T152" s="243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44" t="s">
        <v>175</v>
      </c>
      <c r="AU152" s="244" t="s">
        <v>85</v>
      </c>
      <c r="AV152" s="14" t="s">
        <v>85</v>
      </c>
      <c r="AW152" s="14" t="s">
        <v>37</v>
      </c>
      <c r="AX152" s="14" t="s">
        <v>75</v>
      </c>
      <c r="AY152" s="244" t="s">
        <v>159</v>
      </c>
    </row>
    <row r="153" spans="1:51" s="14" customFormat="1" ht="12">
      <c r="A153" s="14"/>
      <c r="B153" s="234"/>
      <c r="C153" s="235"/>
      <c r="D153" s="225" t="s">
        <v>175</v>
      </c>
      <c r="E153" s="236" t="s">
        <v>19</v>
      </c>
      <c r="F153" s="237" t="s">
        <v>1692</v>
      </c>
      <c r="G153" s="235"/>
      <c r="H153" s="238">
        <v>47.94</v>
      </c>
      <c r="I153" s="239"/>
      <c r="J153" s="235"/>
      <c r="K153" s="235"/>
      <c r="L153" s="240"/>
      <c r="M153" s="241"/>
      <c r="N153" s="242"/>
      <c r="O153" s="242"/>
      <c r="P153" s="242"/>
      <c r="Q153" s="242"/>
      <c r="R153" s="242"/>
      <c r="S153" s="242"/>
      <c r="T153" s="243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44" t="s">
        <v>175</v>
      </c>
      <c r="AU153" s="244" t="s">
        <v>85</v>
      </c>
      <c r="AV153" s="14" t="s">
        <v>85</v>
      </c>
      <c r="AW153" s="14" t="s">
        <v>37</v>
      </c>
      <c r="AX153" s="14" t="s">
        <v>75</v>
      </c>
      <c r="AY153" s="244" t="s">
        <v>159</v>
      </c>
    </row>
    <row r="154" spans="1:51" s="13" customFormat="1" ht="12">
      <c r="A154" s="13"/>
      <c r="B154" s="223"/>
      <c r="C154" s="224"/>
      <c r="D154" s="225" t="s">
        <v>175</v>
      </c>
      <c r="E154" s="226" t="s">
        <v>19</v>
      </c>
      <c r="F154" s="227" t="s">
        <v>294</v>
      </c>
      <c r="G154" s="224"/>
      <c r="H154" s="226" t="s">
        <v>19</v>
      </c>
      <c r="I154" s="228"/>
      <c r="J154" s="224"/>
      <c r="K154" s="224"/>
      <c r="L154" s="229"/>
      <c r="M154" s="230"/>
      <c r="N154" s="231"/>
      <c r="O154" s="231"/>
      <c r="P154" s="231"/>
      <c r="Q154" s="231"/>
      <c r="R154" s="231"/>
      <c r="S154" s="231"/>
      <c r="T154" s="232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3" t="s">
        <v>175</v>
      </c>
      <c r="AU154" s="233" t="s">
        <v>85</v>
      </c>
      <c r="AV154" s="13" t="s">
        <v>83</v>
      </c>
      <c r="AW154" s="13" t="s">
        <v>37</v>
      </c>
      <c r="AX154" s="13" t="s">
        <v>75</v>
      </c>
      <c r="AY154" s="233" t="s">
        <v>159</v>
      </c>
    </row>
    <row r="155" spans="1:51" s="14" customFormat="1" ht="12">
      <c r="A155" s="14"/>
      <c r="B155" s="234"/>
      <c r="C155" s="235"/>
      <c r="D155" s="225" t="s">
        <v>175</v>
      </c>
      <c r="E155" s="236" t="s">
        <v>19</v>
      </c>
      <c r="F155" s="237" t="s">
        <v>1693</v>
      </c>
      <c r="G155" s="235"/>
      <c r="H155" s="238">
        <v>754.731</v>
      </c>
      <c r="I155" s="239"/>
      <c r="J155" s="235"/>
      <c r="K155" s="235"/>
      <c r="L155" s="240"/>
      <c r="M155" s="241"/>
      <c r="N155" s="242"/>
      <c r="O155" s="242"/>
      <c r="P155" s="242"/>
      <c r="Q155" s="242"/>
      <c r="R155" s="242"/>
      <c r="S155" s="242"/>
      <c r="T155" s="243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44" t="s">
        <v>175</v>
      </c>
      <c r="AU155" s="244" t="s">
        <v>85</v>
      </c>
      <c r="AV155" s="14" t="s">
        <v>85</v>
      </c>
      <c r="AW155" s="14" t="s">
        <v>37</v>
      </c>
      <c r="AX155" s="14" t="s">
        <v>75</v>
      </c>
      <c r="AY155" s="244" t="s">
        <v>159</v>
      </c>
    </row>
    <row r="156" spans="1:51" s="13" customFormat="1" ht="12">
      <c r="A156" s="13"/>
      <c r="B156" s="223"/>
      <c r="C156" s="224"/>
      <c r="D156" s="225" t="s">
        <v>175</v>
      </c>
      <c r="E156" s="226" t="s">
        <v>19</v>
      </c>
      <c r="F156" s="227" t="s">
        <v>243</v>
      </c>
      <c r="G156" s="224"/>
      <c r="H156" s="226" t="s">
        <v>19</v>
      </c>
      <c r="I156" s="228"/>
      <c r="J156" s="224"/>
      <c r="K156" s="224"/>
      <c r="L156" s="229"/>
      <c r="M156" s="230"/>
      <c r="N156" s="231"/>
      <c r="O156" s="231"/>
      <c r="P156" s="231"/>
      <c r="Q156" s="231"/>
      <c r="R156" s="231"/>
      <c r="S156" s="231"/>
      <c r="T156" s="232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3" t="s">
        <v>175</v>
      </c>
      <c r="AU156" s="233" t="s">
        <v>85</v>
      </c>
      <c r="AV156" s="13" t="s">
        <v>83</v>
      </c>
      <c r="AW156" s="13" t="s">
        <v>37</v>
      </c>
      <c r="AX156" s="13" t="s">
        <v>75</v>
      </c>
      <c r="AY156" s="233" t="s">
        <v>159</v>
      </c>
    </row>
    <row r="157" spans="1:51" s="14" customFormat="1" ht="12">
      <c r="A157" s="14"/>
      <c r="B157" s="234"/>
      <c r="C157" s="235"/>
      <c r="D157" s="225" t="s">
        <v>175</v>
      </c>
      <c r="E157" s="236" t="s">
        <v>19</v>
      </c>
      <c r="F157" s="237" t="s">
        <v>1694</v>
      </c>
      <c r="G157" s="235"/>
      <c r="H157" s="238">
        <v>7.008</v>
      </c>
      <c r="I157" s="239"/>
      <c r="J157" s="235"/>
      <c r="K157" s="235"/>
      <c r="L157" s="240"/>
      <c r="M157" s="241"/>
      <c r="N157" s="242"/>
      <c r="O157" s="242"/>
      <c r="P157" s="242"/>
      <c r="Q157" s="242"/>
      <c r="R157" s="242"/>
      <c r="S157" s="242"/>
      <c r="T157" s="243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44" t="s">
        <v>175</v>
      </c>
      <c r="AU157" s="244" t="s">
        <v>85</v>
      </c>
      <c r="AV157" s="14" t="s">
        <v>85</v>
      </c>
      <c r="AW157" s="14" t="s">
        <v>37</v>
      </c>
      <c r="AX157" s="14" t="s">
        <v>75</v>
      </c>
      <c r="AY157" s="244" t="s">
        <v>159</v>
      </c>
    </row>
    <row r="158" spans="1:51" s="15" customFormat="1" ht="12">
      <c r="A158" s="15"/>
      <c r="B158" s="245"/>
      <c r="C158" s="246"/>
      <c r="D158" s="225" t="s">
        <v>175</v>
      </c>
      <c r="E158" s="247" t="s">
        <v>19</v>
      </c>
      <c r="F158" s="248" t="s">
        <v>179</v>
      </c>
      <c r="G158" s="246"/>
      <c r="H158" s="249">
        <v>1460</v>
      </c>
      <c r="I158" s="250"/>
      <c r="J158" s="246"/>
      <c r="K158" s="246"/>
      <c r="L158" s="251"/>
      <c r="M158" s="252"/>
      <c r="N158" s="253"/>
      <c r="O158" s="253"/>
      <c r="P158" s="253"/>
      <c r="Q158" s="253"/>
      <c r="R158" s="253"/>
      <c r="S158" s="253"/>
      <c r="T158" s="254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255" t="s">
        <v>175</v>
      </c>
      <c r="AU158" s="255" t="s">
        <v>85</v>
      </c>
      <c r="AV158" s="15" t="s">
        <v>167</v>
      </c>
      <c r="AW158" s="15" t="s">
        <v>37</v>
      </c>
      <c r="AX158" s="15" t="s">
        <v>83</v>
      </c>
      <c r="AY158" s="255" t="s">
        <v>159</v>
      </c>
    </row>
    <row r="159" spans="1:65" s="2" customFormat="1" ht="21.75" customHeight="1">
      <c r="A159" s="39"/>
      <c r="B159" s="40"/>
      <c r="C159" s="257" t="s">
        <v>279</v>
      </c>
      <c r="D159" s="257" t="s">
        <v>255</v>
      </c>
      <c r="E159" s="258" t="s">
        <v>1695</v>
      </c>
      <c r="F159" s="259" t="s">
        <v>1696</v>
      </c>
      <c r="G159" s="260" t="s">
        <v>237</v>
      </c>
      <c r="H159" s="261">
        <v>1460</v>
      </c>
      <c r="I159" s="262"/>
      <c r="J159" s="263">
        <f>ROUND(I159*H159,2)</f>
        <v>0</v>
      </c>
      <c r="K159" s="259" t="s">
        <v>166</v>
      </c>
      <c r="L159" s="264"/>
      <c r="M159" s="265" t="s">
        <v>19</v>
      </c>
      <c r="N159" s="266" t="s">
        <v>46</v>
      </c>
      <c r="O159" s="85"/>
      <c r="P159" s="214">
        <f>O159*H159</f>
        <v>0</v>
      </c>
      <c r="Q159" s="214">
        <v>2E-05</v>
      </c>
      <c r="R159" s="214">
        <f>Q159*H159</f>
        <v>0.029200000000000004</v>
      </c>
      <c r="S159" s="214">
        <v>0</v>
      </c>
      <c r="T159" s="215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16" t="s">
        <v>259</v>
      </c>
      <c r="AT159" s="216" t="s">
        <v>255</v>
      </c>
      <c r="AU159" s="216" t="s">
        <v>85</v>
      </c>
      <c r="AY159" s="18" t="s">
        <v>159</v>
      </c>
      <c r="BE159" s="217">
        <f>IF(N159="základní",J159,0)</f>
        <v>0</v>
      </c>
      <c r="BF159" s="217">
        <f>IF(N159="snížená",J159,0)</f>
        <v>0</v>
      </c>
      <c r="BG159" s="217">
        <f>IF(N159="zákl. přenesená",J159,0)</f>
        <v>0</v>
      </c>
      <c r="BH159" s="217">
        <f>IF(N159="sníž. přenesená",J159,0)</f>
        <v>0</v>
      </c>
      <c r="BI159" s="217">
        <f>IF(N159="nulová",J159,0)</f>
        <v>0</v>
      </c>
      <c r="BJ159" s="18" t="s">
        <v>83</v>
      </c>
      <c r="BK159" s="217">
        <f>ROUND(I159*H159,2)</f>
        <v>0</v>
      </c>
      <c r="BL159" s="18" t="s">
        <v>238</v>
      </c>
      <c r="BM159" s="216" t="s">
        <v>1697</v>
      </c>
    </row>
    <row r="160" spans="1:65" s="2" customFormat="1" ht="33" customHeight="1">
      <c r="A160" s="39"/>
      <c r="B160" s="40"/>
      <c r="C160" s="257" t="s">
        <v>281</v>
      </c>
      <c r="D160" s="257" t="s">
        <v>255</v>
      </c>
      <c r="E160" s="258" t="s">
        <v>1698</v>
      </c>
      <c r="F160" s="259" t="s">
        <v>1699</v>
      </c>
      <c r="G160" s="260" t="s">
        <v>303</v>
      </c>
      <c r="H160" s="261">
        <v>14.6</v>
      </c>
      <c r="I160" s="262"/>
      <c r="J160" s="263">
        <f>ROUND(I160*H160,2)</f>
        <v>0</v>
      </c>
      <c r="K160" s="259" t="s">
        <v>166</v>
      </c>
      <c r="L160" s="264"/>
      <c r="M160" s="265" t="s">
        <v>19</v>
      </c>
      <c r="N160" s="266" t="s">
        <v>46</v>
      </c>
      <c r="O160" s="85"/>
      <c r="P160" s="214">
        <f>O160*H160</f>
        <v>0</v>
      </c>
      <c r="Q160" s="214">
        <v>0.0009</v>
      </c>
      <c r="R160" s="214">
        <f>Q160*H160</f>
        <v>0.013139999999999999</v>
      </c>
      <c r="S160" s="214">
        <v>0</v>
      </c>
      <c r="T160" s="215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16" t="s">
        <v>259</v>
      </c>
      <c r="AT160" s="216" t="s">
        <v>255</v>
      </c>
      <c r="AU160" s="216" t="s">
        <v>85</v>
      </c>
      <c r="AY160" s="18" t="s">
        <v>159</v>
      </c>
      <c r="BE160" s="217">
        <f>IF(N160="základní",J160,0)</f>
        <v>0</v>
      </c>
      <c r="BF160" s="217">
        <f>IF(N160="snížená",J160,0)</f>
        <v>0</v>
      </c>
      <c r="BG160" s="217">
        <f>IF(N160="zákl. přenesená",J160,0)</f>
        <v>0</v>
      </c>
      <c r="BH160" s="217">
        <f>IF(N160="sníž. přenesená",J160,0)</f>
        <v>0</v>
      </c>
      <c r="BI160" s="217">
        <f>IF(N160="nulová",J160,0)</f>
        <v>0</v>
      </c>
      <c r="BJ160" s="18" t="s">
        <v>83</v>
      </c>
      <c r="BK160" s="217">
        <f>ROUND(I160*H160,2)</f>
        <v>0</v>
      </c>
      <c r="BL160" s="18" t="s">
        <v>238</v>
      </c>
      <c r="BM160" s="216" t="s">
        <v>1700</v>
      </c>
    </row>
    <row r="161" spans="1:51" s="14" customFormat="1" ht="12">
      <c r="A161" s="14"/>
      <c r="B161" s="234"/>
      <c r="C161" s="235"/>
      <c r="D161" s="225" t="s">
        <v>175</v>
      </c>
      <c r="E161" s="235"/>
      <c r="F161" s="237" t="s">
        <v>1701</v>
      </c>
      <c r="G161" s="235"/>
      <c r="H161" s="238">
        <v>14.6</v>
      </c>
      <c r="I161" s="239"/>
      <c r="J161" s="235"/>
      <c r="K161" s="235"/>
      <c r="L161" s="240"/>
      <c r="M161" s="241"/>
      <c r="N161" s="242"/>
      <c r="O161" s="242"/>
      <c r="P161" s="242"/>
      <c r="Q161" s="242"/>
      <c r="R161" s="242"/>
      <c r="S161" s="242"/>
      <c r="T161" s="243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44" t="s">
        <v>175</v>
      </c>
      <c r="AU161" s="244" t="s">
        <v>85</v>
      </c>
      <c r="AV161" s="14" t="s">
        <v>85</v>
      </c>
      <c r="AW161" s="14" t="s">
        <v>4</v>
      </c>
      <c r="AX161" s="14" t="s">
        <v>83</v>
      </c>
      <c r="AY161" s="244" t="s">
        <v>159</v>
      </c>
    </row>
    <row r="162" spans="1:65" s="2" customFormat="1" ht="33" customHeight="1">
      <c r="A162" s="39"/>
      <c r="B162" s="40"/>
      <c r="C162" s="205" t="s">
        <v>285</v>
      </c>
      <c r="D162" s="205" t="s">
        <v>162</v>
      </c>
      <c r="E162" s="206" t="s">
        <v>335</v>
      </c>
      <c r="F162" s="207" t="s">
        <v>336</v>
      </c>
      <c r="G162" s="208" t="s">
        <v>165</v>
      </c>
      <c r="H162" s="209">
        <v>37.959</v>
      </c>
      <c r="I162" s="210"/>
      <c r="J162" s="211">
        <f>ROUND(I162*H162,2)</f>
        <v>0</v>
      </c>
      <c r="K162" s="207" t="s">
        <v>166</v>
      </c>
      <c r="L162" s="45"/>
      <c r="M162" s="212" t="s">
        <v>19</v>
      </c>
      <c r="N162" s="213" t="s">
        <v>46</v>
      </c>
      <c r="O162" s="85"/>
      <c r="P162" s="214">
        <f>O162*H162</f>
        <v>0</v>
      </c>
      <c r="Q162" s="214">
        <v>0</v>
      </c>
      <c r="R162" s="214">
        <f>Q162*H162</f>
        <v>0</v>
      </c>
      <c r="S162" s="214">
        <v>0.011</v>
      </c>
      <c r="T162" s="215">
        <f>S162*H162</f>
        <v>0.417549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16" t="s">
        <v>238</v>
      </c>
      <c r="AT162" s="216" t="s">
        <v>162</v>
      </c>
      <c r="AU162" s="216" t="s">
        <v>85</v>
      </c>
      <c r="AY162" s="18" t="s">
        <v>159</v>
      </c>
      <c r="BE162" s="217">
        <f>IF(N162="základní",J162,0)</f>
        <v>0</v>
      </c>
      <c r="BF162" s="217">
        <f>IF(N162="snížená",J162,0)</f>
        <v>0</v>
      </c>
      <c r="BG162" s="217">
        <f>IF(N162="zákl. přenesená",J162,0)</f>
        <v>0</v>
      </c>
      <c r="BH162" s="217">
        <f>IF(N162="sníž. přenesená",J162,0)</f>
        <v>0</v>
      </c>
      <c r="BI162" s="217">
        <f>IF(N162="nulová",J162,0)</f>
        <v>0</v>
      </c>
      <c r="BJ162" s="18" t="s">
        <v>83</v>
      </c>
      <c r="BK162" s="217">
        <f>ROUND(I162*H162,2)</f>
        <v>0</v>
      </c>
      <c r="BL162" s="18" t="s">
        <v>238</v>
      </c>
      <c r="BM162" s="216" t="s">
        <v>1702</v>
      </c>
    </row>
    <row r="163" spans="1:47" s="2" customFormat="1" ht="12">
      <c r="A163" s="39"/>
      <c r="B163" s="40"/>
      <c r="C163" s="41"/>
      <c r="D163" s="218" t="s">
        <v>169</v>
      </c>
      <c r="E163" s="41"/>
      <c r="F163" s="219" t="s">
        <v>338</v>
      </c>
      <c r="G163" s="41"/>
      <c r="H163" s="41"/>
      <c r="I163" s="220"/>
      <c r="J163" s="41"/>
      <c r="K163" s="41"/>
      <c r="L163" s="45"/>
      <c r="M163" s="221"/>
      <c r="N163" s="222"/>
      <c r="O163" s="85"/>
      <c r="P163" s="85"/>
      <c r="Q163" s="85"/>
      <c r="R163" s="85"/>
      <c r="S163" s="85"/>
      <c r="T163" s="86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169</v>
      </c>
      <c r="AU163" s="18" t="s">
        <v>85</v>
      </c>
    </row>
    <row r="164" spans="1:51" s="13" customFormat="1" ht="12">
      <c r="A164" s="13"/>
      <c r="B164" s="223"/>
      <c r="C164" s="224"/>
      <c r="D164" s="225" t="s">
        <v>175</v>
      </c>
      <c r="E164" s="226" t="s">
        <v>19</v>
      </c>
      <c r="F164" s="227" t="s">
        <v>339</v>
      </c>
      <c r="G164" s="224"/>
      <c r="H164" s="226" t="s">
        <v>19</v>
      </c>
      <c r="I164" s="228"/>
      <c r="J164" s="224"/>
      <c r="K164" s="224"/>
      <c r="L164" s="229"/>
      <c r="M164" s="230"/>
      <c r="N164" s="231"/>
      <c r="O164" s="231"/>
      <c r="P164" s="231"/>
      <c r="Q164" s="231"/>
      <c r="R164" s="231"/>
      <c r="S164" s="231"/>
      <c r="T164" s="232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3" t="s">
        <v>175</v>
      </c>
      <c r="AU164" s="233" t="s">
        <v>85</v>
      </c>
      <c r="AV164" s="13" t="s">
        <v>83</v>
      </c>
      <c r="AW164" s="13" t="s">
        <v>37</v>
      </c>
      <c r="AX164" s="13" t="s">
        <v>75</v>
      </c>
      <c r="AY164" s="233" t="s">
        <v>159</v>
      </c>
    </row>
    <row r="165" spans="1:51" s="13" customFormat="1" ht="12">
      <c r="A165" s="13"/>
      <c r="B165" s="223"/>
      <c r="C165" s="224"/>
      <c r="D165" s="225" t="s">
        <v>175</v>
      </c>
      <c r="E165" s="226" t="s">
        <v>19</v>
      </c>
      <c r="F165" s="227" t="s">
        <v>340</v>
      </c>
      <c r="G165" s="224"/>
      <c r="H165" s="226" t="s">
        <v>19</v>
      </c>
      <c r="I165" s="228"/>
      <c r="J165" s="224"/>
      <c r="K165" s="224"/>
      <c r="L165" s="229"/>
      <c r="M165" s="230"/>
      <c r="N165" s="231"/>
      <c r="O165" s="231"/>
      <c r="P165" s="231"/>
      <c r="Q165" s="231"/>
      <c r="R165" s="231"/>
      <c r="S165" s="231"/>
      <c r="T165" s="232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3" t="s">
        <v>175</v>
      </c>
      <c r="AU165" s="233" t="s">
        <v>85</v>
      </c>
      <c r="AV165" s="13" t="s">
        <v>83</v>
      </c>
      <c r="AW165" s="13" t="s">
        <v>37</v>
      </c>
      <c r="AX165" s="13" t="s">
        <v>75</v>
      </c>
      <c r="AY165" s="233" t="s">
        <v>159</v>
      </c>
    </row>
    <row r="166" spans="1:51" s="13" customFormat="1" ht="12">
      <c r="A166" s="13"/>
      <c r="B166" s="223"/>
      <c r="C166" s="224"/>
      <c r="D166" s="225" t="s">
        <v>175</v>
      </c>
      <c r="E166" s="226" t="s">
        <v>19</v>
      </c>
      <c r="F166" s="227" t="s">
        <v>1703</v>
      </c>
      <c r="G166" s="224"/>
      <c r="H166" s="226" t="s">
        <v>19</v>
      </c>
      <c r="I166" s="228"/>
      <c r="J166" s="224"/>
      <c r="K166" s="224"/>
      <c r="L166" s="229"/>
      <c r="M166" s="230"/>
      <c r="N166" s="231"/>
      <c r="O166" s="231"/>
      <c r="P166" s="231"/>
      <c r="Q166" s="231"/>
      <c r="R166" s="231"/>
      <c r="S166" s="231"/>
      <c r="T166" s="232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3" t="s">
        <v>175</v>
      </c>
      <c r="AU166" s="233" t="s">
        <v>85</v>
      </c>
      <c r="AV166" s="13" t="s">
        <v>83</v>
      </c>
      <c r="AW166" s="13" t="s">
        <v>37</v>
      </c>
      <c r="AX166" s="13" t="s">
        <v>75</v>
      </c>
      <c r="AY166" s="233" t="s">
        <v>159</v>
      </c>
    </row>
    <row r="167" spans="1:51" s="14" customFormat="1" ht="12">
      <c r="A167" s="14"/>
      <c r="B167" s="234"/>
      <c r="C167" s="235"/>
      <c r="D167" s="225" t="s">
        <v>175</v>
      </c>
      <c r="E167" s="236" t="s">
        <v>19</v>
      </c>
      <c r="F167" s="237" t="s">
        <v>1704</v>
      </c>
      <c r="G167" s="235"/>
      <c r="H167" s="238">
        <v>37.959</v>
      </c>
      <c r="I167" s="239"/>
      <c r="J167" s="235"/>
      <c r="K167" s="235"/>
      <c r="L167" s="240"/>
      <c r="M167" s="241"/>
      <c r="N167" s="242"/>
      <c r="O167" s="242"/>
      <c r="P167" s="242"/>
      <c r="Q167" s="242"/>
      <c r="R167" s="242"/>
      <c r="S167" s="242"/>
      <c r="T167" s="243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44" t="s">
        <v>175</v>
      </c>
      <c r="AU167" s="244" t="s">
        <v>85</v>
      </c>
      <c r="AV167" s="14" t="s">
        <v>85</v>
      </c>
      <c r="AW167" s="14" t="s">
        <v>37</v>
      </c>
      <c r="AX167" s="14" t="s">
        <v>83</v>
      </c>
      <c r="AY167" s="244" t="s">
        <v>159</v>
      </c>
    </row>
    <row r="168" spans="1:65" s="2" customFormat="1" ht="37.8" customHeight="1">
      <c r="A168" s="39"/>
      <c r="B168" s="40"/>
      <c r="C168" s="205" t="s">
        <v>7</v>
      </c>
      <c r="D168" s="205" t="s">
        <v>162</v>
      </c>
      <c r="E168" s="206" t="s">
        <v>246</v>
      </c>
      <c r="F168" s="207" t="s">
        <v>247</v>
      </c>
      <c r="G168" s="208" t="s">
        <v>165</v>
      </c>
      <c r="H168" s="209">
        <v>57.034</v>
      </c>
      <c r="I168" s="210"/>
      <c r="J168" s="211">
        <f>ROUND(I168*H168,2)</f>
        <v>0</v>
      </c>
      <c r="K168" s="207" t="s">
        <v>166</v>
      </c>
      <c r="L168" s="45"/>
      <c r="M168" s="212" t="s">
        <v>19</v>
      </c>
      <c r="N168" s="213" t="s">
        <v>46</v>
      </c>
      <c r="O168" s="85"/>
      <c r="P168" s="214">
        <f>O168*H168</f>
        <v>0</v>
      </c>
      <c r="Q168" s="214">
        <v>0</v>
      </c>
      <c r="R168" s="214">
        <f>Q168*H168</f>
        <v>0</v>
      </c>
      <c r="S168" s="214">
        <v>0</v>
      </c>
      <c r="T168" s="215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16" t="s">
        <v>238</v>
      </c>
      <c r="AT168" s="216" t="s">
        <v>162</v>
      </c>
      <c r="AU168" s="216" t="s">
        <v>85</v>
      </c>
      <c r="AY168" s="18" t="s">
        <v>159</v>
      </c>
      <c r="BE168" s="217">
        <f>IF(N168="základní",J168,0)</f>
        <v>0</v>
      </c>
      <c r="BF168" s="217">
        <f>IF(N168="snížená",J168,0)</f>
        <v>0</v>
      </c>
      <c r="BG168" s="217">
        <f>IF(N168="zákl. přenesená",J168,0)</f>
        <v>0</v>
      </c>
      <c r="BH168" s="217">
        <f>IF(N168="sníž. přenesená",J168,0)</f>
        <v>0</v>
      </c>
      <c r="BI168" s="217">
        <f>IF(N168="nulová",J168,0)</f>
        <v>0</v>
      </c>
      <c r="BJ168" s="18" t="s">
        <v>83</v>
      </c>
      <c r="BK168" s="217">
        <f>ROUND(I168*H168,2)</f>
        <v>0</v>
      </c>
      <c r="BL168" s="18" t="s">
        <v>238</v>
      </c>
      <c r="BM168" s="216" t="s">
        <v>1705</v>
      </c>
    </row>
    <row r="169" spans="1:47" s="2" customFormat="1" ht="12">
      <c r="A169" s="39"/>
      <c r="B169" s="40"/>
      <c r="C169" s="41"/>
      <c r="D169" s="218" t="s">
        <v>169</v>
      </c>
      <c r="E169" s="41"/>
      <c r="F169" s="219" t="s">
        <v>249</v>
      </c>
      <c r="G169" s="41"/>
      <c r="H169" s="41"/>
      <c r="I169" s="220"/>
      <c r="J169" s="41"/>
      <c r="K169" s="41"/>
      <c r="L169" s="45"/>
      <c r="M169" s="221"/>
      <c r="N169" s="222"/>
      <c r="O169" s="85"/>
      <c r="P169" s="85"/>
      <c r="Q169" s="85"/>
      <c r="R169" s="85"/>
      <c r="S169" s="85"/>
      <c r="T169" s="86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169</v>
      </c>
      <c r="AU169" s="18" t="s">
        <v>85</v>
      </c>
    </row>
    <row r="170" spans="1:51" s="13" customFormat="1" ht="12">
      <c r="A170" s="13"/>
      <c r="B170" s="223"/>
      <c r="C170" s="224"/>
      <c r="D170" s="225" t="s">
        <v>175</v>
      </c>
      <c r="E170" s="226" t="s">
        <v>19</v>
      </c>
      <c r="F170" s="227" t="s">
        <v>339</v>
      </c>
      <c r="G170" s="224"/>
      <c r="H170" s="226" t="s">
        <v>19</v>
      </c>
      <c r="I170" s="228"/>
      <c r="J170" s="224"/>
      <c r="K170" s="224"/>
      <c r="L170" s="229"/>
      <c r="M170" s="230"/>
      <c r="N170" s="231"/>
      <c r="O170" s="231"/>
      <c r="P170" s="231"/>
      <c r="Q170" s="231"/>
      <c r="R170" s="231"/>
      <c r="S170" s="231"/>
      <c r="T170" s="232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3" t="s">
        <v>175</v>
      </c>
      <c r="AU170" s="233" t="s">
        <v>85</v>
      </c>
      <c r="AV170" s="13" t="s">
        <v>83</v>
      </c>
      <c r="AW170" s="13" t="s">
        <v>37</v>
      </c>
      <c r="AX170" s="13" t="s">
        <v>75</v>
      </c>
      <c r="AY170" s="233" t="s">
        <v>159</v>
      </c>
    </row>
    <row r="171" spans="1:51" s="13" customFormat="1" ht="12">
      <c r="A171" s="13"/>
      <c r="B171" s="223"/>
      <c r="C171" s="224"/>
      <c r="D171" s="225" t="s">
        <v>175</v>
      </c>
      <c r="E171" s="226" t="s">
        <v>19</v>
      </c>
      <c r="F171" s="227" t="s">
        <v>1703</v>
      </c>
      <c r="G171" s="224"/>
      <c r="H171" s="226" t="s">
        <v>19</v>
      </c>
      <c r="I171" s="228"/>
      <c r="J171" s="224"/>
      <c r="K171" s="224"/>
      <c r="L171" s="229"/>
      <c r="M171" s="230"/>
      <c r="N171" s="231"/>
      <c r="O171" s="231"/>
      <c r="P171" s="231"/>
      <c r="Q171" s="231"/>
      <c r="R171" s="231"/>
      <c r="S171" s="231"/>
      <c r="T171" s="232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3" t="s">
        <v>175</v>
      </c>
      <c r="AU171" s="233" t="s">
        <v>85</v>
      </c>
      <c r="AV171" s="13" t="s">
        <v>83</v>
      </c>
      <c r="AW171" s="13" t="s">
        <v>37</v>
      </c>
      <c r="AX171" s="13" t="s">
        <v>75</v>
      </c>
      <c r="AY171" s="233" t="s">
        <v>159</v>
      </c>
    </row>
    <row r="172" spans="1:51" s="14" customFormat="1" ht="12">
      <c r="A172" s="14"/>
      <c r="B172" s="234"/>
      <c r="C172" s="235"/>
      <c r="D172" s="225" t="s">
        <v>175</v>
      </c>
      <c r="E172" s="236" t="s">
        <v>19</v>
      </c>
      <c r="F172" s="237" t="s">
        <v>1706</v>
      </c>
      <c r="G172" s="235"/>
      <c r="H172" s="238">
        <v>57.034</v>
      </c>
      <c r="I172" s="239"/>
      <c r="J172" s="235"/>
      <c r="K172" s="235"/>
      <c r="L172" s="240"/>
      <c r="M172" s="241"/>
      <c r="N172" s="242"/>
      <c r="O172" s="242"/>
      <c r="P172" s="242"/>
      <c r="Q172" s="242"/>
      <c r="R172" s="242"/>
      <c r="S172" s="242"/>
      <c r="T172" s="243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44" t="s">
        <v>175</v>
      </c>
      <c r="AU172" s="244" t="s">
        <v>85</v>
      </c>
      <c r="AV172" s="14" t="s">
        <v>85</v>
      </c>
      <c r="AW172" s="14" t="s">
        <v>37</v>
      </c>
      <c r="AX172" s="14" t="s">
        <v>83</v>
      </c>
      <c r="AY172" s="244" t="s">
        <v>159</v>
      </c>
    </row>
    <row r="173" spans="1:65" s="2" customFormat="1" ht="16.5" customHeight="1">
      <c r="A173" s="39"/>
      <c r="B173" s="40"/>
      <c r="C173" s="257" t="s">
        <v>300</v>
      </c>
      <c r="D173" s="257" t="s">
        <v>255</v>
      </c>
      <c r="E173" s="258" t="s">
        <v>256</v>
      </c>
      <c r="F173" s="259" t="s">
        <v>257</v>
      </c>
      <c r="G173" s="260" t="s">
        <v>258</v>
      </c>
      <c r="H173" s="261">
        <v>18.251</v>
      </c>
      <c r="I173" s="262"/>
      <c r="J173" s="263">
        <f>ROUND(I173*H173,2)</f>
        <v>0</v>
      </c>
      <c r="K173" s="259" t="s">
        <v>166</v>
      </c>
      <c r="L173" s="264"/>
      <c r="M173" s="265" t="s">
        <v>19</v>
      </c>
      <c r="N173" s="266" t="s">
        <v>46</v>
      </c>
      <c r="O173" s="85"/>
      <c r="P173" s="214">
        <f>O173*H173</f>
        <v>0</v>
      </c>
      <c r="Q173" s="214">
        <v>0.001</v>
      </c>
      <c r="R173" s="214">
        <f>Q173*H173</f>
        <v>0.018251000000000003</v>
      </c>
      <c r="S173" s="214">
        <v>0</v>
      </c>
      <c r="T173" s="215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16" t="s">
        <v>259</v>
      </c>
      <c r="AT173" s="216" t="s">
        <v>255</v>
      </c>
      <c r="AU173" s="216" t="s">
        <v>85</v>
      </c>
      <c r="AY173" s="18" t="s">
        <v>159</v>
      </c>
      <c r="BE173" s="217">
        <f>IF(N173="základní",J173,0)</f>
        <v>0</v>
      </c>
      <c r="BF173" s="217">
        <f>IF(N173="snížená",J173,0)</f>
        <v>0</v>
      </c>
      <c r="BG173" s="217">
        <f>IF(N173="zákl. přenesená",J173,0)</f>
        <v>0</v>
      </c>
      <c r="BH173" s="217">
        <f>IF(N173="sníž. přenesená",J173,0)</f>
        <v>0</v>
      </c>
      <c r="BI173" s="217">
        <f>IF(N173="nulová",J173,0)</f>
        <v>0</v>
      </c>
      <c r="BJ173" s="18" t="s">
        <v>83</v>
      </c>
      <c r="BK173" s="217">
        <f>ROUND(I173*H173,2)</f>
        <v>0</v>
      </c>
      <c r="BL173" s="18" t="s">
        <v>238</v>
      </c>
      <c r="BM173" s="216" t="s">
        <v>1707</v>
      </c>
    </row>
    <row r="174" spans="1:51" s="14" customFormat="1" ht="12">
      <c r="A174" s="14"/>
      <c r="B174" s="234"/>
      <c r="C174" s="235"/>
      <c r="D174" s="225" t="s">
        <v>175</v>
      </c>
      <c r="E174" s="235"/>
      <c r="F174" s="237" t="s">
        <v>1708</v>
      </c>
      <c r="G174" s="235"/>
      <c r="H174" s="238">
        <v>18.251</v>
      </c>
      <c r="I174" s="239"/>
      <c r="J174" s="235"/>
      <c r="K174" s="235"/>
      <c r="L174" s="240"/>
      <c r="M174" s="241"/>
      <c r="N174" s="242"/>
      <c r="O174" s="242"/>
      <c r="P174" s="242"/>
      <c r="Q174" s="242"/>
      <c r="R174" s="242"/>
      <c r="S174" s="242"/>
      <c r="T174" s="243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44" t="s">
        <v>175</v>
      </c>
      <c r="AU174" s="244" t="s">
        <v>85</v>
      </c>
      <c r="AV174" s="14" t="s">
        <v>85</v>
      </c>
      <c r="AW174" s="14" t="s">
        <v>4</v>
      </c>
      <c r="AX174" s="14" t="s">
        <v>83</v>
      </c>
      <c r="AY174" s="244" t="s">
        <v>159</v>
      </c>
    </row>
    <row r="175" spans="1:65" s="2" customFormat="1" ht="24.15" customHeight="1">
      <c r="A175" s="39"/>
      <c r="B175" s="40"/>
      <c r="C175" s="205" t="s">
        <v>306</v>
      </c>
      <c r="D175" s="205" t="s">
        <v>162</v>
      </c>
      <c r="E175" s="206" t="s">
        <v>263</v>
      </c>
      <c r="F175" s="207" t="s">
        <v>264</v>
      </c>
      <c r="G175" s="208" t="s">
        <v>165</v>
      </c>
      <c r="H175" s="209">
        <v>57.034</v>
      </c>
      <c r="I175" s="210"/>
      <c r="J175" s="211">
        <f>ROUND(I175*H175,2)</f>
        <v>0</v>
      </c>
      <c r="K175" s="207" t="s">
        <v>166</v>
      </c>
      <c r="L175" s="45"/>
      <c r="M175" s="212" t="s">
        <v>19</v>
      </c>
      <c r="N175" s="213" t="s">
        <v>46</v>
      </c>
      <c r="O175" s="85"/>
      <c r="P175" s="214">
        <f>O175*H175</f>
        <v>0</v>
      </c>
      <c r="Q175" s="214">
        <v>0.00088</v>
      </c>
      <c r="R175" s="214">
        <f>Q175*H175</f>
        <v>0.05018992</v>
      </c>
      <c r="S175" s="214">
        <v>0</v>
      </c>
      <c r="T175" s="215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16" t="s">
        <v>238</v>
      </c>
      <c r="AT175" s="216" t="s">
        <v>162</v>
      </c>
      <c r="AU175" s="216" t="s">
        <v>85</v>
      </c>
      <c r="AY175" s="18" t="s">
        <v>159</v>
      </c>
      <c r="BE175" s="217">
        <f>IF(N175="základní",J175,0)</f>
        <v>0</v>
      </c>
      <c r="BF175" s="217">
        <f>IF(N175="snížená",J175,0)</f>
        <v>0</v>
      </c>
      <c r="BG175" s="217">
        <f>IF(N175="zákl. přenesená",J175,0)</f>
        <v>0</v>
      </c>
      <c r="BH175" s="217">
        <f>IF(N175="sníž. přenesená",J175,0)</f>
        <v>0</v>
      </c>
      <c r="BI175" s="217">
        <f>IF(N175="nulová",J175,0)</f>
        <v>0</v>
      </c>
      <c r="BJ175" s="18" t="s">
        <v>83</v>
      </c>
      <c r="BK175" s="217">
        <f>ROUND(I175*H175,2)</f>
        <v>0</v>
      </c>
      <c r="BL175" s="18" t="s">
        <v>238</v>
      </c>
      <c r="BM175" s="216" t="s">
        <v>1709</v>
      </c>
    </row>
    <row r="176" spans="1:47" s="2" customFormat="1" ht="12">
      <c r="A176" s="39"/>
      <c r="B176" s="40"/>
      <c r="C176" s="41"/>
      <c r="D176" s="218" t="s">
        <v>169</v>
      </c>
      <c r="E176" s="41"/>
      <c r="F176" s="219" t="s">
        <v>266</v>
      </c>
      <c r="G176" s="41"/>
      <c r="H176" s="41"/>
      <c r="I176" s="220"/>
      <c r="J176" s="41"/>
      <c r="K176" s="41"/>
      <c r="L176" s="45"/>
      <c r="M176" s="221"/>
      <c r="N176" s="222"/>
      <c r="O176" s="85"/>
      <c r="P176" s="85"/>
      <c r="Q176" s="85"/>
      <c r="R176" s="85"/>
      <c r="S176" s="85"/>
      <c r="T176" s="86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T176" s="18" t="s">
        <v>169</v>
      </c>
      <c r="AU176" s="18" t="s">
        <v>85</v>
      </c>
    </row>
    <row r="177" spans="1:51" s="13" customFormat="1" ht="12">
      <c r="A177" s="13"/>
      <c r="B177" s="223"/>
      <c r="C177" s="224"/>
      <c r="D177" s="225" t="s">
        <v>175</v>
      </c>
      <c r="E177" s="226" t="s">
        <v>19</v>
      </c>
      <c r="F177" s="227" t="s">
        <v>339</v>
      </c>
      <c r="G177" s="224"/>
      <c r="H177" s="226" t="s">
        <v>19</v>
      </c>
      <c r="I177" s="228"/>
      <c r="J177" s="224"/>
      <c r="K177" s="224"/>
      <c r="L177" s="229"/>
      <c r="M177" s="230"/>
      <c r="N177" s="231"/>
      <c r="O177" s="231"/>
      <c r="P177" s="231"/>
      <c r="Q177" s="231"/>
      <c r="R177" s="231"/>
      <c r="S177" s="231"/>
      <c r="T177" s="232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33" t="s">
        <v>175</v>
      </c>
      <c r="AU177" s="233" t="s">
        <v>85</v>
      </c>
      <c r="AV177" s="13" t="s">
        <v>83</v>
      </c>
      <c r="AW177" s="13" t="s">
        <v>37</v>
      </c>
      <c r="AX177" s="13" t="s">
        <v>75</v>
      </c>
      <c r="AY177" s="233" t="s">
        <v>159</v>
      </c>
    </row>
    <row r="178" spans="1:51" s="13" customFormat="1" ht="12">
      <c r="A178" s="13"/>
      <c r="B178" s="223"/>
      <c r="C178" s="224"/>
      <c r="D178" s="225" t="s">
        <v>175</v>
      </c>
      <c r="E178" s="226" t="s">
        <v>19</v>
      </c>
      <c r="F178" s="227" t="s">
        <v>1703</v>
      </c>
      <c r="G178" s="224"/>
      <c r="H178" s="226" t="s">
        <v>19</v>
      </c>
      <c r="I178" s="228"/>
      <c r="J178" s="224"/>
      <c r="K178" s="224"/>
      <c r="L178" s="229"/>
      <c r="M178" s="230"/>
      <c r="N178" s="231"/>
      <c r="O178" s="231"/>
      <c r="P178" s="231"/>
      <c r="Q178" s="231"/>
      <c r="R178" s="231"/>
      <c r="S178" s="231"/>
      <c r="T178" s="232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3" t="s">
        <v>175</v>
      </c>
      <c r="AU178" s="233" t="s">
        <v>85</v>
      </c>
      <c r="AV178" s="13" t="s">
        <v>83</v>
      </c>
      <c r="AW178" s="13" t="s">
        <v>37</v>
      </c>
      <c r="AX178" s="13" t="s">
        <v>75</v>
      </c>
      <c r="AY178" s="233" t="s">
        <v>159</v>
      </c>
    </row>
    <row r="179" spans="1:51" s="14" customFormat="1" ht="12">
      <c r="A179" s="14"/>
      <c r="B179" s="234"/>
      <c r="C179" s="235"/>
      <c r="D179" s="225" t="s">
        <v>175</v>
      </c>
      <c r="E179" s="236" t="s">
        <v>19</v>
      </c>
      <c r="F179" s="237" t="s">
        <v>1706</v>
      </c>
      <c r="G179" s="235"/>
      <c r="H179" s="238">
        <v>57.034</v>
      </c>
      <c r="I179" s="239"/>
      <c r="J179" s="235"/>
      <c r="K179" s="235"/>
      <c r="L179" s="240"/>
      <c r="M179" s="241"/>
      <c r="N179" s="242"/>
      <c r="O179" s="242"/>
      <c r="P179" s="242"/>
      <c r="Q179" s="242"/>
      <c r="R179" s="242"/>
      <c r="S179" s="242"/>
      <c r="T179" s="243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44" t="s">
        <v>175</v>
      </c>
      <c r="AU179" s="244" t="s">
        <v>85</v>
      </c>
      <c r="AV179" s="14" t="s">
        <v>85</v>
      </c>
      <c r="AW179" s="14" t="s">
        <v>37</v>
      </c>
      <c r="AX179" s="14" t="s">
        <v>83</v>
      </c>
      <c r="AY179" s="244" t="s">
        <v>159</v>
      </c>
    </row>
    <row r="180" spans="1:65" s="2" customFormat="1" ht="49.05" customHeight="1">
      <c r="A180" s="39"/>
      <c r="B180" s="40"/>
      <c r="C180" s="257" t="s">
        <v>315</v>
      </c>
      <c r="D180" s="257" t="s">
        <v>255</v>
      </c>
      <c r="E180" s="258" t="s">
        <v>267</v>
      </c>
      <c r="F180" s="259" t="s">
        <v>268</v>
      </c>
      <c r="G180" s="260" t="s">
        <v>165</v>
      </c>
      <c r="H180" s="261">
        <v>66.473</v>
      </c>
      <c r="I180" s="262"/>
      <c r="J180" s="263">
        <f>ROUND(I180*H180,2)</f>
        <v>0</v>
      </c>
      <c r="K180" s="259" t="s">
        <v>166</v>
      </c>
      <c r="L180" s="264"/>
      <c r="M180" s="265" t="s">
        <v>19</v>
      </c>
      <c r="N180" s="266" t="s">
        <v>46</v>
      </c>
      <c r="O180" s="85"/>
      <c r="P180" s="214">
        <f>O180*H180</f>
        <v>0</v>
      </c>
      <c r="Q180" s="214">
        <v>0.0054</v>
      </c>
      <c r="R180" s="214">
        <f>Q180*H180</f>
        <v>0.3589542</v>
      </c>
      <c r="S180" s="214">
        <v>0</v>
      </c>
      <c r="T180" s="215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16" t="s">
        <v>259</v>
      </c>
      <c r="AT180" s="216" t="s">
        <v>255</v>
      </c>
      <c r="AU180" s="216" t="s">
        <v>85</v>
      </c>
      <c r="AY180" s="18" t="s">
        <v>159</v>
      </c>
      <c r="BE180" s="217">
        <f>IF(N180="základní",J180,0)</f>
        <v>0</v>
      </c>
      <c r="BF180" s="217">
        <f>IF(N180="snížená",J180,0)</f>
        <v>0</v>
      </c>
      <c r="BG180" s="217">
        <f>IF(N180="zákl. přenesená",J180,0)</f>
        <v>0</v>
      </c>
      <c r="BH180" s="217">
        <f>IF(N180="sníž. přenesená",J180,0)</f>
        <v>0</v>
      </c>
      <c r="BI180" s="217">
        <f>IF(N180="nulová",J180,0)</f>
        <v>0</v>
      </c>
      <c r="BJ180" s="18" t="s">
        <v>83</v>
      </c>
      <c r="BK180" s="217">
        <f>ROUND(I180*H180,2)</f>
        <v>0</v>
      </c>
      <c r="BL180" s="18" t="s">
        <v>238</v>
      </c>
      <c r="BM180" s="216" t="s">
        <v>1710</v>
      </c>
    </row>
    <row r="181" spans="1:51" s="14" customFormat="1" ht="12">
      <c r="A181" s="14"/>
      <c r="B181" s="234"/>
      <c r="C181" s="235"/>
      <c r="D181" s="225" t="s">
        <v>175</v>
      </c>
      <c r="E181" s="235"/>
      <c r="F181" s="237" t="s">
        <v>1711</v>
      </c>
      <c r="G181" s="235"/>
      <c r="H181" s="238">
        <v>66.473</v>
      </c>
      <c r="I181" s="239"/>
      <c r="J181" s="235"/>
      <c r="K181" s="235"/>
      <c r="L181" s="240"/>
      <c r="M181" s="241"/>
      <c r="N181" s="242"/>
      <c r="O181" s="242"/>
      <c r="P181" s="242"/>
      <c r="Q181" s="242"/>
      <c r="R181" s="242"/>
      <c r="S181" s="242"/>
      <c r="T181" s="243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44" t="s">
        <v>175</v>
      </c>
      <c r="AU181" s="244" t="s">
        <v>85</v>
      </c>
      <c r="AV181" s="14" t="s">
        <v>85</v>
      </c>
      <c r="AW181" s="14" t="s">
        <v>4</v>
      </c>
      <c r="AX181" s="14" t="s">
        <v>83</v>
      </c>
      <c r="AY181" s="244" t="s">
        <v>159</v>
      </c>
    </row>
    <row r="182" spans="1:65" s="2" customFormat="1" ht="44.25" customHeight="1">
      <c r="A182" s="39"/>
      <c r="B182" s="40"/>
      <c r="C182" s="205" t="s">
        <v>318</v>
      </c>
      <c r="D182" s="205" t="s">
        <v>162</v>
      </c>
      <c r="E182" s="206" t="s">
        <v>354</v>
      </c>
      <c r="F182" s="207" t="s">
        <v>355</v>
      </c>
      <c r="G182" s="208" t="s">
        <v>165</v>
      </c>
      <c r="H182" s="209">
        <v>61.596</v>
      </c>
      <c r="I182" s="210"/>
      <c r="J182" s="211">
        <f>ROUND(I182*H182,2)</f>
        <v>0</v>
      </c>
      <c r="K182" s="207" t="s">
        <v>166</v>
      </c>
      <c r="L182" s="45"/>
      <c r="M182" s="212" t="s">
        <v>19</v>
      </c>
      <c r="N182" s="213" t="s">
        <v>46</v>
      </c>
      <c r="O182" s="85"/>
      <c r="P182" s="214">
        <f>O182*H182</f>
        <v>0</v>
      </c>
      <c r="Q182" s="214">
        <v>0</v>
      </c>
      <c r="R182" s="214">
        <f>Q182*H182</f>
        <v>0</v>
      </c>
      <c r="S182" s="214">
        <v>0</v>
      </c>
      <c r="T182" s="215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16" t="s">
        <v>238</v>
      </c>
      <c r="AT182" s="216" t="s">
        <v>162</v>
      </c>
      <c r="AU182" s="216" t="s">
        <v>85</v>
      </c>
      <c r="AY182" s="18" t="s">
        <v>159</v>
      </c>
      <c r="BE182" s="217">
        <f>IF(N182="základní",J182,0)</f>
        <v>0</v>
      </c>
      <c r="BF182" s="217">
        <f>IF(N182="snížená",J182,0)</f>
        <v>0</v>
      </c>
      <c r="BG182" s="217">
        <f>IF(N182="zákl. přenesená",J182,0)</f>
        <v>0</v>
      </c>
      <c r="BH182" s="217">
        <f>IF(N182="sníž. přenesená",J182,0)</f>
        <v>0</v>
      </c>
      <c r="BI182" s="217">
        <f>IF(N182="nulová",J182,0)</f>
        <v>0</v>
      </c>
      <c r="BJ182" s="18" t="s">
        <v>83</v>
      </c>
      <c r="BK182" s="217">
        <f>ROUND(I182*H182,2)</f>
        <v>0</v>
      </c>
      <c r="BL182" s="18" t="s">
        <v>238</v>
      </c>
      <c r="BM182" s="216" t="s">
        <v>1712</v>
      </c>
    </row>
    <row r="183" spans="1:47" s="2" customFormat="1" ht="12">
      <c r="A183" s="39"/>
      <c r="B183" s="40"/>
      <c r="C183" s="41"/>
      <c r="D183" s="218" t="s">
        <v>169</v>
      </c>
      <c r="E183" s="41"/>
      <c r="F183" s="219" t="s">
        <v>357</v>
      </c>
      <c r="G183" s="41"/>
      <c r="H183" s="41"/>
      <c r="I183" s="220"/>
      <c r="J183" s="41"/>
      <c r="K183" s="41"/>
      <c r="L183" s="45"/>
      <c r="M183" s="221"/>
      <c r="N183" s="222"/>
      <c r="O183" s="85"/>
      <c r="P183" s="85"/>
      <c r="Q183" s="85"/>
      <c r="R183" s="85"/>
      <c r="S183" s="85"/>
      <c r="T183" s="86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T183" s="18" t="s">
        <v>169</v>
      </c>
      <c r="AU183" s="18" t="s">
        <v>85</v>
      </c>
    </row>
    <row r="184" spans="1:51" s="13" customFormat="1" ht="12">
      <c r="A184" s="13"/>
      <c r="B184" s="223"/>
      <c r="C184" s="224"/>
      <c r="D184" s="225" t="s">
        <v>175</v>
      </c>
      <c r="E184" s="226" t="s">
        <v>19</v>
      </c>
      <c r="F184" s="227" t="s">
        <v>358</v>
      </c>
      <c r="G184" s="224"/>
      <c r="H184" s="226" t="s">
        <v>19</v>
      </c>
      <c r="I184" s="228"/>
      <c r="J184" s="224"/>
      <c r="K184" s="224"/>
      <c r="L184" s="229"/>
      <c r="M184" s="230"/>
      <c r="N184" s="231"/>
      <c r="O184" s="231"/>
      <c r="P184" s="231"/>
      <c r="Q184" s="231"/>
      <c r="R184" s="231"/>
      <c r="S184" s="231"/>
      <c r="T184" s="232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3" t="s">
        <v>175</v>
      </c>
      <c r="AU184" s="233" t="s">
        <v>85</v>
      </c>
      <c r="AV184" s="13" t="s">
        <v>83</v>
      </c>
      <c r="AW184" s="13" t="s">
        <v>37</v>
      </c>
      <c r="AX184" s="13" t="s">
        <v>75</v>
      </c>
      <c r="AY184" s="233" t="s">
        <v>159</v>
      </c>
    </row>
    <row r="185" spans="1:51" s="13" customFormat="1" ht="12">
      <c r="A185" s="13"/>
      <c r="B185" s="223"/>
      <c r="C185" s="224"/>
      <c r="D185" s="225" t="s">
        <v>175</v>
      </c>
      <c r="E185" s="226" t="s">
        <v>19</v>
      </c>
      <c r="F185" s="227" t="s">
        <v>359</v>
      </c>
      <c r="G185" s="224"/>
      <c r="H185" s="226" t="s">
        <v>19</v>
      </c>
      <c r="I185" s="228"/>
      <c r="J185" s="224"/>
      <c r="K185" s="224"/>
      <c r="L185" s="229"/>
      <c r="M185" s="230"/>
      <c r="N185" s="231"/>
      <c r="O185" s="231"/>
      <c r="P185" s="231"/>
      <c r="Q185" s="231"/>
      <c r="R185" s="231"/>
      <c r="S185" s="231"/>
      <c r="T185" s="232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3" t="s">
        <v>175</v>
      </c>
      <c r="AU185" s="233" t="s">
        <v>85</v>
      </c>
      <c r="AV185" s="13" t="s">
        <v>83</v>
      </c>
      <c r="AW185" s="13" t="s">
        <v>37</v>
      </c>
      <c r="AX185" s="13" t="s">
        <v>75</v>
      </c>
      <c r="AY185" s="233" t="s">
        <v>159</v>
      </c>
    </row>
    <row r="186" spans="1:51" s="13" customFormat="1" ht="12">
      <c r="A186" s="13"/>
      <c r="B186" s="223"/>
      <c r="C186" s="224"/>
      <c r="D186" s="225" t="s">
        <v>175</v>
      </c>
      <c r="E186" s="226" t="s">
        <v>19</v>
      </c>
      <c r="F186" s="227" t="s">
        <v>360</v>
      </c>
      <c r="G186" s="224"/>
      <c r="H186" s="226" t="s">
        <v>19</v>
      </c>
      <c r="I186" s="228"/>
      <c r="J186" s="224"/>
      <c r="K186" s="224"/>
      <c r="L186" s="229"/>
      <c r="M186" s="230"/>
      <c r="N186" s="231"/>
      <c r="O186" s="231"/>
      <c r="P186" s="231"/>
      <c r="Q186" s="231"/>
      <c r="R186" s="231"/>
      <c r="S186" s="231"/>
      <c r="T186" s="232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33" t="s">
        <v>175</v>
      </c>
      <c r="AU186" s="233" t="s">
        <v>85</v>
      </c>
      <c r="AV186" s="13" t="s">
        <v>83</v>
      </c>
      <c r="AW186" s="13" t="s">
        <v>37</v>
      </c>
      <c r="AX186" s="13" t="s">
        <v>75</v>
      </c>
      <c r="AY186" s="233" t="s">
        <v>159</v>
      </c>
    </row>
    <row r="187" spans="1:51" s="13" customFormat="1" ht="12">
      <c r="A187" s="13"/>
      <c r="B187" s="223"/>
      <c r="C187" s="224"/>
      <c r="D187" s="225" t="s">
        <v>175</v>
      </c>
      <c r="E187" s="226" t="s">
        <v>19</v>
      </c>
      <c r="F187" s="227" t="s">
        <v>1703</v>
      </c>
      <c r="G187" s="224"/>
      <c r="H187" s="226" t="s">
        <v>19</v>
      </c>
      <c r="I187" s="228"/>
      <c r="J187" s="224"/>
      <c r="K187" s="224"/>
      <c r="L187" s="229"/>
      <c r="M187" s="230"/>
      <c r="N187" s="231"/>
      <c r="O187" s="231"/>
      <c r="P187" s="231"/>
      <c r="Q187" s="231"/>
      <c r="R187" s="231"/>
      <c r="S187" s="231"/>
      <c r="T187" s="232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3" t="s">
        <v>175</v>
      </c>
      <c r="AU187" s="233" t="s">
        <v>85</v>
      </c>
      <c r="AV187" s="13" t="s">
        <v>83</v>
      </c>
      <c r="AW187" s="13" t="s">
        <v>37</v>
      </c>
      <c r="AX187" s="13" t="s">
        <v>75</v>
      </c>
      <c r="AY187" s="233" t="s">
        <v>159</v>
      </c>
    </row>
    <row r="188" spans="1:51" s="14" customFormat="1" ht="12">
      <c r="A188" s="14"/>
      <c r="B188" s="234"/>
      <c r="C188" s="235"/>
      <c r="D188" s="225" t="s">
        <v>175</v>
      </c>
      <c r="E188" s="236" t="s">
        <v>19</v>
      </c>
      <c r="F188" s="237" t="s">
        <v>1713</v>
      </c>
      <c r="G188" s="235"/>
      <c r="H188" s="238">
        <v>41.735</v>
      </c>
      <c r="I188" s="239"/>
      <c r="J188" s="235"/>
      <c r="K188" s="235"/>
      <c r="L188" s="240"/>
      <c r="M188" s="241"/>
      <c r="N188" s="242"/>
      <c r="O188" s="242"/>
      <c r="P188" s="242"/>
      <c r="Q188" s="242"/>
      <c r="R188" s="242"/>
      <c r="S188" s="242"/>
      <c r="T188" s="243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44" t="s">
        <v>175</v>
      </c>
      <c r="AU188" s="244" t="s">
        <v>85</v>
      </c>
      <c r="AV188" s="14" t="s">
        <v>85</v>
      </c>
      <c r="AW188" s="14" t="s">
        <v>37</v>
      </c>
      <c r="AX188" s="14" t="s">
        <v>75</v>
      </c>
      <c r="AY188" s="244" t="s">
        <v>159</v>
      </c>
    </row>
    <row r="189" spans="1:51" s="13" customFormat="1" ht="12">
      <c r="A189" s="13"/>
      <c r="B189" s="223"/>
      <c r="C189" s="224"/>
      <c r="D189" s="225" t="s">
        <v>175</v>
      </c>
      <c r="E189" s="226" t="s">
        <v>19</v>
      </c>
      <c r="F189" s="227" t="s">
        <v>362</v>
      </c>
      <c r="G189" s="224"/>
      <c r="H189" s="226" t="s">
        <v>19</v>
      </c>
      <c r="I189" s="228"/>
      <c r="J189" s="224"/>
      <c r="K189" s="224"/>
      <c r="L189" s="229"/>
      <c r="M189" s="230"/>
      <c r="N189" s="231"/>
      <c r="O189" s="231"/>
      <c r="P189" s="231"/>
      <c r="Q189" s="231"/>
      <c r="R189" s="231"/>
      <c r="S189" s="231"/>
      <c r="T189" s="232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3" t="s">
        <v>175</v>
      </c>
      <c r="AU189" s="233" t="s">
        <v>85</v>
      </c>
      <c r="AV189" s="13" t="s">
        <v>83</v>
      </c>
      <c r="AW189" s="13" t="s">
        <v>37</v>
      </c>
      <c r="AX189" s="13" t="s">
        <v>75</v>
      </c>
      <c r="AY189" s="233" t="s">
        <v>159</v>
      </c>
    </row>
    <row r="190" spans="1:51" s="13" customFormat="1" ht="12">
      <c r="A190" s="13"/>
      <c r="B190" s="223"/>
      <c r="C190" s="224"/>
      <c r="D190" s="225" t="s">
        <v>175</v>
      </c>
      <c r="E190" s="226" t="s">
        <v>19</v>
      </c>
      <c r="F190" s="227" t="s">
        <v>360</v>
      </c>
      <c r="G190" s="224"/>
      <c r="H190" s="226" t="s">
        <v>19</v>
      </c>
      <c r="I190" s="228"/>
      <c r="J190" s="224"/>
      <c r="K190" s="224"/>
      <c r="L190" s="229"/>
      <c r="M190" s="230"/>
      <c r="N190" s="231"/>
      <c r="O190" s="231"/>
      <c r="P190" s="231"/>
      <c r="Q190" s="231"/>
      <c r="R190" s="231"/>
      <c r="S190" s="231"/>
      <c r="T190" s="232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3" t="s">
        <v>175</v>
      </c>
      <c r="AU190" s="233" t="s">
        <v>85</v>
      </c>
      <c r="AV190" s="13" t="s">
        <v>83</v>
      </c>
      <c r="AW190" s="13" t="s">
        <v>37</v>
      </c>
      <c r="AX190" s="13" t="s">
        <v>75</v>
      </c>
      <c r="AY190" s="233" t="s">
        <v>159</v>
      </c>
    </row>
    <row r="191" spans="1:51" s="13" customFormat="1" ht="12">
      <c r="A191" s="13"/>
      <c r="B191" s="223"/>
      <c r="C191" s="224"/>
      <c r="D191" s="225" t="s">
        <v>175</v>
      </c>
      <c r="E191" s="226" t="s">
        <v>19</v>
      </c>
      <c r="F191" s="227" t="s">
        <v>1703</v>
      </c>
      <c r="G191" s="224"/>
      <c r="H191" s="226" t="s">
        <v>19</v>
      </c>
      <c r="I191" s="228"/>
      <c r="J191" s="224"/>
      <c r="K191" s="224"/>
      <c r="L191" s="229"/>
      <c r="M191" s="230"/>
      <c r="N191" s="231"/>
      <c r="O191" s="231"/>
      <c r="P191" s="231"/>
      <c r="Q191" s="231"/>
      <c r="R191" s="231"/>
      <c r="S191" s="231"/>
      <c r="T191" s="232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3" t="s">
        <v>175</v>
      </c>
      <c r="AU191" s="233" t="s">
        <v>85</v>
      </c>
      <c r="AV191" s="13" t="s">
        <v>83</v>
      </c>
      <c r="AW191" s="13" t="s">
        <v>37</v>
      </c>
      <c r="AX191" s="13" t="s">
        <v>75</v>
      </c>
      <c r="AY191" s="233" t="s">
        <v>159</v>
      </c>
    </row>
    <row r="192" spans="1:51" s="14" customFormat="1" ht="12">
      <c r="A192" s="14"/>
      <c r="B192" s="234"/>
      <c r="C192" s="235"/>
      <c r="D192" s="225" t="s">
        <v>175</v>
      </c>
      <c r="E192" s="236" t="s">
        <v>19</v>
      </c>
      <c r="F192" s="237" t="s">
        <v>1714</v>
      </c>
      <c r="G192" s="235"/>
      <c r="H192" s="238">
        <v>19.861</v>
      </c>
      <c r="I192" s="239"/>
      <c r="J192" s="235"/>
      <c r="K192" s="235"/>
      <c r="L192" s="240"/>
      <c r="M192" s="241"/>
      <c r="N192" s="242"/>
      <c r="O192" s="242"/>
      <c r="P192" s="242"/>
      <c r="Q192" s="242"/>
      <c r="R192" s="242"/>
      <c r="S192" s="242"/>
      <c r="T192" s="243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44" t="s">
        <v>175</v>
      </c>
      <c r="AU192" s="244" t="s">
        <v>85</v>
      </c>
      <c r="AV192" s="14" t="s">
        <v>85</v>
      </c>
      <c r="AW192" s="14" t="s">
        <v>37</v>
      </c>
      <c r="AX192" s="14" t="s">
        <v>75</v>
      </c>
      <c r="AY192" s="244" t="s">
        <v>159</v>
      </c>
    </row>
    <row r="193" spans="1:51" s="15" customFormat="1" ht="12">
      <c r="A193" s="15"/>
      <c r="B193" s="245"/>
      <c r="C193" s="246"/>
      <c r="D193" s="225" t="s">
        <v>175</v>
      </c>
      <c r="E193" s="247" t="s">
        <v>19</v>
      </c>
      <c r="F193" s="248" t="s">
        <v>179</v>
      </c>
      <c r="G193" s="246"/>
      <c r="H193" s="249">
        <v>61.596000000000004</v>
      </c>
      <c r="I193" s="250"/>
      <c r="J193" s="246"/>
      <c r="K193" s="246"/>
      <c r="L193" s="251"/>
      <c r="M193" s="252"/>
      <c r="N193" s="253"/>
      <c r="O193" s="253"/>
      <c r="P193" s="253"/>
      <c r="Q193" s="253"/>
      <c r="R193" s="253"/>
      <c r="S193" s="253"/>
      <c r="T193" s="254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T193" s="255" t="s">
        <v>175</v>
      </c>
      <c r="AU193" s="255" t="s">
        <v>85</v>
      </c>
      <c r="AV193" s="15" t="s">
        <v>167</v>
      </c>
      <c r="AW193" s="15" t="s">
        <v>37</v>
      </c>
      <c r="AX193" s="15" t="s">
        <v>83</v>
      </c>
      <c r="AY193" s="255" t="s">
        <v>159</v>
      </c>
    </row>
    <row r="194" spans="1:65" s="2" customFormat="1" ht="16.5" customHeight="1">
      <c r="A194" s="39"/>
      <c r="B194" s="40"/>
      <c r="C194" s="257" t="s">
        <v>320</v>
      </c>
      <c r="D194" s="257" t="s">
        <v>255</v>
      </c>
      <c r="E194" s="258" t="s">
        <v>256</v>
      </c>
      <c r="F194" s="259" t="s">
        <v>257</v>
      </c>
      <c r="G194" s="260" t="s">
        <v>258</v>
      </c>
      <c r="H194" s="261">
        <v>21.559</v>
      </c>
      <c r="I194" s="262"/>
      <c r="J194" s="263">
        <f>ROUND(I194*H194,2)</f>
        <v>0</v>
      </c>
      <c r="K194" s="259" t="s">
        <v>166</v>
      </c>
      <c r="L194" s="264"/>
      <c r="M194" s="265" t="s">
        <v>19</v>
      </c>
      <c r="N194" s="266" t="s">
        <v>46</v>
      </c>
      <c r="O194" s="85"/>
      <c r="P194" s="214">
        <f>O194*H194</f>
        <v>0</v>
      </c>
      <c r="Q194" s="214">
        <v>0.001</v>
      </c>
      <c r="R194" s="214">
        <f>Q194*H194</f>
        <v>0.021559000000000002</v>
      </c>
      <c r="S194" s="214">
        <v>0</v>
      </c>
      <c r="T194" s="215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16" t="s">
        <v>259</v>
      </c>
      <c r="AT194" s="216" t="s">
        <v>255</v>
      </c>
      <c r="AU194" s="216" t="s">
        <v>85</v>
      </c>
      <c r="AY194" s="18" t="s">
        <v>159</v>
      </c>
      <c r="BE194" s="217">
        <f>IF(N194="základní",J194,0)</f>
        <v>0</v>
      </c>
      <c r="BF194" s="217">
        <f>IF(N194="snížená",J194,0)</f>
        <v>0</v>
      </c>
      <c r="BG194" s="217">
        <f>IF(N194="zákl. přenesená",J194,0)</f>
        <v>0</v>
      </c>
      <c r="BH194" s="217">
        <f>IF(N194="sníž. přenesená",J194,0)</f>
        <v>0</v>
      </c>
      <c r="BI194" s="217">
        <f>IF(N194="nulová",J194,0)</f>
        <v>0</v>
      </c>
      <c r="BJ194" s="18" t="s">
        <v>83</v>
      </c>
      <c r="BK194" s="217">
        <f>ROUND(I194*H194,2)</f>
        <v>0</v>
      </c>
      <c r="BL194" s="18" t="s">
        <v>238</v>
      </c>
      <c r="BM194" s="216" t="s">
        <v>1715</v>
      </c>
    </row>
    <row r="195" spans="1:51" s="14" customFormat="1" ht="12">
      <c r="A195" s="14"/>
      <c r="B195" s="234"/>
      <c r="C195" s="235"/>
      <c r="D195" s="225" t="s">
        <v>175</v>
      </c>
      <c r="E195" s="235"/>
      <c r="F195" s="237" t="s">
        <v>1716</v>
      </c>
      <c r="G195" s="235"/>
      <c r="H195" s="238">
        <v>21.559</v>
      </c>
      <c r="I195" s="239"/>
      <c r="J195" s="235"/>
      <c r="K195" s="235"/>
      <c r="L195" s="240"/>
      <c r="M195" s="241"/>
      <c r="N195" s="242"/>
      <c r="O195" s="242"/>
      <c r="P195" s="242"/>
      <c r="Q195" s="242"/>
      <c r="R195" s="242"/>
      <c r="S195" s="242"/>
      <c r="T195" s="243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44" t="s">
        <v>175</v>
      </c>
      <c r="AU195" s="244" t="s">
        <v>85</v>
      </c>
      <c r="AV195" s="14" t="s">
        <v>85</v>
      </c>
      <c r="AW195" s="14" t="s">
        <v>4</v>
      </c>
      <c r="AX195" s="14" t="s">
        <v>83</v>
      </c>
      <c r="AY195" s="244" t="s">
        <v>159</v>
      </c>
    </row>
    <row r="196" spans="1:65" s="2" customFormat="1" ht="37.8" customHeight="1">
      <c r="A196" s="39"/>
      <c r="B196" s="40"/>
      <c r="C196" s="205" t="s">
        <v>324</v>
      </c>
      <c r="D196" s="205" t="s">
        <v>162</v>
      </c>
      <c r="E196" s="206" t="s">
        <v>372</v>
      </c>
      <c r="F196" s="207" t="s">
        <v>373</v>
      </c>
      <c r="G196" s="208" t="s">
        <v>165</v>
      </c>
      <c r="H196" s="209">
        <v>61.596</v>
      </c>
      <c r="I196" s="210"/>
      <c r="J196" s="211">
        <f>ROUND(I196*H196,2)</f>
        <v>0</v>
      </c>
      <c r="K196" s="207" t="s">
        <v>166</v>
      </c>
      <c r="L196" s="45"/>
      <c r="M196" s="212" t="s">
        <v>19</v>
      </c>
      <c r="N196" s="213" t="s">
        <v>46</v>
      </c>
      <c r="O196" s="85"/>
      <c r="P196" s="214">
        <f>O196*H196</f>
        <v>0</v>
      </c>
      <c r="Q196" s="214">
        <v>0.00094</v>
      </c>
      <c r="R196" s="214">
        <f>Q196*H196</f>
        <v>0.05790023999999999</v>
      </c>
      <c r="S196" s="214">
        <v>0</v>
      </c>
      <c r="T196" s="215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16" t="s">
        <v>238</v>
      </c>
      <c r="AT196" s="216" t="s">
        <v>162</v>
      </c>
      <c r="AU196" s="216" t="s">
        <v>85</v>
      </c>
      <c r="AY196" s="18" t="s">
        <v>159</v>
      </c>
      <c r="BE196" s="217">
        <f>IF(N196="základní",J196,0)</f>
        <v>0</v>
      </c>
      <c r="BF196" s="217">
        <f>IF(N196="snížená",J196,0)</f>
        <v>0</v>
      </c>
      <c r="BG196" s="217">
        <f>IF(N196="zákl. přenesená",J196,0)</f>
        <v>0</v>
      </c>
      <c r="BH196" s="217">
        <f>IF(N196="sníž. přenesená",J196,0)</f>
        <v>0</v>
      </c>
      <c r="BI196" s="217">
        <f>IF(N196="nulová",J196,0)</f>
        <v>0</v>
      </c>
      <c r="BJ196" s="18" t="s">
        <v>83</v>
      </c>
      <c r="BK196" s="217">
        <f>ROUND(I196*H196,2)</f>
        <v>0</v>
      </c>
      <c r="BL196" s="18" t="s">
        <v>238</v>
      </c>
      <c r="BM196" s="216" t="s">
        <v>1717</v>
      </c>
    </row>
    <row r="197" spans="1:47" s="2" customFormat="1" ht="12">
      <c r="A197" s="39"/>
      <c r="B197" s="40"/>
      <c r="C197" s="41"/>
      <c r="D197" s="218" t="s">
        <v>169</v>
      </c>
      <c r="E197" s="41"/>
      <c r="F197" s="219" t="s">
        <v>375</v>
      </c>
      <c r="G197" s="41"/>
      <c r="H197" s="41"/>
      <c r="I197" s="220"/>
      <c r="J197" s="41"/>
      <c r="K197" s="41"/>
      <c r="L197" s="45"/>
      <c r="M197" s="221"/>
      <c r="N197" s="222"/>
      <c r="O197" s="85"/>
      <c r="P197" s="85"/>
      <c r="Q197" s="85"/>
      <c r="R197" s="85"/>
      <c r="S197" s="85"/>
      <c r="T197" s="86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T197" s="18" t="s">
        <v>169</v>
      </c>
      <c r="AU197" s="18" t="s">
        <v>85</v>
      </c>
    </row>
    <row r="198" spans="1:51" s="13" customFormat="1" ht="12">
      <c r="A198" s="13"/>
      <c r="B198" s="223"/>
      <c r="C198" s="224"/>
      <c r="D198" s="225" t="s">
        <v>175</v>
      </c>
      <c r="E198" s="226" t="s">
        <v>19</v>
      </c>
      <c r="F198" s="227" t="s">
        <v>358</v>
      </c>
      <c r="G198" s="224"/>
      <c r="H198" s="226" t="s">
        <v>19</v>
      </c>
      <c r="I198" s="228"/>
      <c r="J198" s="224"/>
      <c r="K198" s="224"/>
      <c r="L198" s="229"/>
      <c r="M198" s="230"/>
      <c r="N198" s="231"/>
      <c r="O198" s="231"/>
      <c r="P198" s="231"/>
      <c r="Q198" s="231"/>
      <c r="R198" s="231"/>
      <c r="S198" s="231"/>
      <c r="T198" s="232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3" t="s">
        <v>175</v>
      </c>
      <c r="AU198" s="233" t="s">
        <v>85</v>
      </c>
      <c r="AV198" s="13" t="s">
        <v>83</v>
      </c>
      <c r="AW198" s="13" t="s">
        <v>37</v>
      </c>
      <c r="AX198" s="13" t="s">
        <v>75</v>
      </c>
      <c r="AY198" s="233" t="s">
        <v>159</v>
      </c>
    </row>
    <row r="199" spans="1:51" s="13" customFormat="1" ht="12">
      <c r="A199" s="13"/>
      <c r="B199" s="223"/>
      <c r="C199" s="224"/>
      <c r="D199" s="225" t="s">
        <v>175</v>
      </c>
      <c r="E199" s="226" t="s">
        <v>19</v>
      </c>
      <c r="F199" s="227" t="s">
        <v>359</v>
      </c>
      <c r="G199" s="224"/>
      <c r="H199" s="226" t="s">
        <v>19</v>
      </c>
      <c r="I199" s="228"/>
      <c r="J199" s="224"/>
      <c r="K199" s="224"/>
      <c r="L199" s="229"/>
      <c r="M199" s="230"/>
      <c r="N199" s="231"/>
      <c r="O199" s="231"/>
      <c r="P199" s="231"/>
      <c r="Q199" s="231"/>
      <c r="R199" s="231"/>
      <c r="S199" s="231"/>
      <c r="T199" s="232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3" t="s">
        <v>175</v>
      </c>
      <c r="AU199" s="233" t="s">
        <v>85</v>
      </c>
      <c r="AV199" s="13" t="s">
        <v>83</v>
      </c>
      <c r="AW199" s="13" t="s">
        <v>37</v>
      </c>
      <c r="AX199" s="13" t="s">
        <v>75</v>
      </c>
      <c r="AY199" s="233" t="s">
        <v>159</v>
      </c>
    </row>
    <row r="200" spans="1:51" s="13" customFormat="1" ht="12">
      <c r="A200" s="13"/>
      <c r="B200" s="223"/>
      <c r="C200" s="224"/>
      <c r="D200" s="225" t="s">
        <v>175</v>
      </c>
      <c r="E200" s="226" t="s">
        <v>19</v>
      </c>
      <c r="F200" s="227" t="s">
        <v>360</v>
      </c>
      <c r="G200" s="224"/>
      <c r="H200" s="226" t="s">
        <v>19</v>
      </c>
      <c r="I200" s="228"/>
      <c r="J200" s="224"/>
      <c r="K200" s="224"/>
      <c r="L200" s="229"/>
      <c r="M200" s="230"/>
      <c r="N200" s="231"/>
      <c r="O200" s="231"/>
      <c r="P200" s="231"/>
      <c r="Q200" s="231"/>
      <c r="R200" s="231"/>
      <c r="S200" s="231"/>
      <c r="T200" s="232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3" t="s">
        <v>175</v>
      </c>
      <c r="AU200" s="233" t="s">
        <v>85</v>
      </c>
      <c r="AV200" s="13" t="s">
        <v>83</v>
      </c>
      <c r="AW200" s="13" t="s">
        <v>37</v>
      </c>
      <c r="AX200" s="13" t="s">
        <v>75</v>
      </c>
      <c r="AY200" s="233" t="s">
        <v>159</v>
      </c>
    </row>
    <row r="201" spans="1:51" s="13" customFormat="1" ht="12">
      <c r="A201" s="13"/>
      <c r="B201" s="223"/>
      <c r="C201" s="224"/>
      <c r="D201" s="225" t="s">
        <v>175</v>
      </c>
      <c r="E201" s="226" t="s">
        <v>19</v>
      </c>
      <c r="F201" s="227" t="s">
        <v>1703</v>
      </c>
      <c r="G201" s="224"/>
      <c r="H201" s="226" t="s">
        <v>19</v>
      </c>
      <c r="I201" s="228"/>
      <c r="J201" s="224"/>
      <c r="K201" s="224"/>
      <c r="L201" s="229"/>
      <c r="M201" s="230"/>
      <c r="N201" s="231"/>
      <c r="O201" s="231"/>
      <c r="P201" s="231"/>
      <c r="Q201" s="231"/>
      <c r="R201" s="231"/>
      <c r="S201" s="231"/>
      <c r="T201" s="232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3" t="s">
        <v>175</v>
      </c>
      <c r="AU201" s="233" t="s">
        <v>85</v>
      </c>
      <c r="AV201" s="13" t="s">
        <v>83</v>
      </c>
      <c r="AW201" s="13" t="s">
        <v>37</v>
      </c>
      <c r="AX201" s="13" t="s">
        <v>75</v>
      </c>
      <c r="AY201" s="233" t="s">
        <v>159</v>
      </c>
    </row>
    <row r="202" spans="1:51" s="14" customFormat="1" ht="12">
      <c r="A202" s="14"/>
      <c r="B202" s="234"/>
      <c r="C202" s="235"/>
      <c r="D202" s="225" t="s">
        <v>175</v>
      </c>
      <c r="E202" s="236" t="s">
        <v>19</v>
      </c>
      <c r="F202" s="237" t="s">
        <v>1713</v>
      </c>
      <c r="G202" s="235"/>
      <c r="H202" s="238">
        <v>41.735</v>
      </c>
      <c r="I202" s="239"/>
      <c r="J202" s="235"/>
      <c r="K202" s="235"/>
      <c r="L202" s="240"/>
      <c r="M202" s="241"/>
      <c r="N202" s="242"/>
      <c r="O202" s="242"/>
      <c r="P202" s="242"/>
      <c r="Q202" s="242"/>
      <c r="R202" s="242"/>
      <c r="S202" s="242"/>
      <c r="T202" s="243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44" t="s">
        <v>175</v>
      </c>
      <c r="AU202" s="244" t="s">
        <v>85</v>
      </c>
      <c r="AV202" s="14" t="s">
        <v>85</v>
      </c>
      <c r="AW202" s="14" t="s">
        <v>37</v>
      </c>
      <c r="AX202" s="14" t="s">
        <v>75</v>
      </c>
      <c r="AY202" s="244" t="s">
        <v>159</v>
      </c>
    </row>
    <row r="203" spans="1:51" s="13" customFormat="1" ht="12">
      <c r="A203" s="13"/>
      <c r="B203" s="223"/>
      <c r="C203" s="224"/>
      <c r="D203" s="225" t="s">
        <v>175</v>
      </c>
      <c r="E203" s="226" t="s">
        <v>19</v>
      </c>
      <c r="F203" s="227" t="s">
        <v>362</v>
      </c>
      <c r="G203" s="224"/>
      <c r="H203" s="226" t="s">
        <v>19</v>
      </c>
      <c r="I203" s="228"/>
      <c r="J203" s="224"/>
      <c r="K203" s="224"/>
      <c r="L203" s="229"/>
      <c r="M203" s="230"/>
      <c r="N203" s="231"/>
      <c r="O203" s="231"/>
      <c r="P203" s="231"/>
      <c r="Q203" s="231"/>
      <c r="R203" s="231"/>
      <c r="S203" s="231"/>
      <c r="T203" s="232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33" t="s">
        <v>175</v>
      </c>
      <c r="AU203" s="233" t="s">
        <v>85</v>
      </c>
      <c r="AV203" s="13" t="s">
        <v>83</v>
      </c>
      <c r="AW203" s="13" t="s">
        <v>37</v>
      </c>
      <c r="AX203" s="13" t="s">
        <v>75</v>
      </c>
      <c r="AY203" s="233" t="s">
        <v>159</v>
      </c>
    </row>
    <row r="204" spans="1:51" s="13" customFormat="1" ht="12">
      <c r="A204" s="13"/>
      <c r="B204" s="223"/>
      <c r="C204" s="224"/>
      <c r="D204" s="225" t="s">
        <v>175</v>
      </c>
      <c r="E204" s="226" t="s">
        <v>19</v>
      </c>
      <c r="F204" s="227" t="s">
        <v>360</v>
      </c>
      <c r="G204" s="224"/>
      <c r="H204" s="226" t="s">
        <v>19</v>
      </c>
      <c r="I204" s="228"/>
      <c r="J204" s="224"/>
      <c r="K204" s="224"/>
      <c r="L204" s="229"/>
      <c r="M204" s="230"/>
      <c r="N204" s="231"/>
      <c r="O204" s="231"/>
      <c r="P204" s="231"/>
      <c r="Q204" s="231"/>
      <c r="R204" s="231"/>
      <c r="S204" s="231"/>
      <c r="T204" s="232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3" t="s">
        <v>175</v>
      </c>
      <c r="AU204" s="233" t="s">
        <v>85</v>
      </c>
      <c r="AV204" s="13" t="s">
        <v>83</v>
      </c>
      <c r="AW204" s="13" t="s">
        <v>37</v>
      </c>
      <c r="AX204" s="13" t="s">
        <v>75</v>
      </c>
      <c r="AY204" s="233" t="s">
        <v>159</v>
      </c>
    </row>
    <row r="205" spans="1:51" s="13" customFormat="1" ht="12">
      <c r="A205" s="13"/>
      <c r="B205" s="223"/>
      <c r="C205" s="224"/>
      <c r="D205" s="225" t="s">
        <v>175</v>
      </c>
      <c r="E205" s="226" t="s">
        <v>19</v>
      </c>
      <c r="F205" s="227" t="s">
        <v>1703</v>
      </c>
      <c r="G205" s="224"/>
      <c r="H205" s="226" t="s">
        <v>19</v>
      </c>
      <c r="I205" s="228"/>
      <c r="J205" s="224"/>
      <c r="K205" s="224"/>
      <c r="L205" s="229"/>
      <c r="M205" s="230"/>
      <c r="N205" s="231"/>
      <c r="O205" s="231"/>
      <c r="P205" s="231"/>
      <c r="Q205" s="231"/>
      <c r="R205" s="231"/>
      <c r="S205" s="231"/>
      <c r="T205" s="232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33" t="s">
        <v>175</v>
      </c>
      <c r="AU205" s="233" t="s">
        <v>85</v>
      </c>
      <c r="AV205" s="13" t="s">
        <v>83</v>
      </c>
      <c r="AW205" s="13" t="s">
        <v>37</v>
      </c>
      <c r="AX205" s="13" t="s">
        <v>75</v>
      </c>
      <c r="AY205" s="233" t="s">
        <v>159</v>
      </c>
    </row>
    <row r="206" spans="1:51" s="14" customFormat="1" ht="12">
      <c r="A206" s="14"/>
      <c r="B206" s="234"/>
      <c r="C206" s="235"/>
      <c r="D206" s="225" t="s">
        <v>175</v>
      </c>
      <c r="E206" s="236" t="s">
        <v>19</v>
      </c>
      <c r="F206" s="237" t="s">
        <v>1714</v>
      </c>
      <c r="G206" s="235"/>
      <c r="H206" s="238">
        <v>19.861</v>
      </c>
      <c r="I206" s="239"/>
      <c r="J206" s="235"/>
      <c r="K206" s="235"/>
      <c r="L206" s="240"/>
      <c r="M206" s="241"/>
      <c r="N206" s="242"/>
      <c r="O206" s="242"/>
      <c r="P206" s="242"/>
      <c r="Q206" s="242"/>
      <c r="R206" s="242"/>
      <c r="S206" s="242"/>
      <c r="T206" s="243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44" t="s">
        <v>175</v>
      </c>
      <c r="AU206" s="244" t="s">
        <v>85</v>
      </c>
      <c r="AV206" s="14" t="s">
        <v>85</v>
      </c>
      <c r="AW206" s="14" t="s">
        <v>37</v>
      </c>
      <c r="AX206" s="14" t="s">
        <v>75</v>
      </c>
      <c r="AY206" s="244" t="s">
        <v>159</v>
      </c>
    </row>
    <row r="207" spans="1:51" s="15" customFormat="1" ht="12">
      <c r="A207" s="15"/>
      <c r="B207" s="245"/>
      <c r="C207" s="246"/>
      <c r="D207" s="225" t="s">
        <v>175</v>
      </c>
      <c r="E207" s="247" t="s">
        <v>19</v>
      </c>
      <c r="F207" s="248" t="s">
        <v>179</v>
      </c>
      <c r="G207" s="246"/>
      <c r="H207" s="249">
        <v>61.596000000000004</v>
      </c>
      <c r="I207" s="250"/>
      <c r="J207" s="246"/>
      <c r="K207" s="246"/>
      <c r="L207" s="251"/>
      <c r="M207" s="252"/>
      <c r="N207" s="253"/>
      <c r="O207" s="253"/>
      <c r="P207" s="253"/>
      <c r="Q207" s="253"/>
      <c r="R207" s="253"/>
      <c r="S207" s="253"/>
      <c r="T207" s="254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T207" s="255" t="s">
        <v>175</v>
      </c>
      <c r="AU207" s="255" t="s">
        <v>85</v>
      </c>
      <c r="AV207" s="15" t="s">
        <v>167</v>
      </c>
      <c r="AW207" s="15" t="s">
        <v>37</v>
      </c>
      <c r="AX207" s="15" t="s">
        <v>83</v>
      </c>
      <c r="AY207" s="255" t="s">
        <v>159</v>
      </c>
    </row>
    <row r="208" spans="1:65" s="2" customFormat="1" ht="49.05" customHeight="1">
      <c r="A208" s="39"/>
      <c r="B208" s="40"/>
      <c r="C208" s="257" t="s">
        <v>328</v>
      </c>
      <c r="D208" s="257" t="s">
        <v>255</v>
      </c>
      <c r="E208" s="258" t="s">
        <v>267</v>
      </c>
      <c r="F208" s="259" t="s">
        <v>268</v>
      </c>
      <c r="G208" s="260" t="s">
        <v>165</v>
      </c>
      <c r="H208" s="261">
        <v>73.915</v>
      </c>
      <c r="I208" s="262"/>
      <c r="J208" s="263">
        <f>ROUND(I208*H208,2)</f>
        <v>0</v>
      </c>
      <c r="K208" s="259" t="s">
        <v>166</v>
      </c>
      <c r="L208" s="264"/>
      <c r="M208" s="265" t="s">
        <v>19</v>
      </c>
      <c r="N208" s="266" t="s">
        <v>46</v>
      </c>
      <c r="O208" s="85"/>
      <c r="P208" s="214">
        <f>O208*H208</f>
        <v>0</v>
      </c>
      <c r="Q208" s="214">
        <v>0.0054</v>
      </c>
      <c r="R208" s="214">
        <f>Q208*H208</f>
        <v>0.3991410000000001</v>
      </c>
      <c r="S208" s="214">
        <v>0</v>
      </c>
      <c r="T208" s="215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16" t="s">
        <v>259</v>
      </c>
      <c r="AT208" s="216" t="s">
        <v>255</v>
      </c>
      <c r="AU208" s="216" t="s">
        <v>85</v>
      </c>
      <c r="AY208" s="18" t="s">
        <v>159</v>
      </c>
      <c r="BE208" s="217">
        <f>IF(N208="základní",J208,0)</f>
        <v>0</v>
      </c>
      <c r="BF208" s="217">
        <f>IF(N208="snížená",J208,0)</f>
        <v>0</v>
      </c>
      <c r="BG208" s="217">
        <f>IF(N208="zákl. přenesená",J208,0)</f>
        <v>0</v>
      </c>
      <c r="BH208" s="217">
        <f>IF(N208="sníž. přenesená",J208,0)</f>
        <v>0</v>
      </c>
      <c r="BI208" s="217">
        <f>IF(N208="nulová",J208,0)</f>
        <v>0</v>
      </c>
      <c r="BJ208" s="18" t="s">
        <v>83</v>
      </c>
      <c r="BK208" s="217">
        <f>ROUND(I208*H208,2)</f>
        <v>0</v>
      </c>
      <c r="BL208" s="18" t="s">
        <v>238</v>
      </c>
      <c r="BM208" s="216" t="s">
        <v>1718</v>
      </c>
    </row>
    <row r="209" spans="1:51" s="14" customFormat="1" ht="12">
      <c r="A209" s="14"/>
      <c r="B209" s="234"/>
      <c r="C209" s="235"/>
      <c r="D209" s="225" t="s">
        <v>175</v>
      </c>
      <c r="E209" s="235"/>
      <c r="F209" s="237" t="s">
        <v>1719</v>
      </c>
      <c r="G209" s="235"/>
      <c r="H209" s="238">
        <v>73.915</v>
      </c>
      <c r="I209" s="239"/>
      <c r="J209" s="235"/>
      <c r="K209" s="235"/>
      <c r="L209" s="240"/>
      <c r="M209" s="241"/>
      <c r="N209" s="242"/>
      <c r="O209" s="242"/>
      <c r="P209" s="242"/>
      <c r="Q209" s="242"/>
      <c r="R209" s="242"/>
      <c r="S209" s="242"/>
      <c r="T209" s="243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44" t="s">
        <v>175</v>
      </c>
      <c r="AU209" s="244" t="s">
        <v>85</v>
      </c>
      <c r="AV209" s="14" t="s">
        <v>85</v>
      </c>
      <c r="AW209" s="14" t="s">
        <v>4</v>
      </c>
      <c r="AX209" s="14" t="s">
        <v>83</v>
      </c>
      <c r="AY209" s="244" t="s">
        <v>159</v>
      </c>
    </row>
    <row r="210" spans="1:65" s="2" customFormat="1" ht="49.05" customHeight="1">
      <c r="A210" s="39"/>
      <c r="B210" s="40"/>
      <c r="C210" s="205" t="s">
        <v>330</v>
      </c>
      <c r="D210" s="205" t="s">
        <v>162</v>
      </c>
      <c r="E210" s="206" t="s">
        <v>380</v>
      </c>
      <c r="F210" s="207" t="s">
        <v>381</v>
      </c>
      <c r="G210" s="208" t="s">
        <v>165</v>
      </c>
      <c r="H210" s="209">
        <v>68.961</v>
      </c>
      <c r="I210" s="210"/>
      <c r="J210" s="211">
        <f>ROUND(I210*H210,2)</f>
        <v>0</v>
      </c>
      <c r="K210" s="207" t="s">
        <v>166</v>
      </c>
      <c r="L210" s="45"/>
      <c r="M210" s="212" t="s">
        <v>19</v>
      </c>
      <c r="N210" s="213" t="s">
        <v>46</v>
      </c>
      <c r="O210" s="85"/>
      <c r="P210" s="214">
        <f>O210*H210</f>
        <v>0</v>
      </c>
      <c r="Q210" s="214">
        <v>0</v>
      </c>
      <c r="R210" s="214">
        <f>Q210*H210</f>
        <v>0</v>
      </c>
      <c r="S210" s="214">
        <v>0</v>
      </c>
      <c r="T210" s="215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16" t="s">
        <v>238</v>
      </c>
      <c r="AT210" s="216" t="s">
        <v>162</v>
      </c>
      <c r="AU210" s="216" t="s">
        <v>85</v>
      </c>
      <c r="AY210" s="18" t="s">
        <v>159</v>
      </c>
      <c r="BE210" s="217">
        <f>IF(N210="základní",J210,0)</f>
        <v>0</v>
      </c>
      <c r="BF210" s="217">
        <f>IF(N210="snížená",J210,0)</f>
        <v>0</v>
      </c>
      <c r="BG210" s="217">
        <f>IF(N210="zákl. přenesená",J210,0)</f>
        <v>0</v>
      </c>
      <c r="BH210" s="217">
        <f>IF(N210="sníž. přenesená",J210,0)</f>
        <v>0</v>
      </c>
      <c r="BI210" s="217">
        <f>IF(N210="nulová",J210,0)</f>
        <v>0</v>
      </c>
      <c r="BJ210" s="18" t="s">
        <v>83</v>
      </c>
      <c r="BK210" s="217">
        <f>ROUND(I210*H210,2)</f>
        <v>0</v>
      </c>
      <c r="BL210" s="18" t="s">
        <v>238</v>
      </c>
      <c r="BM210" s="216" t="s">
        <v>1720</v>
      </c>
    </row>
    <row r="211" spans="1:47" s="2" customFormat="1" ht="12">
      <c r="A211" s="39"/>
      <c r="B211" s="40"/>
      <c r="C211" s="41"/>
      <c r="D211" s="218" t="s">
        <v>169</v>
      </c>
      <c r="E211" s="41"/>
      <c r="F211" s="219" t="s">
        <v>383</v>
      </c>
      <c r="G211" s="41"/>
      <c r="H211" s="41"/>
      <c r="I211" s="220"/>
      <c r="J211" s="41"/>
      <c r="K211" s="41"/>
      <c r="L211" s="45"/>
      <c r="M211" s="221"/>
      <c r="N211" s="222"/>
      <c r="O211" s="85"/>
      <c r="P211" s="85"/>
      <c r="Q211" s="85"/>
      <c r="R211" s="85"/>
      <c r="S211" s="85"/>
      <c r="T211" s="86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T211" s="18" t="s">
        <v>169</v>
      </c>
      <c r="AU211" s="18" t="s">
        <v>85</v>
      </c>
    </row>
    <row r="212" spans="1:51" s="13" customFormat="1" ht="12">
      <c r="A212" s="13"/>
      <c r="B212" s="223"/>
      <c r="C212" s="224"/>
      <c r="D212" s="225" t="s">
        <v>175</v>
      </c>
      <c r="E212" s="226" t="s">
        <v>19</v>
      </c>
      <c r="F212" s="227" t="s">
        <v>358</v>
      </c>
      <c r="G212" s="224"/>
      <c r="H212" s="226" t="s">
        <v>19</v>
      </c>
      <c r="I212" s="228"/>
      <c r="J212" s="224"/>
      <c r="K212" s="224"/>
      <c r="L212" s="229"/>
      <c r="M212" s="230"/>
      <c r="N212" s="231"/>
      <c r="O212" s="231"/>
      <c r="P212" s="231"/>
      <c r="Q212" s="231"/>
      <c r="R212" s="231"/>
      <c r="S212" s="231"/>
      <c r="T212" s="232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3" t="s">
        <v>175</v>
      </c>
      <c r="AU212" s="233" t="s">
        <v>85</v>
      </c>
      <c r="AV212" s="13" t="s">
        <v>83</v>
      </c>
      <c r="AW212" s="13" t="s">
        <v>37</v>
      </c>
      <c r="AX212" s="13" t="s">
        <v>75</v>
      </c>
      <c r="AY212" s="233" t="s">
        <v>159</v>
      </c>
    </row>
    <row r="213" spans="1:51" s="13" customFormat="1" ht="12">
      <c r="A213" s="13"/>
      <c r="B213" s="223"/>
      <c r="C213" s="224"/>
      <c r="D213" s="225" t="s">
        <v>175</v>
      </c>
      <c r="E213" s="226" t="s">
        <v>19</v>
      </c>
      <c r="F213" s="227" t="s">
        <v>359</v>
      </c>
      <c r="G213" s="224"/>
      <c r="H213" s="226" t="s">
        <v>19</v>
      </c>
      <c r="I213" s="228"/>
      <c r="J213" s="224"/>
      <c r="K213" s="224"/>
      <c r="L213" s="229"/>
      <c r="M213" s="230"/>
      <c r="N213" s="231"/>
      <c r="O213" s="231"/>
      <c r="P213" s="231"/>
      <c r="Q213" s="231"/>
      <c r="R213" s="231"/>
      <c r="S213" s="231"/>
      <c r="T213" s="232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3" t="s">
        <v>175</v>
      </c>
      <c r="AU213" s="233" t="s">
        <v>85</v>
      </c>
      <c r="AV213" s="13" t="s">
        <v>83</v>
      </c>
      <c r="AW213" s="13" t="s">
        <v>37</v>
      </c>
      <c r="AX213" s="13" t="s">
        <v>75</v>
      </c>
      <c r="AY213" s="233" t="s">
        <v>159</v>
      </c>
    </row>
    <row r="214" spans="1:51" s="13" customFormat="1" ht="12">
      <c r="A214" s="13"/>
      <c r="B214" s="223"/>
      <c r="C214" s="224"/>
      <c r="D214" s="225" t="s">
        <v>175</v>
      </c>
      <c r="E214" s="226" t="s">
        <v>19</v>
      </c>
      <c r="F214" s="227" t="s">
        <v>384</v>
      </c>
      <c r="G214" s="224"/>
      <c r="H214" s="226" t="s">
        <v>19</v>
      </c>
      <c r="I214" s="228"/>
      <c r="J214" s="224"/>
      <c r="K214" s="224"/>
      <c r="L214" s="229"/>
      <c r="M214" s="230"/>
      <c r="N214" s="231"/>
      <c r="O214" s="231"/>
      <c r="P214" s="231"/>
      <c r="Q214" s="231"/>
      <c r="R214" s="231"/>
      <c r="S214" s="231"/>
      <c r="T214" s="232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33" t="s">
        <v>175</v>
      </c>
      <c r="AU214" s="233" t="s">
        <v>85</v>
      </c>
      <c r="AV214" s="13" t="s">
        <v>83</v>
      </c>
      <c r="AW214" s="13" t="s">
        <v>37</v>
      </c>
      <c r="AX214" s="13" t="s">
        <v>75</v>
      </c>
      <c r="AY214" s="233" t="s">
        <v>159</v>
      </c>
    </row>
    <row r="215" spans="1:51" s="13" customFormat="1" ht="12">
      <c r="A215" s="13"/>
      <c r="B215" s="223"/>
      <c r="C215" s="224"/>
      <c r="D215" s="225" t="s">
        <v>175</v>
      </c>
      <c r="E215" s="226" t="s">
        <v>19</v>
      </c>
      <c r="F215" s="227" t="s">
        <v>1703</v>
      </c>
      <c r="G215" s="224"/>
      <c r="H215" s="226" t="s">
        <v>19</v>
      </c>
      <c r="I215" s="228"/>
      <c r="J215" s="224"/>
      <c r="K215" s="224"/>
      <c r="L215" s="229"/>
      <c r="M215" s="230"/>
      <c r="N215" s="231"/>
      <c r="O215" s="231"/>
      <c r="P215" s="231"/>
      <c r="Q215" s="231"/>
      <c r="R215" s="231"/>
      <c r="S215" s="231"/>
      <c r="T215" s="232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33" t="s">
        <v>175</v>
      </c>
      <c r="AU215" s="233" t="s">
        <v>85</v>
      </c>
      <c r="AV215" s="13" t="s">
        <v>83</v>
      </c>
      <c r="AW215" s="13" t="s">
        <v>37</v>
      </c>
      <c r="AX215" s="13" t="s">
        <v>75</v>
      </c>
      <c r="AY215" s="233" t="s">
        <v>159</v>
      </c>
    </row>
    <row r="216" spans="1:51" s="14" customFormat="1" ht="12">
      <c r="A216" s="14"/>
      <c r="B216" s="234"/>
      <c r="C216" s="235"/>
      <c r="D216" s="225" t="s">
        <v>175</v>
      </c>
      <c r="E216" s="236" t="s">
        <v>19</v>
      </c>
      <c r="F216" s="237" t="s">
        <v>1721</v>
      </c>
      <c r="G216" s="235"/>
      <c r="H216" s="238">
        <v>49.1</v>
      </c>
      <c r="I216" s="239"/>
      <c r="J216" s="235"/>
      <c r="K216" s="235"/>
      <c r="L216" s="240"/>
      <c r="M216" s="241"/>
      <c r="N216" s="242"/>
      <c r="O216" s="242"/>
      <c r="P216" s="242"/>
      <c r="Q216" s="242"/>
      <c r="R216" s="242"/>
      <c r="S216" s="242"/>
      <c r="T216" s="243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44" t="s">
        <v>175</v>
      </c>
      <c r="AU216" s="244" t="s">
        <v>85</v>
      </c>
      <c r="AV216" s="14" t="s">
        <v>85</v>
      </c>
      <c r="AW216" s="14" t="s">
        <v>37</v>
      </c>
      <c r="AX216" s="14" t="s">
        <v>75</v>
      </c>
      <c r="AY216" s="244" t="s">
        <v>159</v>
      </c>
    </row>
    <row r="217" spans="1:51" s="13" customFormat="1" ht="12">
      <c r="A217" s="13"/>
      <c r="B217" s="223"/>
      <c r="C217" s="224"/>
      <c r="D217" s="225" t="s">
        <v>175</v>
      </c>
      <c r="E217" s="226" t="s">
        <v>19</v>
      </c>
      <c r="F217" s="227" t="s">
        <v>362</v>
      </c>
      <c r="G217" s="224"/>
      <c r="H217" s="226" t="s">
        <v>19</v>
      </c>
      <c r="I217" s="228"/>
      <c r="J217" s="224"/>
      <c r="K217" s="224"/>
      <c r="L217" s="229"/>
      <c r="M217" s="230"/>
      <c r="N217" s="231"/>
      <c r="O217" s="231"/>
      <c r="P217" s="231"/>
      <c r="Q217" s="231"/>
      <c r="R217" s="231"/>
      <c r="S217" s="231"/>
      <c r="T217" s="232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33" t="s">
        <v>175</v>
      </c>
      <c r="AU217" s="233" t="s">
        <v>85</v>
      </c>
      <c r="AV217" s="13" t="s">
        <v>83</v>
      </c>
      <c r="AW217" s="13" t="s">
        <v>37</v>
      </c>
      <c r="AX217" s="13" t="s">
        <v>75</v>
      </c>
      <c r="AY217" s="233" t="s">
        <v>159</v>
      </c>
    </row>
    <row r="218" spans="1:51" s="13" customFormat="1" ht="12">
      <c r="A218" s="13"/>
      <c r="B218" s="223"/>
      <c r="C218" s="224"/>
      <c r="D218" s="225" t="s">
        <v>175</v>
      </c>
      <c r="E218" s="226" t="s">
        <v>19</v>
      </c>
      <c r="F218" s="227" t="s">
        <v>386</v>
      </c>
      <c r="G218" s="224"/>
      <c r="H218" s="226" t="s">
        <v>19</v>
      </c>
      <c r="I218" s="228"/>
      <c r="J218" s="224"/>
      <c r="K218" s="224"/>
      <c r="L218" s="229"/>
      <c r="M218" s="230"/>
      <c r="N218" s="231"/>
      <c r="O218" s="231"/>
      <c r="P218" s="231"/>
      <c r="Q218" s="231"/>
      <c r="R218" s="231"/>
      <c r="S218" s="231"/>
      <c r="T218" s="232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33" t="s">
        <v>175</v>
      </c>
      <c r="AU218" s="233" t="s">
        <v>85</v>
      </c>
      <c r="AV218" s="13" t="s">
        <v>83</v>
      </c>
      <c r="AW218" s="13" t="s">
        <v>37</v>
      </c>
      <c r="AX218" s="13" t="s">
        <v>75</v>
      </c>
      <c r="AY218" s="233" t="s">
        <v>159</v>
      </c>
    </row>
    <row r="219" spans="1:51" s="13" customFormat="1" ht="12">
      <c r="A219" s="13"/>
      <c r="B219" s="223"/>
      <c r="C219" s="224"/>
      <c r="D219" s="225" t="s">
        <v>175</v>
      </c>
      <c r="E219" s="226" t="s">
        <v>19</v>
      </c>
      <c r="F219" s="227" t="s">
        <v>1703</v>
      </c>
      <c r="G219" s="224"/>
      <c r="H219" s="226" t="s">
        <v>19</v>
      </c>
      <c r="I219" s="228"/>
      <c r="J219" s="224"/>
      <c r="K219" s="224"/>
      <c r="L219" s="229"/>
      <c r="M219" s="230"/>
      <c r="N219" s="231"/>
      <c r="O219" s="231"/>
      <c r="P219" s="231"/>
      <c r="Q219" s="231"/>
      <c r="R219" s="231"/>
      <c r="S219" s="231"/>
      <c r="T219" s="232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33" t="s">
        <v>175</v>
      </c>
      <c r="AU219" s="233" t="s">
        <v>85</v>
      </c>
      <c r="AV219" s="13" t="s">
        <v>83</v>
      </c>
      <c r="AW219" s="13" t="s">
        <v>37</v>
      </c>
      <c r="AX219" s="13" t="s">
        <v>75</v>
      </c>
      <c r="AY219" s="233" t="s">
        <v>159</v>
      </c>
    </row>
    <row r="220" spans="1:51" s="14" customFormat="1" ht="12">
      <c r="A220" s="14"/>
      <c r="B220" s="234"/>
      <c r="C220" s="235"/>
      <c r="D220" s="225" t="s">
        <v>175</v>
      </c>
      <c r="E220" s="236" t="s">
        <v>19</v>
      </c>
      <c r="F220" s="237" t="s">
        <v>1714</v>
      </c>
      <c r="G220" s="235"/>
      <c r="H220" s="238">
        <v>19.861</v>
      </c>
      <c r="I220" s="239"/>
      <c r="J220" s="235"/>
      <c r="K220" s="235"/>
      <c r="L220" s="240"/>
      <c r="M220" s="241"/>
      <c r="N220" s="242"/>
      <c r="O220" s="242"/>
      <c r="P220" s="242"/>
      <c r="Q220" s="242"/>
      <c r="R220" s="242"/>
      <c r="S220" s="242"/>
      <c r="T220" s="243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44" t="s">
        <v>175</v>
      </c>
      <c r="AU220" s="244" t="s">
        <v>85</v>
      </c>
      <c r="AV220" s="14" t="s">
        <v>85</v>
      </c>
      <c r="AW220" s="14" t="s">
        <v>37</v>
      </c>
      <c r="AX220" s="14" t="s">
        <v>75</v>
      </c>
      <c r="AY220" s="244" t="s">
        <v>159</v>
      </c>
    </row>
    <row r="221" spans="1:51" s="15" customFormat="1" ht="12">
      <c r="A221" s="15"/>
      <c r="B221" s="245"/>
      <c r="C221" s="246"/>
      <c r="D221" s="225" t="s">
        <v>175</v>
      </c>
      <c r="E221" s="247" t="s">
        <v>19</v>
      </c>
      <c r="F221" s="248" t="s">
        <v>179</v>
      </c>
      <c r="G221" s="246"/>
      <c r="H221" s="249">
        <v>68.961</v>
      </c>
      <c r="I221" s="250"/>
      <c r="J221" s="246"/>
      <c r="K221" s="246"/>
      <c r="L221" s="251"/>
      <c r="M221" s="252"/>
      <c r="N221" s="253"/>
      <c r="O221" s="253"/>
      <c r="P221" s="253"/>
      <c r="Q221" s="253"/>
      <c r="R221" s="253"/>
      <c r="S221" s="253"/>
      <c r="T221" s="254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T221" s="255" t="s">
        <v>175</v>
      </c>
      <c r="AU221" s="255" t="s">
        <v>85</v>
      </c>
      <c r="AV221" s="15" t="s">
        <v>167</v>
      </c>
      <c r="AW221" s="15" t="s">
        <v>37</v>
      </c>
      <c r="AX221" s="15" t="s">
        <v>83</v>
      </c>
      <c r="AY221" s="255" t="s">
        <v>159</v>
      </c>
    </row>
    <row r="222" spans="1:65" s="2" customFormat="1" ht="49.05" customHeight="1">
      <c r="A222" s="39"/>
      <c r="B222" s="40"/>
      <c r="C222" s="257" t="s">
        <v>334</v>
      </c>
      <c r="D222" s="257" t="s">
        <v>255</v>
      </c>
      <c r="E222" s="258" t="s">
        <v>276</v>
      </c>
      <c r="F222" s="259" t="s">
        <v>277</v>
      </c>
      <c r="G222" s="260" t="s">
        <v>165</v>
      </c>
      <c r="H222" s="261">
        <v>82.753</v>
      </c>
      <c r="I222" s="262"/>
      <c r="J222" s="263">
        <f>ROUND(I222*H222,2)</f>
        <v>0</v>
      </c>
      <c r="K222" s="259" t="s">
        <v>166</v>
      </c>
      <c r="L222" s="264"/>
      <c r="M222" s="265" t="s">
        <v>19</v>
      </c>
      <c r="N222" s="266" t="s">
        <v>46</v>
      </c>
      <c r="O222" s="85"/>
      <c r="P222" s="214">
        <f>O222*H222</f>
        <v>0</v>
      </c>
      <c r="Q222" s="214">
        <v>0.004</v>
      </c>
      <c r="R222" s="214">
        <f>Q222*H222</f>
        <v>0.33101200000000003</v>
      </c>
      <c r="S222" s="214">
        <v>0</v>
      </c>
      <c r="T222" s="215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16" t="s">
        <v>259</v>
      </c>
      <c r="AT222" s="216" t="s">
        <v>255</v>
      </c>
      <c r="AU222" s="216" t="s">
        <v>85</v>
      </c>
      <c r="AY222" s="18" t="s">
        <v>159</v>
      </c>
      <c r="BE222" s="217">
        <f>IF(N222="základní",J222,0)</f>
        <v>0</v>
      </c>
      <c r="BF222" s="217">
        <f>IF(N222="snížená",J222,0)</f>
        <v>0</v>
      </c>
      <c r="BG222" s="217">
        <f>IF(N222="zákl. přenesená",J222,0)</f>
        <v>0</v>
      </c>
      <c r="BH222" s="217">
        <f>IF(N222="sníž. přenesená",J222,0)</f>
        <v>0</v>
      </c>
      <c r="BI222" s="217">
        <f>IF(N222="nulová",J222,0)</f>
        <v>0</v>
      </c>
      <c r="BJ222" s="18" t="s">
        <v>83</v>
      </c>
      <c r="BK222" s="217">
        <f>ROUND(I222*H222,2)</f>
        <v>0</v>
      </c>
      <c r="BL222" s="18" t="s">
        <v>238</v>
      </c>
      <c r="BM222" s="216" t="s">
        <v>1722</v>
      </c>
    </row>
    <row r="223" spans="1:51" s="14" customFormat="1" ht="12">
      <c r="A223" s="14"/>
      <c r="B223" s="234"/>
      <c r="C223" s="235"/>
      <c r="D223" s="225" t="s">
        <v>175</v>
      </c>
      <c r="E223" s="235"/>
      <c r="F223" s="237" t="s">
        <v>1723</v>
      </c>
      <c r="G223" s="235"/>
      <c r="H223" s="238">
        <v>82.753</v>
      </c>
      <c r="I223" s="239"/>
      <c r="J223" s="235"/>
      <c r="K223" s="235"/>
      <c r="L223" s="240"/>
      <c r="M223" s="241"/>
      <c r="N223" s="242"/>
      <c r="O223" s="242"/>
      <c r="P223" s="242"/>
      <c r="Q223" s="242"/>
      <c r="R223" s="242"/>
      <c r="S223" s="242"/>
      <c r="T223" s="243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44" t="s">
        <v>175</v>
      </c>
      <c r="AU223" s="244" t="s">
        <v>85</v>
      </c>
      <c r="AV223" s="14" t="s">
        <v>85</v>
      </c>
      <c r="AW223" s="14" t="s">
        <v>4</v>
      </c>
      <c r="AX223" s="14" t="s">
        <v>83</v>
      </c>
      <c r="AY223" s="244" t="s">
        <v>159</v>
      </c>
    </row>
    <row r="224" spans="1:65" s="2" customFormat="1" ht="37.8" customHeight="1">
      <c r="A224" s="39"/>
      <c r="B224" s="40"/>
      <c r="C224" s="205" t="s">
        <v>343</v>
      </c>
      <c r="D224" s="205" t="s">
        <v>162</v>
      </c>
      <c r="E224" s="206" t="s">
        <v>372</v>
      </c>
      <c r="F224" s="207" t="s">
        <v>373</v>
      </c>
      <c r="G224" s="208" t="s">
        <v>165</v>
      </c>
      <c r="H224" s="209">
        <v>68.961</v>
      </c>
      <c r="I224" s="210"/>
      <c r="J224" s="211">
        <f>ROUND(I224*H224,2)</f>
        <v>0</v>
      </c>
      <c r="K224" s="207" t="s">
        <v>166</v>
      </c>
      <c r="L224" s="45"/>
      <c r="M224" s="212" t="s">
        <v>19</v>
      </c>
      <c r="N224" s="213" t="s">
        <v>46</v>
      </c>
      <c r="O224" s="85"/>
      <c r="P224" s="214">
        <f>O224*H224</f>
        <v>0</v>
      </c>
      <c r="Q224" s="214">
        <v>0.00094</v>
      </c>
      <c r="R224" s="214">
        <f>Q224*H224</f>
        <v>0.06482334</v>
      </c>
      <c r="S224" s="214">
        <v>0</v>
      </c>
      <c r="T224" s="215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16" t="s">
        <v>238</v>
      </c>
      <c r="AT224" s="216" t="s">
        <v>162</v>
      </c>
      <c r="AU224" s="216" t="s">
        <v>85</v>
      </c>
      <c r="AY224" s="18" t="s">
        <v>159</v>
      </c>
      <c r="BE224" s="217">
        <f>IF(N224="základní",J224,0)</f>
        <v>0</v>
      </c>
      <c r="BF224" s="217">
        <f>IF(N224="snížená",J224,0)</f>
        <v>0</v>
      </c>
      <c r="BG224" s="217">
        <f>IF(N224="zákl. přenesená",J224,0)</f>
        <v>0</v>
      </c>
      <c r="BH224" s="217">
        <f>IF(N224="sníž. přenesená",J224,0)</f>
        <v>0</v>
      </c>
      <c r="BI224" s="217">
        <f>IF(N224="nulová",J224,0)</f>
        <v>0</v>
      </c>
      <c r="BJ224" s="18" t="s">
        <v>83</v>
      </c>
      <c r="BK224" s="217">
        <f>ROUND(I224*H224,2)</f>
        <v>0</v>
      </c>
      <c r="BL224" s="18" t="s">
        <v>238</v>
      </c>
      <c r="BM224" s="216" t="s">
        <v>1724</v>
      </c>
    </row>
    <row r="225" spans="1:47" s="2" customFormat="1" ht="12">
      <c r="A225" s="39"/>
      <c r="B225" s="40"/>
      <c r="C225" s="41"/>
      <c r="D225" s="218" t="s">
        <v>169</v>
      </c>
      <c r="E225" s="41"/>
      <c r="F225" s="219" t="s">
        <v>375</v>
      </c>
      <c r="G225" s="41"/>
      <c r="H225" s="41"/>
      <c r="I225" s="220"/>
      <c r="J225" s="41"/>
      <c r="K225" s="41"/>
      <c r="L225" s="45"/>
      <c r="M225" s="221"/>
      <c r="N225" s="222"/>
      <c r="O225" s="85"/>
      <c r="P225" s="85"/>
      <c r="Q225" s="85"/>
      <c r="R225" s="85"/>
      <c r="S225" s="85"/>
      <c r="T225" s="86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T225" s="18" t="s">
        <v>169</v>
      </c>
      <c r="AU225" s="18" t="s">
        <v>85</v>
      </c>
    </row>
    <row r="226" spans="1:51" s="13" customFormat="1" ht="12">
      <c r="A226" s="13"/>
      <c r="B226" s="223"/>
      <c r="C226" s="224"/>
      <c r="D226" s="225" t="s">
        <v>175</v>
      </c>
      <c r="E226" s="226" t="s">
        <v>19</v>
      </c>
      <c r="F226" s="227" t="s">
        <v>358</v>
      </c>
      <c r="G226" s="224"/>
      <c r="H226" s="226" t="s">
        <v>19</v>
      </c>
      <c r="I226" s="228"/>
      <c r="J226" s="224"/>
      <c r="K226" s="224"/>
      <c r="L226" s="229"/>
      <c r="M226" s="230"/>
      <c r="N226" s="231"/>
      <c r="O226" s="231"/>
      <c r="P226" s="231"/>
      <c r="Q226" s="231"/>
      <c r="R226" s="231"/>
      <c r="S226" s="231"/>
      <c r="T226" s="232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3" t="s">
        <v>175</v>
      </c>
      <c r="AU226" s="233" t="s">
        <v>85</v>
      </c>
      <c r="AV226" s="13" t="s">
        <v>83</v>
      </c>
      <c r="AW226" s="13" t="s">
        <v>37</v>
      </c>
      <c r="AX226" s="13" t="s">
        <v>75</v>
      </c>
      <c r="AY226" s="233" t="s">
        <v>159</v>
      </c>
    </row>
    <row r="227" spans="1:51" s="13" customFormat="1" ht="12">
      <c r="A227" s="13"/>
      <c r="B227" s="223"/>
      <c r="C227" s="224"/>
      <c r="D227" s="225" t="s">
        <v>175</v>
      </c>
      <c r="E227" s="226" t="s">
        <v>19</v>
      </c>
      <c r="F227" s="227" t="s">
        <v>359</v>
      </c>
      <c r="G227" s="224"/>
      <c r="H227" s="226" t="s">
        <v>19</v>
      </c>
      <c r="I227" s="228"/>
      <c r="J227" s="224"/>
      <c r="K227" s="224"/>
      <c r="L227" s="229"/>
      <c r="M227" s="230"/>
      <c r="N227" s="231"/>
      <c r="O227" s="231"/>
      <c r="P227" s="231"/>
      <c r="Q227" s="231"/>
      <c r="R227" s="231"/>
      <c r="S227" s="231"/>
      <c r="T227" s="232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33" t="s">
        <v>175</v>
      </c>
      <c r="AU227" s="233" t="s">
        <v>85</v>
      </c>
      <c r="AV227" s="13" t="s">
        <v>83</v>
      </c>
      <c r="AW227" s="13" t="s">
        <v>37</v>
      </c>
      <c r="AX227" s="13" t="s">
        <v>75</v>
      </c>
      <c r="AY227" s="233" t="s">
        <v>159</v>
      </c>
    </row>
    <row r="228" spans="1:51" s="13" customFormat="1" ht="12">
      <c r="A228" s="13"/>
      <c r="B228" s="223"/>
      <c r="C228" s="224"/>
      <c r="D228" s="225" t="s">
        <v>175</v>
      </c>
      <c r="E228" s="226" t="s">
        <v>19</v>
      </c>
      <c r="F228" s="227" t="s">
        <v>384</v>
      </c>
      <c r="G228" s="224"/>
      <c r="H228" s="226" t="s">
        <v>19</v>
      </c>
      <c r="I228" s="228"/>
      <c r="J228" s="224"/>
      <c r="K228" s="224"/>
      <c r="L228" s="229"/>
      <c r="M228" s="230"/>
      <c r="N228" s="231"/>
      <c r="O228" s="231"/>
      <c r="P228" s="231"/>
      <c r="Q228" s="231"/>
      <c r="R228" s="231"/>
      <c r="S228" s="231"/>
      <c r="T228" s="232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33" t="s">
        <v>175</v>
      </c>
      <c r="AU228" s="233" t="s">
        <v>85</v>
      </c>
      <c r="AV228" s="13" t="s">
        <v>83</v>
      </c>
      <c r="AW228" s="13" t="s">
        <v>37</v>
      </c>
      <c r="AX228" s="13" t="s">
        <v>75</v>
      </c>
      <c r="AY228" s="233" t="s">
        <v>159</v>
      </c>
    </row>
    <row r="229" spans="1:51" s="13" customFormat="1" ht="12">
      <c r="A229" s="13"/>
      <c r="B229" s="223"/>
      <c r="C229" s="224"/>
      <c r="D229" s="225" t="s">
        <v>175</v>
      </c>
      <c r="E229" s="226" t="s">
        <v>19</v>
      </c>
      <c r="F229" s="227" t="s">
        <v>1703</v>
      </c>
      <c r="G229" s="224"/>
      <c r="H229" s="226" t="s">
        <v>19</v>
      </c>
      <c r="I229" s="228"/>
      <c r="J229" s="224"/>
      <c r="K229" s="224"/>
      <c r="L229" s="229"/>
      <c r="M229" s="230"/>
      <c r="N229" s="231"/>
      <c r="O229" s="231"/>
      <c r="P229" s="231"/>
      <c r="Q229" s="231"/>
      <c r="R229" s="231"/>
      <c r="S229" s="231"/>
      <c r="T229" s="232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33" t="s">
        <v>175</v>
      </c>
      <c r="AU229" s="233" t="s">
        <v>85</v>
      </c>
      <c r="AV229" s="13" t="s">
        <v>83</v>
      </c>
      <c r="AW229" s="13" t="s">
        <v>37</v>
      </c>
      <c r="AX229" s="13" t="s">
        <v>75</v>
      </c>
      <c r="AY229" s="233" t="s">
        <v>159</v>
      </c>
    </row>
    <row r="230" spans="1:51" s="14" customFormat="1" ht="12">
      <c r="A230" s="14"/>
      <c r="B230" s="234"/>
      <c r="C230" s="235"/>
      <c r="D230" s="225" t="s">
        <v>175</v>
      </c>
      <c r="E230" s="236" t="s">
        <v>19</v>
      </c>
      <c r="F230" s="237" t="s">
        <v>1721</v>
      </c>
      <c r="G230" s="235"/>
      <c r="H230" s="238">
        <v>49.1</v>
      </c>
      <c r="I230" s="239"/>
      <c r="J230" s="235"/>
      <c r="K230" s="235"/>
      <c r="L230" s="240"/>
      <c r="M230" s="241"/>
      <c r="N230" s="242"/>
      <c r="O230" s="242"/>
      <c r="P230" s="242"/>
      <c r="Q230" s="242"/>
      <c r="R230" s="242"/>
      <c r="S230" s="242"/>
      <c r="T230" s="243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44" t="s">
        <v>175</v>
      </c>
      <c r="AU230" s="244" t="s">
        <v>85</v>
      </c>
      <c r="AV230" s="14" t="s">
        <v>85</v>
      </c>
      <c r="AW230" s="14" t="s">
        <v>37</v>
      </c>
      <c r="AX230" s="14" t="s">
        <v>75</v>
      </c>
      <c r="AY230" s="244" t="s">
        <v>159</v>
      </c>
    </row>
    <row r="231" spans="1:51" s="13" customFormat="1" ht="12">
      <c r="A231" s="13"/>
      <c r="B231" s="223"/>
      <c r="C231" s="224"/>
      <c r="D231" s="225" t="s">
        <v>175</v>
      </c>
      <c r="E231" s="226" t="s">
        <v>19</v>
      </c>
      <c r="F231" s="227" t="s">
        <v>362</v>
      </c>
      <c r="G231" s="224"/>
      <c r="H231" s="226" t="s">
        <v>19</v>
      </c>
      <c r="I231" s="228"/>
      <c r="J231" s="224"/>
      <c r="K231" s="224"/>
      <c r="L231" s="229"/>
      <c r="M231" s="230"/>
      <c r="N231" s="231"/>
      <c r="O231" s="231"/>
      <c r="P231" s="231"/>
      <c r="Q231" s="231"/>
      <c r="R231" s="231"/>
      <c r="S231" s="231"/>
      <c r="T231" s="232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33" t="s">
        <v>175</v>
      </c>
      <c r="AU231" s="233" t="s">
        <v>85</v>
      </c>
      <c r="AV231" s="13" t="s">
        <v>83</v>
      </c>
      <c r="AW231" s="13" t="s">
        <v>37</v>
      </c>
      <c r="AX231" s="13" t="s">
        <v>75</v>
      </c>
      <c r="AY231" s="233" t="s">
        <v>159</v>
      </c>
    </row>
    <row r="232" spans="1:51" s="13" customFormat="1" ht="12">
      <c r="A232" s="13"/>
      <c r="B232" s="223"/>
      <c r="C232" s="224"/>
      <c r="D232" s="225" t="s">
        <v>175</v>
      </c>
      <c r="E232" s="226" t="s">
        <v>19</v>
      </c>
      <c r="F232" s="227" t="s">
        <v>386</v>
      </c>
      <c r="G232" s="224"/>
      <c r="H232" s="226" t="s">
        <v>19</v>
      </c>
      <c r="I232" s="228"/>
      <c r="J232" s="224"/>
      <c r="K232" s="224"/>
      <c r="L232" s="229"/>
      <c r="M232" s="230"/>
      <c r="N232" s="231"/>
      <c r="O232" s="231"/>
      <c r="P232" s="231"/>
      <c r="Q232" s="231"/>
      <c r="R232" s="231"/>
      <c r="S232" s="231"/>
      <c r="T232" s="232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33" t="s">
        <v>175</v>
      </c>
      <c r="AU232" s="233" t="s">
        <v>85</v>
      </c>
      <c r="AV232" s="13" t="s">
        <v>83</v>
      </c>
      <c r="AW232" s="13" t="s">
        <v>37</v>
      </c>
      <c r="AX232" s="13" t="s">
        <v>75</v>
      </c>
      <c r="AY232" s="233" t="s">
        <v>159</v>
      </c>
    </row>
    <row r="233" spans="1:51" s="13" customFormat="1" ht="12">
      <c r="A233" s="13"/>
      <c r="B233" s="223"/>
      <c r="C233" s="224"/>
      <c r="D233" s="225" t="s">
        <v>175</v>
      </c>
      <c r="E233" s="226" t="s">
        <v>19</v>
      </c>
      <c r="F233" s="227" t="s">
        <v>1703</v>
      </c>
      <c r="G233" s="224"/>
      <c r="H233" s="226" t="s">
        <v>19</v>
      </c>
      <c r="I233" s="228"/>
      <c r="J233" s="224"/>
      <c r="K233" s="224"/>
      <c r="L233" s="229"/>
      <c r="M233" s="230"/>
      <c r="N233" s="231"/>
      <c r="O233" s="231"/>
      <c r="P233" s="231"/>
      <c r="Q233" s="231"/>
      <c r="R233" s="231"/>
      <c r="S233" s="231"/>
      <c r="T233" s="232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33" t="s">
        <v>175</v>
      </c>
      <c r="AU233" s="233" t="s">
        <v>85</v>
      </c>
      <c r="AV233" s="13" t="s">
        <v>83</v>
      </c>
      <c r="AW233" s="13" t="s">
        <v>37</v>
      </c>
      <c r="AX233" s="13" t="s">
        <v>75</v>
      </c>
      <c r="AY233" s="233" t="s">
        <v>159</v>
      </c>
    </row>
    <row r="234" spans="1:51" s="14" customFormat="1" ht="12">
      <c r="A234" s="14"/>
      <c r="B234" s="234"/>
      <c r="C234" s="235"/>
      <c r="D234" s="225" t="s">
        <v>175</v>
      </c>
      <c r="E234" s="236" t="s">
        <v>19</v>
      </c>
      <c r="F234" s="237" t="s">
        <v>1714</v>
      </c>
      <c r="G234" s="235"/>
      <c r="H234" s="238">
        <v>19.861</v>
      </c>
      <c r="I234" s="239"/>
      <c r="J234" s="235"/>
      <c r="K234" s="235"/>
      <c r="L234" s="240"/>
      <c r="M234" s="241"/>
      <c r="N234" s="242"/>
      <c r="O234" s="242"/>
      <c r="P234" s="242"/>
      <c r="Q234" s="242"/>
      <c r="R234" s="242"/>
      <c r="S234" s="242"/>
      <c r="T234" s="243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44" t="s">
        <v>175</v>
      </c>
      <c r="AU234" s="244" t="s">
        <v>85</v>
      </c>
      <c r="AV234" s="14" t="s">
        <v>85</v>
      </c>
      <c r="AW234" s="14" t="s">
        <v>37</v>
      </c>
      <c r="AX234" s="14" t="s">
        <v>75</v>
      </c>
      <c r="AY234" s="244" t="s">
        <v>159</v>
      </c>
    </row>
    <row r="235" spans="1:51" s="15" customFormat="1" ht="12">
      <c r="A235" s="15"/>
      <c r="B235" s="245"/>
      <c r="C235" s="246"/>
      <c r="D235" s="225" t="s">
        <v>175</v>
      </c>
      <c r="E235" s="247" t="s">
        <v>19</v>
      </c>
      <c r="F235" s="248" t="s">
        <v>179</v>
      </c>
      <c r="G235" s="246"/>
      <c r="H235" s="249">
        <v>68.961</v>
      </c>
      <c r="I235" s="250"/>
      <c r="J235" s="246"/>
      <c r="K235" s="246"/>
      <c r="L235" s="251"/>
      <c r="M235" s="252"/>
      <c r="N235" s="253"/>
      <c r="O235" s="253"/>
      <c r="P235" s="253"/>
      <c r="Q235" s="253"/>
      <c r="R235" s="253"/>
      <c r="S235" s="253"/>
      <c r="T235" s="254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T235" s="255" t="s">
        <v>175</v>
      </c>
      <c r="AU235" s="255" t="s">
        <v>85</v>
      </c>
      <c r="AV235" s="15" t="s">
        <v>167</v>
      </c>
      <c r="AW235" s="15" t="s">
        <v>37</v>
      </c>
      <c r="AX235" s="15" t="s">
        <v>83</v>
      </c>
      <c r="AY235" s="255" t="s">
        <v>159</v>
      </c>
    </row>
    <row r="236" spans="1:65" s="2" customFormat="1" ht="55.5" customHeight="1">
      <c r="A236" s="39"/>
      <c r="B236" s="40"/>
      <c r="C236" s="257" t="s">
        <v>259</v>
      </c>
      <c r="D236" s="257" t="s">
        <v>255</v>
      </c>
      <c r="E236" s="258" t="s">
        <v>282</v>
      </c>
      <c r="F236" s="259" t="s">
        <v>283</v>
      </c>
      <c r="G236" s="260" t="s">
        <v>165</v>
      </c>
      <c r="H236" s="261">
        <v>82.753</v>
      </c>
      <c r="I236" s="262"/>
      <c r="J236" s="263">
        <f>ROUND(I236*H236,2)</f>
        <v>0</v>
      </c>
      <c r="K236" s="259" t="s">
        <v>166</v>
      </c>
      <c r="L236" s="264"/>
      <c r="M236" s="265" t="s">
        <v>19</v>
      </c>
      <c r="N236" s="266" t="s">
        <v>46</v>
      </c>
      <c r="O236" s="85"/>
      <c r="P236" s="214">
        <f>O236*H236</f>
        <v>0</v>
      </c>
      <c r="Q236" s="214">
        <v>0.00554</v>
      </c>
      <c r="R236" s="214">
        <f>Q236*H236</f>
        <v>0.45845162</v>
      </c>
      <c r="S236" s="214">
        <v>0</v>
      </c>
      <c r="T236" s="215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16" t="s">
        <v>259</v>
      </c>
      <c r="AT236" s="216" t="s">
        <v>255</v>
      </c>
      <c r="AU236" s="216" t="s">
        <v>85</v>
      </c>
      <c r="AY236" s="18" t="s">
        <v>159</v>
      </c>
      <c r="BE236" s="217">
        <f>IF(N236="základní",J236,0)</f>
        <v>0</v>
      </c>
      <c r="BF236" s="217">
        <f>IF(N236="snížená",J236,0)</f>
        <v>0</v>
      </c>
      <c r="BG236" s="217">
        <f>IF(N236="zákl. přenesená",J236,0)</f>
        <v>0</v>
      </c>
      <c r="BH236" s="217">
        <f>IF(N236="sníž. přenesená",J236,0)</f>
        <v>0</v>
      </c>
      <c r="BI236" s="217">
        <f>IF(N236="nulová",J236,0)</f>
        <v>0</v>
      </c>
      <c r="BJ236" s="18" t="s">
        <v>83</v>
      </c>
      <c r="BK236" s="217">
        <f>ROUND(I236*H236,2)</f>
        <v>0</v>
      </c>
      <c r="BL236" s="18" t="s">
        <v>238</v>
      </c>
      <c r="BM236" s="216" t="s">
        <v>1725</v>
      </c>
    </row>
    <row r="237" spans="1:51" s="14" customFormat="1" ht="12">
      <c r="A237" s="14"/>
      <c r="B237" s="234"/>
      <c r="C237" s="235"/>
      <c r="D237" s="225" t="s">
        <v>175</v>
      </c>
      <c r="E237" s="235"/>
      <c r="F237" s="237" t="s">
        <v>1723</v>
      </c>
      <c r="G237" s="235"/>
      <c r="H237" s="238">
        <v>82.753</v>
      </c>
      <c r="I237" s="239"/>
      <c r="J237" s="235"/>
      <c r="K237" s="235"/>
      <c r="L237" s="240"/>
      <c r="M237" s="241"/>
      <c r="N237" s="242"/>
      <c r="O237" s="242"/>
      <c r="P237" s="242"/>
      <c r="Q237" s="242"/>
      <c r="R237" s="242"/>
      <c r="S237" s="242"/>
      <c r="T237" s="243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44" t="s">
        <v>175</v>
      </c>
      <c r="AU237" s="244" t="s">
        <v>85</v>
      </c>
      <c r="AV237" s="14" t="s">
        <v>85</v>
      </c>
      <c r="AW237" s="14" t="s">
        <v>4</v>
      </c>
      <c r="AX237" s="14" t="s">
        <v>83</v>
      </c>
      <c r="AY237" s="244" t="s">
        <v>159</v>
      </c>
    </row>
    <row r="238" spans="1:65" s="2" customFormat="1" ht="49.05" customHeight="1">
      <c r="A238" s="39"/>
      <c r="B238" s="40"/>
      <c r="C238" s="205" t="s">
        <v>348</v>
      </c>
      <c r="D238" s="205" t="s">
        <v>162</v>
      </c>
      <c r="E238" s="206" t="s">
        <v>395</v>
      </c>
      <c r="F238" s="207" t="s">
        <v>396</v>
      </c>
      <c r="G238" s="208" t="s">
        <v>191</v>
      </c>
      <c r="H238" s="209">
        <v>7.367</v>
      </c>
      <c r="I238" s="210"/>
      <c r="J238" s="211">
        <f>ROUND(I238*H238,2)</f>
        <v>0</v>
      </c>
      <c r="K238" s="207" t="s">
        <v>166</v>
      </c>
      <c r="L238" s="45"/>
      <c r="M238" s="212" t="s">
        <v>19</v>
      </c>
      <c r="N238" s="213" t="s">
        <v>46</v>
      </c>
      <c r="O238" s="85"/>
      <c r="P238" s="214">
        <f>O238*H238</f>
        <v>0</v>
      </c>
      <c r="Q238" s="214">
        <v>0</v>
      </c>
      <c r="R238" s="214">
        <f>Q238*H238</f>
        <v>0</v>
      </c>
      <c r="S238" s="214">
        <v>0</v>
      </c>
      <c r="T238" s="215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16" t="s">
        <v>238</v>
      </c>
      <c r="AT238" s="216" t="s">
        <v>162</v>
      </c>
      <c r="AU238" s="216" t="s">
        <v>85</v>
      </c>
      <c r="AY238" s="18" t="s">
        <v>159</v>
      </c>
      <c r="BE238" s="217">
        <f>IF(N238="základní",J238,0)</f>
        <v>0</v>
      </c>
      <c r="BF238" s="217">
        <f>IF(N238="snížená",J238,0)</f>
        <v>0</v>
      </c>
      <c r="BG238" s="217">
        <f>IF(N238="zákl. přenesená",J238,0)</f>
        <v>0</v>
      </c>
      <c r="BH238" s="217">
        <f>IF(N238="sníž. přenesená",J238,0)</f>
        <v>0</v>
      </c>
      <c r="BI238" s="217">
        <f>IF(N238="nulová",J238,0)</f>
        <v>0</v>
      </c>
      <c r="BJ238" s="18" t="s">
        <v>83</v>
      </c>
      <c r="BK238" s="217">
        <f>ROUND(I238*H238,2)</f>
        <v>0</v>
      </c>
      <c r="BL238" s="18" t="s">
        <v>238</v>
      </c>
      <c r="BM238" s="216" t="s">
        <v>1726</v>
      </c>
    </row>
    <row r="239" spans="1:47" s="2" customFormat="1" ht="12">
      <c r="A239" s="39"/>
      <c r="B239" s="40"/>
      <c r="C239" s="41"/>
      <c r="D239" s="218" t="s">
        <v>169</v>
      </c>
      <c r="E239" s="41"/>
      <c r="F239" s="219" t="s">
        <v>398</v>
      </c>
      <c r="G239" s="41"/>
      <c r="H239" s="41"/>
      <c r="I239" s="220"/>
      <c r="J239" s="41"/>
      <c r="K239" s="41"/>
      <c r="L239" s="45"/>
      <c r="M239" s="221"/>
      <c r="N239" s="222"/>
      <c r="O239" s="85"/>
      <c r="P239" s="85"/>
      <c r="Q239" s="85"/>
      <c r="R239" s="85"/>
      <c r="S239" s="85"/>
      <c r="T239" s="86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T239" s="18" t="s">
        <v>169</v>
      </c>
      <c r="AU239" s="18" t="s">
        <v>85</v>
      </c>
    </row>
    <row r="240" spans="1:63" s="12" customFormat="1" ht="22.8" customHeight="1">
      <c r="A240" s="12"/>
      <c r="B240" s="189"/>
      <c r="C240" s="190"/>
      <c r="D240" s="191" t="s">
        <v>74</v>
      </c>
      <c r="E240" s="203" t="s">
        <v>399</v>
      </c>
      <c r="F240" s="203" t="s">
        <v>400</v>
      </c>
      <c r="G240" s="190"/>
      <c r="H240" s="190"/>
      <c r="I240" s="193"/>
      <c r="J240" s="204">
        <f>BK240</f>
        <v>0</v>
      </c>
      <c r="K240" s="190"/>
      <c r="L240" s="195"/>
      <c r="M240" s="196"/>
      <c r="N240" s="197"/>
      <c r="O240" s="197"/>
      <c r="P240" s="198">
        <f>SUM(P241:P318)</f>
        <v>0</v>
      </c>
      <c r="Q240" s="197"/>
      <c r="R240" s="198">
        <f>SUM(R241:R318)</f>
        <v>1.2387972800000002</v>
      </c>
      <c r="S240" s="197"/>
      <c r="T240" s="199">
        <f>SUM(T241:T318)</f>
        <v>0.06642825000000001</v>
      </c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R240" s="200" t="s">
        <v>85</v>
      </c>
      <c r="AT240" s="201" t="s">
        <v>74</v>
      </c>
      <c r="AU240" s="201" t="s">
        <v>83</v>
      </c>
      <c r="AY240" s="200" t="s">
        <v>159</v>
      </c>
      <c r="BK240" s="202">
        <f>SUM(BK241:BK318)</f>
        <v>0</v>
      </c>
    </row>
    <row r="241" spans="1:65" s="2" customFormat="1" ht="44.25" customHeight="1">
      <c r="A241" s="39"/>
      <c r="B241" s="40"/>
      <c r="C241" s="205" t="s">
        <v>350</v>
      </c>
      <c r="D241" s="205" t="s">
        <v>162</v>
      </c>
      <c r="E241" s="206" t="s">
        <v>402</v>
      </c>
      <c r="F241" s="207" t="s">
        <v>403</v>
      </c>
      <c r="G241" s="208" t="s">
        <v>165</v>
      </c>
      <c r="H241" s="209">
        <v>244.95</v>
      </c>
      <c r="I241" s="210"/>
      <c r="J241" s="211">
        <f>ROUND(I241*H241,2)</f>
        <v>0</v>
      </c>
      <c r="K241" s="207" t="s">
        <v>166</v>
      </c>
      <c r="L241" s="45"/>
      <c r="M241" s="212" t="s">
        <v>19</v>
      </c>
      <c r="N241" s="213" t="s">
        <v>46</v>
      </c>
      <c r="O241" s="85"/>
      <c r="P241" s="214">
        <f>O241*H241</f>
        <v>0</v>
      </c>
      <c r="Q241" s="214">
        <v>0.00012</v>
      </c>
      <c r="R241" s="214">
        <f>Q241*H241</f>
        <v>0.029394</v>
      </c>
      <c r="S241" s="214">
        <v>0</v>
      </c>
      <c r="T241" s="215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16" t="s">
        <v>238</v>
      </c>
      <c r="AT241" s="216" t="s">
        <v>162</v>
      </c>
      <c r="AU241" s="216" t="s">
        <v>85</v>
      </c>
      <c r="AY241" s="18" t="s">
        <v>159</v>
      </c>
      <c r="BE241" s="217">
        <f>IF(N241="základní",J241,0)</f>
        <v>0</v>
      </c>
      <c r="BF241" s="217">
        <f>IF(N241="snížená",J241,0)</f>
        <v>0</v>
      </c>
      <c r="BG241" s="217">
        <f>IF(N241="zákl. přenesená",J241,0)</f>
        <v>0</v>
      </c>
      <c r="BH241" s="217">
        <f>IF(N241="sníž. přenesená",J241,0)</f>
        <v>0</v>
      </c>
      <c r="BI241" s="217">
        <f>IF(N241="nulová",J241,0)</f>
        <v>0</v>
      </c>
      <c r="BJ241" s="18" t="s">
        <v>83</v>
      </c>
      <c r="BK241" s="217">
        <f>ROUND(I241*H241,2)</f>
        <v>0</v>
      </c>
      <c r="BL241" s="18" t="s">
        <v>238</v>
      </c>
      <c r="BM241" s="216" t="s">
        <v>1727</v>
      </c>
    </row>
    <row r="242" spans="1:47" s="2" customFormat="1" ht="12">
      <c r="A242" s="39"/>
      <c r="B242" s="40"/>
      <c r="C242" s="41"/>
      <c r="D242" s="218" t="s">
        <v>169</v>
      </c>
      <c r="E242" s="41"/>
      <c r="F242" s="219" t="s">
        <v>405</v>
      </c>
      <c r="G242" s="41"/>
      <c r="H242" s="41"/>
      <c r="I242" s="220"/>
      <c r="J242" s="41"/>
      <c r="K242" s="41"/>
      <c r="L242" s="45"/>
      <c r="M242" s="221"/>
      <c r="N242" s="222"/>
      <c r="O242" s="85"/>
      <c r="P242" s="85"/>
      <c r="Q242" s="85"/>
      <c r="R242" s="85"/>
      <c r="S242" s="85"/>
      <c r="T242" s="86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T242" s="18" t="s">
        <v>169</v>
      </c>
      <c r="AU242" s="18" t="s">
        <v>85</v>
      </c>
    </row>
    <row r="243" spans="1:51" s="13" customFormat="1" ht="12">
      <c r="A243" s="13"/>
      <c r="B243" s="223"/>
      <c r="C243" s="224"/>
      <c r="D243" s="225" t="s">
        <v>175</v>
      </c>
      <c r="E243" s="226" t="s">
        <v>19</v>
      </c>
      <c r="F243" s="227" t="s">
        <v>1679</v>
      </c>
      <c r="G243" s="224"/>
      <c r="H243" s="226" t="s">
        <v>19</v>
      </c>
      <c r="I243" s="228"/>
      <c r="J243" s="224"/>
      <c r="K243" s="224"/>
      <c r="L243" s="229"/>
      <c r="M243" s="230"/>
      <c r="N243" s="231"/>
      <c r="O243" s="231"/>
      <c r="P243" s="231"/>
      <c r="Q243" s="231"/>
      <c r="R243" s="231"/>
      <c r="S243" s="231"/>
      <c r="T243" s="232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33" t="s">
        <v>175</v>
      </c>
      <c r="AU243" s="233" t="s">
        <v>85</v>
      </c>
      <c r="AV243" s="13" t="s">
        <v>83</v>
      </c>
      <c r="AW243" s="13" t="s">
        <v>37</v>
      </c>
      <c r="AX243" s="13" t="s">
        <v>75</v>
      </c>
      <c r="AY243" s="233" t="s">
        <v>159</v>
      </c>
    </row>
    <row r="244" spans="1:51" s="13" customFormat="1" ht="12">
      <c r="A244" s="13"/>
      <c r="B244" s="223"/>
      <c r="C244" s="224"/>
      <c r="D244" s="225" t="s">
        <v>175</v>
      </c>
      <c r="E244" s="226" t="s">
        <v>19</v>
      </c>
      <c r="F244" s="227" t="s">
        <v>251</v>
      </c>
      <c r="G244" s="224"/>
      <c r="H244" s="226" t="s">
        <v>19</v>
      </c>
      <c r="I244" s="228"/>
      <c r="J244" s="224"/>
      <c r="K244" s="224"/>
      <c r="L244" s="229"/>
      <c r="M244" s="230"/>
      <c r="N244" s="231"/>
      <c r="O244" s="231"/>
      <c r="P244" s="231"/>
      <c r="Q244" s="231"/>
      <c r="R244" s="231"/>
      <c r="S244" s="231"/>
      <c r="T244" s="232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33" t="s">
        <v>175</v>
      </c>
      <c r="AU244" s="233" t="s">
        <v>85</v>
      </c>
      <c r="AV244" s="13" t="s">
        <v>83</v>
      </c>
      <c r="AW244" s="13" t="s">
        <v>37</v>
      </c>
      <c r="AX244" s="13" t="s">
        <v>75</v>
      </c>
      <c r="AY244" s="233" t="s">
        <v>159</v>
      </c>
    </row>
    <row r="245" spans="1:51" s="14" customFormat="1" ht="12">
      <c r="A245" s="14"/>
      <c r="B245" s="234"/>
      <c r="C245" s="235"/>
      <c r="D245" s="225" t="s">
        <v>175</v>
      </c>
      <c r="E245" s="236" t="s">
        <v>19</v>
      </c>
      <c r="F245" s="237" t="s">
        <v>1728</v>
      </c>
      <c r="G245" s="235"/>
      <c r="H245" s="238">
        <v>282.861</v>
      </c>
      <c r="I245" s="239"/>
      <c r="J245" s="235"/>
      <c r="K245" s="235"/>
      <c r="L245" s="240"/>
      <c r="M245" s="241"/>
      <c r="N245" s="242"/>
      <c r="O245" s="242"/>
      <c r="P245" s="242"/>
      <c r="Q245" s="242"/>
      <c r="R245" s="242"/>
      <c r="S245" s="242"/>
      <c r="T245" s="243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44" t="s">
        <v>175</v>
      </c>
      <c r="AU245" s="244" t="s">
        <v>85</v>
      </c>
      <c r="AV245" s="14" t="s">
        <v>85</v>
      </c>
      <c r="AW245" s="14" t="s">
        <v>37</v>
      </c>
      <c r="AX245" s="14" t="s">
        <v>75</v>
      </c>
      <c r="AY245" s="244" t="s">
        <v>159</v>
      </c>
    </row>
    <row r="246" spans="1:51" s="13" customFormat="1" ht="12">
      <c r="A246" s="13"/>
      <c r="B246" s="223"/>
      <c r="C246" s="224"/>
      <c r="D246" s="225" t="s">
        <v>175</v>
      </c>
      <c r="E246" s="226" t="s">
        <v>19</v>
      </c>
      <c r="F246" s="227" t="s">
        <v>406</v>
      </c>
      <c r="G246" s="224"/>
      <c r="H246" s="226" t="s">
        <v>19</v>
      </c>
      <c r="I246" s="228"/>
      <c r="J246" s="224"/>
      <c r="K246" s="224"/>
      <c r="L246" s="229"/>
      <c r="M246" s="230"/>
      <c r="N246" s="231"/>
      <c r="O246" s="231"/>
      <c r="P246" s="231"/>
      <c r="Q246" s="231"/>
      <c r="R246" s="231"/>
      <c r="S246" s="231"/>
      <c r="T246" s="232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33" t="s">
        <v>175</v>
      </c>
      <c r="AU246" s="233" t="s">
        <v>85</v>
      </c>
      <c r="AV246" s="13" t="s">
        <v>83</v>
      </c>
      <c r="AW246" s="13" t="s">
        <v>37</v>
      </c>
      <c r="AX246" s="13" t="s">
        <v>75</v>
      </c>
      <c r="AY246" s="233" t="s">
        <v>159</v>
      </c>
    </row>
    <row r="247" spans="1:51" s="14" customFormat="1" ht="12">
      <c r="A247" s="14"/>
      <c r="B247" s="234"/>
      <c r="C247" s="235"/>
      <c r="D247" s="225" t="s">
        <v>175</v>
      </c>
      <c r="E247" s="236" t="s">
        <v>19</v>
      </c>
      <c r="F247" s="237" t="s">
        <v>1729</v>
      </c>
      <c r="G247" s="235"/>
      <c r="H247" s="238">
        <v>-37.911</v>
      </c>
      <c r="I247" s="239"/>
      <c r="J247" s="235"/>
      <c r="K247" s="235"/>
      <c r="L247" s="240"/>
      <c r="M247" s="241"/>
      <c r="N247" s="242"/>
      <c r="O247" s="242"/>
      <c r="P247" s="242"/>
      <c r="Q247" s="242"/>
      <c r="R247" s="242"/>
      <c r="S247" s="242"/>
      <c r="T247" s="243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44" t="s">
        <v>175</v>
      </c>
      <c r="AU247" s="244" t="s">
        <v>85</v>
      </c>
      <c r="AV247" s="14" t="s">
        <v>85</v>
      </c>
      <c r="AW247" s="14" t="s">
        <v>37</v>
      </c>
      <c r="AX247" s="14" t="s">
        <v>75</v>
      </c>
      <c r="AY247" s="244" t="s">
        <v>159</v>
      </c>
    </row>
    <row r="248" spans="1:51" s="15" customFormat="1" ht="12">
      <c r="A248" s="15"/>
      <c r="B248" s="245"/>
      <c r="C248" s="246"/>
      <c r="D248" s="225" t="s">
        <v>175</v>
      </c>
      <c r="E248" s="247" t="s">
        <v>19</v>
      </c>
      <c r="F248" s="248" t="s">
        <v>179</v>
      </c>
      <c r="G248" s="246"/>
      <c r="H248" s="249">
        <v>244.95</v>
      </c>
      <c r="I248" s="250"/>
      <c r="J248" s="246"/>
      <c r="K248" s="246"/>
      <c r="L248" s="251"/>
      <c r="M248" s="252"/>
      <c r="N248" s="253"/>
      <c r="O248" s="253"/>
      <c r="P248" s="253"/>
      <c r="Q248" s="253"/>
      <c r="R248" s="253"/>
      <c r="S248" s="253"/>
      <c r="T248" s="254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T248" s="255" t="s">
        <v>175</v>
      </c>
      <c r="AU248" s="255" t="s">
        <v>85</v>
      </c>
      <c r="AV248" s="15" t="s">
        <v>167</v>
      </c>
      <c r="AW248" s="15" t="s">
        <v>37</v>
      </c>
      <c r="AX248" s="15" t="s">
        <v>83</v>
      </c>
      <c r="AY248" s="255" t="s">
        <v>159</v>
      </c>
    </row>
    <row r="249" spans="1:65" s="2" customFormat="1" ht="24.15" customHeight="1">
      <c r="A249" s="39"/>
      <c r="B249" s="40"/>
      <c r="C249" s="257" t="s">
        <v>353</v>
      </c>
      <c r="D249" s="257" t="s">
        <v>255</v>
      </c>
      <c r="E249" s="258" t="s">
        <v>1730</v>
      </c>
      <c r="F249" s="259" t="s">
        <v>1731</v>
      </c>
      <c r="G249" s="260" t="s">
        <v>165</v>
      </c>
      <c r="H249" s="261">
        <v>257.198</v>
      </c>
      <c r="I249" s="262"/>
      <c r="J249" s="263">
        <f>ROUND(I249*H249,2)</f>
        <v>0</v>
      </c>
      <c r="K249" s="259" t="s">
        <v>166</v>
      </c>
      <c r="L249" s="264"/>
      <c r="M249" s="265" t="s">
        <v>19</v>
      </c>
      <c r="N249" s="266" t="s">
        <v>46</v>
      </c>
      <c r="O249" s="85"/>
      <c r="P249" s="214">
        <f>O249*H249</f>
        <v>0</v>
      </c>
      <c r="Q249" s="214">
        <v>0.0015</v>
      </c>
      <c r="R249" s="214">
        <f>Q249*H249</f>
        <v>0.385797</v>
      </c>
      <c r="S249" s="214">
        <v>0</v>
      </c>
      <c r="T249" s="215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16" t="s">
        <v>259</v>
      </c>
      <c r="AT249" s="216" t="s">
        <v>255</v>
      </c>
      <c r="AU249" s="216" t="s">
        <v>85</v>
      </c>
      <c r="AY249" s="18" t="s">
        <v>159</v>
      </c>
      <c r="BE249" s="217">
        <f>IF(N249="základní",J249,0)</f>
        <v>0</v>
      </c>
      <c r="BF249" s="217">
        <f>IF(N249="snížená",J249,0)</f>
        <v>0</v>
      </c>
      <c r="BG249" s="217">
        <f>IF(N249="zákl. přenesená",J249,0)</f>
        <v>0</v>
      </c>
      <c r="BH249" s="217">
        <f>IF(N249="sníž. přenesená",J249,0)</f>
        <v>0</v>
      </c>
      <c r="BI249" s="217">
        <f>IF(N249="nulová",J249,0)</f>
        <v>0</v>
      </c>
      <c r="BJ249" s="18" t="s">
        <v>83</v>
      </c>
      <c r="BK249" s="217">
        <f>ROUND(I249*H249,2)</f>
        <v>0</v>
      </c>
      <c r="BL249" s="18" t="s">
        <v>238</v>
      </c>
      <c r="BM249" s="216" t="s">
        <v>1732</v>
      </c>
    </row>
    <row r="250" spans="1:51" s="14" customFormat="1" ht="12">
      <c r="A250" s="14"/>
      <c r="B250" s="234"/>
      <c r="C250" s="235"/>
      <c r="D250" s="225" t="s">
        <v>175</v>
      </c>
      <c r="E250" s="235"/>
      <c r="F250" s="237" t="s">
        <v>1733</v>
      </c>
      <c r="G250" s="235"/>
      <c r="H250" s="238">
        <v>257.198</v>
      </c>
      <c r="I250" s="239"/>
      <c r="J250" s="235"/>
      <c r="K250" s="235"/>
      <c r="L250" s="240"/>
      <c r="M250" s="241"/>
      <c r="N250" s="242"/>
      <c r="O250" s="242"/>
      <c r="P250" s="242"/>
      <c r="Q250" s="242"/>
      <c r="R250" s="242"/>
      <c r="S250" s="242"/>
      <c r="T250" s="243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44" t="s">
        <v>175</v>
      </c>
      <c r="AU250" s="244" t="s">
        <v>85</v>
      </c>
      <c r="AV250" s="14" t="s">
        <v>85</v>
      </c>
      <c r="AW250" s="14" t="s">
        <v>4</v>
      </c>
      <c r="AX250" s="14" t="s">
        <v>83</v>
      </c>
      <c r="AY250" s="244" t="s">
        <v>159</v>
      </c>
    </row>
    <row r="251" spans="1:65" s="2" customFormat="1" ht="37.8" customHeight="1">
      <c r="A251" s="39"/>
      <c r="B251" s="40"/>
      <c r="C251" s="205" t="s">
        <v>368</v>
      </c>
      <c r="D251" s="205" t="s">
        <v>162</v>
      </c>
      <c r="E251" s="206" t="s">
        <v>414</v>
      </c>
      <c r="F251" s="207" t="s">
        <v>415</v>
      </c>
      <c r="G251" s="208" t="s">
        <v>165</v>
      </c>
      <c r="H251" s="209">
        <v>244.95</v>
      </c>
      <c r="I251" s="210"/>
      <c r="J251" s="211">
        <f>ROUND(I251*H251,2)</f>
        <v>0</v>
      </c>
      <c r="K251" s="207" t="s">
        <v>166</v>
      </c>
      <c r="L251" s="45"/>
      <c r="M251" s="212" t="s">
        <v>19</v>
      </c>
      <c r="N251" s="213" t="s">
        <v>46</v>
      </c>
      <c r="O251" s="85"/>
      <c r="P251" s="214">
        <f>O251*H251</f>
        <v>0</v>
      </c>
      <c r="Q251" s="214">
        <v>0</v>
      </c>
      <c r="R251" s="214">
        <f>Q251*H251</f>
        <v>0</v>
      </c>
      <c r="S251" s="214">
        <v>0</v>
      </c>
      <c r="T251" s="215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16" t="s">
        <v>238</v>
      </c>
      <c r="AT251" s="216" t="s">
        <v>162</v>
      </c>
      <c r="AU251" s="216" t="s">
        <v>85</v>
      </c>
      <c r="AY251" s="18" t="s">
        <v>159</v>
      </c>
      <c r="BE251" s="217">
        <f>IF(N251="základní",J251,0)</f>
        <v>0</v>
      </c>
      <c r="BF251" s="217">
        <f>IF(N251="snížená",J251,0)</f>
        <v>0</v>
      </c>
      <c r="BG251" s="217">
        <f>IF(N251="zákl. přenesená",J251,0)</f>
        <v>0</v>
      </c>
      <c r="BH251" s="217">
        <f>IF(N251="sníž. přenesená",J251,0)</f>
        <v>0</v>
      </c>
      <c r="BI251" s="217">
        <f>IF(N251="nulová",J251,0)</f>
        <v>0</v>
      </c>
      <c r="BJ251" s="18" t="s">
        <v>83</v>
      </c>
      <c r="BK251" s="217">
        <f>ROUND(I251*H251,2)</f>
        <v>0</v>
      </c>
      <c r="BL251" s="18" t="s">
        <v>238</v>
      </c>
      <c r="BM251" s="216" t="s">
        <v>1734</v>
      </c>
    </row>
    <row r="252" spans="1:47" s="2" customFormat="1" ht="12">
      <c r="A252" s="39"/>
      <c r="B252" s="40"/>
      <c r="C252" s="41"/>
      <c r="D252" s="218" t="s">
        <v>169</v>
      </c>
      <c r="E252" s="41"/>
      <c r="F252" s="219" t="s">
        <v>417</v>
      </c>
      <c r="G252" s="41"/>
      <c r="H252" s="41"/>
      <c r="I252" s="220"/>
      <c r="J252" s="41"/>
      <c r="K252" s="41"/>
      <c r="L252" s="45"/>
      <c r="M252" s="221"/>
      <c r="N252" s="222"/>
      <c r="O252" s="85"/>
      <c r="P252" s="85"/>
      <c r="Q252" s="85"/>
      <c r="R252" s="85"/>
      <c r="S252" s="85"/>
      <c r="T252" s="86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T252" s="18" t="s">
        <v>169</v>
      </c>
      <c r="AU252" s="18" t="s">
        <v>85</v>
      </c>
    </row>
    <row r="253" spans="1:65" s="2" customFormat="1" ht="24.15" customHeight="1">
      <c r="A253" s="39"/>
      <c r="B253" s="40"/>
      <c r="C253" s="257" t="s">
        <v>371</v>
      </c>
      <c r="D253" s="257" t="s">
        <v>255</v>
      </c>
      <c r="E253" s="258" t="s">
        <v>1730</v>
      </c>
      <c r="F253" s="259" t="s">
        <v>1731</v>
      </c>
      <c r="G253" s="260" t="s">
        <v>165</v>
      </c>
      <c r="H253" s="261">
        <v>257.198</v>
      </c>
      <c r="I253" s="262"/>
      <c r="J253" s="263">
        <f>ROUND(I253*H253,2)</f>
        <v>0</v>
      </c>
      <c r="K253" s="259" t="s">
        <v>166</v>
      </c>
      <c r="L253" s="264"/>
      <c r="M253" s="265" t="s">
        <v>19</v>
      </c>
      <c r="N253" s="266" t="s">
        <v>46</v>
      </c>
      <c r="O253" s="85"/>
      <c r="P253" s="214">
        <f>O253*H253</f>
        <v>0</v>
      </c>
      <c r="Q253" s="214">
        <v>0.0015</v>
      </c>
      <c r="R253" s="214">
        <f>Q253*H253</f>
        <v>0.385797</v>
      </c>
      <c r="S253" s="214">
        <v>0</v>
      </c>
      <c r="T253" s="215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16" t="s">
        <v>259</v>
      </c>
      <c r="AT253" s="216" t="s">
        <v>255</v>
      </c>
      <c r="AU253" s="216" t="s">
        <v>85</v>
      </c>
      <c r="AY253" s="18" t="s">
        <v>159</v>
      </c>
      <c r="BE253" s="217">
        <f>IF(N253="základní",J253,0)</f>
        <v>0</v>
      </c>
      <c r="BF253" s="217">
        <f>IF(N253="snížená",J253,0)</f>
        <v>0</v>
      </c>
      <c r="BG253" s="217">
        <f>IF(N253="zákl. přenesená",J253,0)</f>
        <v>0</v>
      </c>
      <c r="BH253" s="217">
        <f>IF(N253="sníž. přenesená",J253,0)</f>
        <v>0</v>
      </c>
      <c r="BI253" s="217">
        <f>IF(N253="nulová",J253,0)</f>
        <v>0</v>
      </c>
      <c r="BJ253" s="18" t="s">
        <v>83</v>
      </c>
      <c r="BK253" s="217">
        <f>ROUND(I253*H253,2)</f>
        <v>0</v>
      </c>
      <c r="BL253" s="18" t="s">
        <v>238</v>
      </c>
      <c r="BM253" s="216" t="s">
        <v>1735</v>
      </c>
    </row>
    <row r="254" spans="1:51" s="14" customFormat="1" ht="12">
      <c r="A254" s="14"/>
      <c r="B254" s="234"/>
      <c r="C254" s="235"/>
      <c r="D254" s="225" t="s">
        <v>175</v>
      </c>
      <c r="E254" s="235"/>
      <c r="F254" s="237" t="s">
        <v>1733</v>
      </c>
      <c r="G254" s="235"/>
      <c r="H254" s="238">
        <v>257.198</v>
      </c>
      <c r="I254" s="239"/>
      <c r="J254" s="235"/>
      <c r="K254" s="235"/>
      <c r="L254" s="240"/>
      <c r="M254" s="241"/>
      <c r="N254" s="242"/>
      <c r="O254" s="242"/>
      <c r="P254" s="242"/>
      <c r="Q254" s="242"/>
      <c r="R254" s="242"/>
      <c r="S254" s="242"/>
      <c r="T254" s="243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44" t="s">
        <v>175</v>
      </c>
      <c r="AU254" s="244" t="s">
        <v>85</v>
      </c>
      <c r="AV254" s="14" t="s">
        <v>85</v>
      </c>
      <c r="AW254" s="14" t="s">
        <v>4</v>
      </c>
      <c r="AX254" s="14" t="s">
        <v>83</v>
      </c>
      <c r="AY254" s="244" t="s">
        <v>159</v>
      </c>
    </row>
    <row r="255" spans="1:65" s="2" customFormat="1" ht="55.5" customHeight="1">
      <c r="A255" s="39"/>
      <c r="B255" s="40"/>
      <c r="C255" s="205" t="s">
        <v>376</v>
      </c>
      <c r="D255" s="205" t="s">
        <v>162</v>
      </c>
      <c r="E255" s="206" t="s">
        <v>1736</v>
      </c>
      <c r="F255" s="207" t="s">
        <v>1737</v>
      </c>
      <c r="G255" s="208" t="s">
        <v>165</v>
      </c>
      <c r="H255" s="209">
        <v>244.95</v>
      </c>
      <c r="I255" s="210"/>
      <c r="J255" s="211">
        <f>ROUND(I255*H255,2)</f>
        <v>0</v>
      </c>
      <c r="K255" s="207" t="s">
        <v>166</v>
      </c>
      <c r="L255" s="45"/>
      <c r="M255" s="212" t="s">
        <v>19</v>
      </c>
      <c r="N255" s="213" t="s">
        <v>46</v>
      </c>
      <c r="O255" s="85"/>
      <c r="P255" s="214">
        <f>O255*H255</f>
        <v>0</v>
      </c>
      <c r="Q255" s="214">
        <v>9E-05</v>
      </c>
      <c r="R255" s="214">
        <f>Q255*H255</f>
        <v>0.0220455</v>
      </c>
      <c r="S255" s="214">
        <v>0</v>
      </c>
      <c r="T255" s="215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16" t="s">
        <v>238</v>
      </c>
      <c r="AT255" s="216" t="s">
        <v>162</v>
      </c>
      <c r="AU255" s="216" t="s">
        <v>85</v>
      </c>
      <c r="AY255" s="18" t="s">
        <v>159</v>
      </c>
      <c r="BE255" s="217">
        <f>IF(N255="základní",J255,0)</f>
        <v>0</v>
      </c>
      <c r="BF255" s="217">
        <f>IF(N255="snížená",J255,0)</f>
        <v>0</v>
      </c>
      <c r="BG255" s="217">
        <f>IF(N255="zákl. přenesená",J255,0)</f>
        <v>0</v>
      </c>
      <c r="BH255" s="217">
        <f>IF(N255="sníž. přenesená",J255,0)</f>
        <v>0</v>
      </c>
      <c r="BI255" s="217">
        <f>IF(N255="nulová",J255,0)</f>
        <v>0</v>
      </c>
      <c r="BJ255" s="18" t="s">
        <v>83</v>
      </c>
      <c r="BK255" s="217">
        <f>ROUND(I255*H255,2)</f>
        <v>0</v>
      </c>
      <c r="BL255" s="18" t="s">
        <v>238</v>
      </c>
      <c r="BM255" s="216" t="s">
        <v>1738</v>
      </c>
    </row>
    <row r="256" spans="1:47" s="2" customFormat="1" ht="12">
      <c r="A256" s="39"/>
      <c r="B256" s="40"/>
      <c r="C256" s="41"/>
      <c r="D256" s="218" t="s">
        <v>169</v>
      </c>
      <c r="E256" s="41"/>
      <c r="F256" s="219" t="s">
        <v>1739</v>
      </c>
      <c r="G256" s="41"/>
      <c r="H256" s="41"/>
      <c r="I256" s="220"/>
      <c r="J256" s="41"/>
      <c r="K256" s="41"/>
      <c r="L256" s="45"/>
      <c r="M256" s="221"/>
      <c r="N256" s="222"/>
      <c r="O256" s="85"/>
      <c r="P256" s="85"/>
      <c r="Q256" s="85"/>
      <c r="R256" s="85"/>
      <c r="S256" s="85"/>
      <c r="T256" s="86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T256" s="18" t="s">
        <v>169</v>
      </c>
      <c r="AU256" s="18" t="s">
        <v>85</v>
      </c>
    </row>
    <row r="257" spans="1:47" s="2" customFormat="1" ht="12">
      <c r="A257" s="39"/>
      <c r="B257" s="40"/>
      <c r="C257" s="41"/>
      <c r="D257" s="225" t="s">
        <v>203</v>
      </c>
      <c r="E257" s="41"/>
      <c r="F257" s="256" t="s">
        <v>427</v>
      </c>
      <c r="G257" s="41"/>
      <c r="H257" s="41"/>
      <c r="I257" s="220"/>
      <c r="J257" s="41"/>
      <c r="K257" s="41"/>
      <c r="L257" s="45"/>
      <c r="M257" s="221"/>
      <c r="N257" s="222"/>
      <c r="O257" s="85"/>
      <c r="P257" s="85"/>
      <c r="Q257" s="85"/>
      <c r="R257" s="85"/>
      <c r="S257" s="85"/>
      <c r="T257" s="86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T257" s="18" t="s">
        <v>203</v>
      </c>
      <c r="AU257" s="18" t="s">
        <v>85</v>
      </c>
    </row>
    <row r="258" spans="1:65" s="2" customFormat="1" ht="37.8" customHeight="1">
      <c r="A258" s="39"/>
      <c r="B258" s="40"/>
      <c r="C258" s="205" t="s">
        <v>379</v>
      </c>
      <c r="D258" s="205" t="s">
        <v>162</v>
      </c>
      <c r="E258" s="206" t="s">
        <v>429</v>
      </c>
      <c r="F258" s="207" t="s">
        <v>430</v>
      </c>
      <c r="G258" s="208" t="s">
        <v>165</v>
      </c>
      <c r="H258" s="209">
        <v>37.911</v>
      </c>
      <c r="I258" s="210"/>
      <c r="J258" s="211">
        <f>ROUND(I258*H258,2)</f>
        <v>0</v>
      </c>
      <c r="K258" s="207" t="s">
        <v>166</v>
      </c>
      <c r="L258" s="45"/>
      <c r="M258" s="212" t="s">
        <v>19</v>
      </c>
      <c r="N258" s="213" t="s">
        <v>46</v>
      </c>
      <c r="O258" s="85"/>
      <c r="P258" s="214">
        <f>O258*H258</f>
        <v>0</v>
      </c>
      <c r="Q258" s="214">
        <v>0.00012</v>
      </c>
      <c r="R258" s="214">
        <f>Q258*H258</f>
        <v>0.00454932</v>
      </c>
      <c r="S258" s="214">
        <v>0</v>
      </c>
      <c r="T258" s="215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16" t="s">
        <v>238</v>
      </c>
      <c r="AT258" s="216" t="s">
        <v>162</v>
      </c>
      <c r="AU258" s="216" t="s">
        <v>85</v>
      </c>
      <c r="AY258" s="18" t="s">
        <v>159</v>
      </c>
      <c r="BE258" s="217">
        <f>IF(N258="základní",J258,0)</f>
        <v>0</v>
      </c>
      <c r="BF258" s="217">
        <f>IF(N258="snížená",J258,0)</f>
        <v>0</v>
      </c>
      <c r="BG258" s="217">
        <f>IF(N258="zákl. přenesená",J258,0)</f>
        <v>0</v>
      </c>
      <c r="BH258" s="217">
        <f>IF(N258="sníž. přenesená",J258,0)</f>
        <v>0</v>
      </c>
      <c r="BI258" s="217">
        <f>IF(N258="nulová",J258,0)</f>
        <v>0</v>
      </c>
      <c r="BJ258" s="18" t="s">
        <v>83</v>
      </c>
      <c r="BK258" s="217">
        <f>ROUND(I258*H258,2)</f>
        <v>0</v>
      </c>
      <c r="BL258" s="18" t="s">
        <v>238</v>
      </c>
      <c r="BM258" s="216" t="s">
        <v>1740</v>
      </c>
    </row>
    <row r="259" spans="1:47" s="2" customFormat="1" ht="12">
      <c r="A259" s="39"/>
      <c r="B259" s="40"/>
      <c r="C259" s="41"/>
      <c r="D259" s="218" t="s">
        <v>169</v>
      </c>
      <c r="E259" s="41"/>
      <c r="F259" s="219" t="s">
        <v>432</v>
      </c>
      <c r="G259" s="41"/>
      <c r="H259" s="41"/>
      <c r="I259" s="220"/>
      <c r="J259" s="41"/>
      <c r="K259" s="41"/>
      <c r="L259" s="45"/>
      <c r="M259" s="221"/>
      <c r="N259" s="222"/>
      <c r="O259" s="85"/>
      <c r="P259" s="85"/>
      <c r="Q259" s="85"/>
      <c r="R259" s="85"/>
      <c r="S259" s="85"/>
      <c r="T259" s="86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T259" s="18" t="s">
        <v>169</v>
      </c>
      <c r="AU259" s="18" t="s">
        <v>85</v>
      </c>
    </row>
    <row r="260" spans="1:51" s="13" customFormat="1" ht="12">
      <c r="A260" s="13"/>
      <c r="B260" s="223"/>
      <c r="C260" s="224"/>
      <c r="D260" s="225" t="s">
        <v>175</v>
      </c>
      <c r="E260" s="226" t="s">
        <v>19</v>
      </c>
      <c r="F260" s="227" t="s">
        <v>433</v>
      </c>
      <c r="G260" s="224"/>
      <c r="H260" s="226" t="s">
        <v>19</v>
      </c>
      <c r="I260" s="228"/>
      <c r="J260" s="224"/>
      <c r="K260" s="224"/>
      <c r="L260" s="229"/>
      <c r="M260" s="230"/>
      <c r="N260" s="231"/>
      <c r="O260" s="231"/>
      <c r="P260" s="231"/>
      <c r="Q260" s="231"/>
      <c r="R260" s="231"/>
      <c r="S260" s="231"/>
      <c r="T260" s="232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33" t="s">
        <v>175</v>
      </c>
      <c r="AU260" s="233" t="s">
        <v>85</v>
      </c>
      <c r="AV260" s="13" t="s">
        <v>83</v>
      </c>
      <c r="AW260" s="13" t="s">
        <v>37</v>
      </c>
      <c r="AX260" s="13" t="s">
        <v>75</v>
      </c>
      <c r="AY260" s="233" t="s">
        <v>159</v>
      </c>
    </row>
    <row r="261" spans="1:51" s="14" customFormat="1" ht="12">
      <c r="A261" s="14"/>
      <c r="B261" s="234"/>
      <c r="C261" s="235"/>
      <c r="D261" s="225" t="s">
        <v>175</v>
      </c>
      <c r="E261" s="236" t="s">
        <v>19</v>
      </c>
      <c r="F261" s="237" t="s">
        <v>1741</v>
      </c>
      <c r="G261" s="235"/>
      <c r="H261" s="238">
        <v>37.911</v>
      </c>
      <c r="I261" s="239"/>
      <c r="J261" s="235"/>
      <c r="K261" s="235"/>
      <c r="L261" s="240"/>
      <c r="M261" s="241"/>
      <c r="N261" s="242"/>
      <c r="O261" s="242"/>
      <c r="P261" s="242"/>
      <c r="Q261" s="242"/>
      <c r="R261" s="242"/>
      <c r="S261" s="242"/>
      <c r="T261" s="243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44" t="s">
        <v>175</v>
      </c>
      <c r="AU261" s="244" t="s">
        <v>85</v>
      </c>
      <c r="AV261" s="14" t="s">
        <v>85</v>
      </c>
      <c r="AW261" s="14" t="s">
        <v>37</v>
      </c>
      <c r="AX261" s="14" t="s">
        <v>83</v>
      </c>
      <c r="AY261" s="244" t="s">
        <v>159</v>
      </c>
    </row>
    <row r="262" spans="1:65" s="2" customFormat="1" ht="16.5" customHeight="1">
      <c r="A262" s="39"/>
      <c r="B262" s="40"/>
      <c r="C262" s="257" t="s">
        <v>387</v>
      </c>
      <c r="D262" s="257" t="s">
        <v>255</v>
      </c>
      <c r="E262" s="258" t="s">
        <v>436</v>
      </c>
      <c r="F262" s="259" t="s">
        <v>437</v>
      </c>
      <c r="G262" s="260" t="s">
        <v>438</v>
      </c>
      <c r="H262" s="261">
        <v>5.687</v>
      </c>
      <c r="I262" s="262"/>
      <c r="J262" s="263">
        <f>ROUND(I262*H262,2)</f>
        <v>0</v>
      </c>
      <c r="K262" s="259" t="s">
        <v>166</v>
      </c>
      <c r="L262" s="264"/>
      <c r="M262" s="265" t="s">
        <v>19</v>
      </c>
      <c r="N262" s="266" t="s">
        <v>46</v>
      </c>
      <c r="O262" s="85"/>
      <c r="P262" s="214">
        <f>O262*H262</f>
        <v>0</v>
      </c>
      <c r="Q262" s="214">
        <v>0.025</v>
      </c>
      <c r="R262" s="214">
        <f>Q262*H262</f>
        <v>0.14217500000000002</v>
      </c>
      <c r="S262" s="214">
        <v>0</v>
      </c>
      <c r="T262" s="215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16" t="s">
        <v>259</v>
      </c>
      <c r="AT262" s="216" t="s">
        <v>255</v>
      </c>
      <c r="AU262" s="216" t="s">
        <v>85</v>
      </c>
      <c r="AY262" s="18" t="s">
        <v>159</v>
      </c>
      <c r="BE262" s="217">
        <f>IF(N262="základní",J262,0)</f>
        <v>0</v>
      </c>
      <c r="BF262" s="217">
        <f>IF(N262="snížená",J262,0)</f>
        <v>0</v>
      </c>
      <c r="BG262" s="217">
        <f>IF(N262="zákl. přenesená",J262,0)</f>
        <v>0</v>
      </c>
      <c r="BH262" s="217">
        <f>IF(N262="sníž. přenesená",J262,0)</f>
        <v>0</v>
      </c>
      <c r="BI262" s="217">
        <f>IF(N262="nulová",J262,0)</f>
        <v>0</v>
      </c>
      <c r="BJ262" s="18" t="s">
        <v>83</v>
      </c>
      <c r="BK262" s="217">
        <f>ROUND(I262*H262,2)</f>
        <v>0</v>
      </c>
      <c r="BL262" s="18" t="s">
        <v>238</v>
      </c>
      <c r="BM262" s="216" t="s">
        <v>1742</v>
      </c>
    </row>
    <row r="263" spans="1:51" s="14" customFormat="1" ht="12">
      <c r="A263" s="14"/>
      <c r="B263" s="234"/>
      <c r="C263" s="235"/>
      <c r="D263" s="225" t="s">
        <v>175</v>
      </c>
      <c r="E263" s="235"/>
      <c r="F263" s="237" t="s">
        <v>1743</v>
      </c>
      <c r="G263" s="235"/>
      <c r="H263" s="238">
        <v>5.687</v>
      </c>
      <c r="I263" s="239"/>
      <c r="J263" s="235"/>
      <c r="K263" s="235"/>
      <c r="L263" s="240"/>
      <c r="M263" s="241"/>
      <c r="N263" s="242"/>
      <c r="O263" s="242"/>
      <c r="P263" s="242"/>
      <c r="Q263" s="242"/>
      <c r="R263" s="242"/>
      <c r="S263" s="242"/>
      <c r="T263" s="243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44" t="s">
        <v>175</v>
      </c>
      <c r="AU263" s="244" t="s">
        <v>85</v>
      </c>
      <c r="AV263" s="14" t="s">
        <v>85</v>
      </c>
      <c r="AW263" s="14" t="s">
        <v>4</v>
      </c>
      <c r="AX263" s="14" t="s">
        <v>83</v>
      </c>
      <c r="AY263" s="244" t="s">
        <v>159</v>
      </c>
    </row>
    <row r="264" spans="1:65" s="2" customFormat="1" ht="76.35" customHeight="1">
      <c r="A264" s="39"/>
      <c r="B264" s="40"/>
      <c r="C264" s="205" t="s">
        <v>390</v>
      </c>
      <c r="D264" s="205" t="s">
        <v>162</v>
      </c>
      <c r="E264" s="206" t="s">
        <v>442</v>
      </c>
      <c r="F264" s="207" t="s">
        <v>443</v>
      </c>
      <c r="G264" s="208" t="s">
        <v>165</v>
      </c>
      <c r="H264" s="209">
        <v>37.911</v>
      </c>
      <c r="I264" s="210"/>
      <c r="J264" s="211">
        <f>ROUND(I264*H264,2)</f>
        <v>0</v>
      </c>
      <c r="K264" s="207" t="s">
        <v>166</v>
      </c>
      <c r="L264" s="45"/>
      <c r="M264" s="212" t="s">
        <v>19</v>
      </c>
      <c r="N264" s="213" t="s">
        <v>46</v>
      </c>
      <c r="O264" s="85"/>
      <c r="P264" s="214">
        <f>O264*H264</f>
        <v>0</v>
      </c>
      <c r="Q264" s="214">
        <v>0.0002</v>
      </c>
      <c r="R264" s="214">
        <f>Q264*H264</f>
        <v>0.007582200000000001</v>
      </c>
      <c r="S264" s="214">
        <v>0</v>
      </c>
      <c r="T264" s="215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16" t="s">
        <v>238</v>
      </c>
      <c r="AT264" s="216" t="s">
        <v>162</v>
      </c>
      <c r="AU264" s="216" t="s">
        <v>85</v>
      </c>
      <c r="AY264" s="18" t="s">
        <v>159</v>
      </c>
      <c r="BE264" s="217">
        <f>IF(N264="základní",J264,0)</f>
        <v>0</v>
      </c>
      <c r="BF264" s="217">
        <f>IF(N264="snížená",J264,0)</f>
        <v>0</v>
      </c>
      <c r="BG264" s="217">
        <f>IF(N264="zákl. přenesená",J264,0)</f>
        <v>0</v>
      </c>
      <c r="BH264" s="217">
        <f>IF(N264="sníž. přenesená",J264,0)</f>
        <v>0</v>
      </c>
      <c r="BI264" s="217">
        <f>IF(N264="nulová",J264,0)</f>
        <v>0</v>
      </c>
      <c r="BJ264" s="18" t="s">
        <v>83</v>
      </c>
      <c r="BK264" s="217">
        <f>ROUND(I264*H264,2)</f>
        <v>0</v>
      </c>
      <c r="BL264" s="18" t="s">
        <v>238</v>
      </c>
      <c r="BM264" s="216" t="s">
        <v>1744</v>
      </c>
    </row>
    <row r="265" spans="1:47" s="2" customFormat="1" ht="12">
      <c r="A265" s="39"/>
      <c r="B265" s="40"/>
      <c r="C265" s="41"/>
      <c r="D265" s="218" t="s">
        <v>169</v>
      </c>
      <c r="E265" s="41"/>
      <c r="F265" s="219" t="s">
        <v>445</v>
      </c>
      <c r="G265" s="41"/>
      <c r="H265" s="41"/>
      <c r="I265" s="220"/>
      <c r="J265" s="41"/>
      <c r="K265" s="41"/>
      <c r="L265" s="45"/>
      <c r="M265" s="221"/>
      <c r="N265" s="222"/>
      <c r="O265" s="85"/>
      <c r="P265" s="85"/>
      <c r="Q265" s="85"/>
      <c r="R265" s="85"/>
      <c r="S265" s="85"/>
      <c r="T265" s="86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T265" s="18" t="s">
        <v>169</v>
      </c>
      <c r="AU265" s="18" t="s">
        <v>85</v>
      </c>
    </row>
    <row r="266" spans="1:47" s="2" customFormat="1" ht="12">
      <c r="A266" s="39"/>
      <c r="B266" s="40"/>
      <c r="C266" s="41"/>
      <c r="D266" s="225" t="s">
        <v>203</v>
      </c>
      <c r="E266" s="41"/>
      <c r="F266" s="256" t="s">
        <v>427</v>
      </c>
      <c r="G266" s="41"/>
      <c r="H266" s="41"/>
      <c r="I266" s="220"/>
      <c r="J266" s="41"/>
      <c r="K266" s="41"/>
      <c r="L266" s="45"/>
      <c r="M266" s="221"/>
      <c r="N266" s="222"/>
      <c r="O266" s="85"/>
      <c r="P266" s="85"/>
      <c r="Q266" s="85"/>
      <c r="R266" s="85"/>
      <c r="S266" s="85"/>
      <c r="T266" s="86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T266" s="18" t="s">
        <v>203</v>
      </c>
      <c r="AU266" s="18" t="s">
        <v>85</v>
      </c>
    </row>
    <row r="267" spans="1:65" s="2" customFormat="1" ht="49.05" customHeight="1">
      <c r="A267" s="39"/>
      <c r="B267" s="40"/>
      <c r="C267" s="205" t="s">
        <v>392</v>
      </c>
      <c r="D267" s="205" t="s">
        <v>162</v>
      </c>
      <c r="E267" s="206" t="s">
        <v>454</v>
      </c>
      <c r="F267" s="207" t="s">
        <v>455</v>
      </c>
      <c r="G267" s="208" t="s">
        <v>165</v>
      </c>
      <c r="H267" s="209">
        <v>37.959</v>
      </c>
      <c r="I267" s="210"/>
      <c r="J267" s="211">
        <f>ROUND(I267*H267,2)</f>
        <v>0</v>
      </c>
      <c r="K267" s="207" t="s">
        <v>166</v>
      </c>
      <c r="L267" s="45"/>
      <c r="M267" s="212" t="s">
        <v>19</v>
      </c>
      <c r="N267" s="213" t="s">
        <v>46</v>
      </c>
      <c r="O267" s="85"/>
      <c r="P267" s="214">
        <f>O267*H267</f>
        <v>0</v>
      </c>
      <c r="Q267" s="214">
        <v>0</v>
      </c>
      <c r="R267" s="214">
        <f>Q267*H267</f>
        <v>0</v>
      </c>
      <c r="S267" s="214">
        <v>0.00175</v>
      </c>
      <c r="T267" s="215">
        <f>S267*H267</f>
        <v>0.06642825000000001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16" t="s">
        <v>238</v>
      </c>
      <c r="AT267" s="216" t="s">
        <v>162</v>
      </c>
      <c r="AU267" s="216" t="s">
        <v>85</v>
      </c>
      <c r="AY267" s="18" t="s">
        <v>159</v>
      </c>
      <c r="BE267" s="217">
        <f>IF(N267="základní",J267,0)</f>
        <v>0</v>
      </c>
      <c r="BF267" s="217">
        <f>IF(N267="snížená",J267,0)</f>
        <v>0</v>
      </c>
      <c r="BG267" s="217">
        <f>IF(N267="zákl. přenesená",J267,0)</f>
        <v>0</v>
      </c>
      <c r="BH267" s="217">
        <f>IF(N267="sníž. přenesená",J267,0)</f>
        <v>0</v>
      </c>
      <c r="BI267" s="217">
        <f>IF(N267="nulová",J267,0)</f>
        <v>0</v>
      </c>
      <c r="BJ267" s="18" t="s">
        <v>83</v>
      </c>
      <c r="BK267" s="217">
        <f>ROUND(I267*H267,2)</f>
        <v>0</v>
      </c>
      <c r="BL267" s="18" t="s">
        <v>238</v>
      </c>
      <c r="BM267" s="216" t="s">
        <v>1745</v>
      </c>
    </row>
    <row r="268" spans="1:47" s="2" customFormat="1" ht="12">
      <c r="A268" s="39"/>
      <c r="B268" s="40"/>
      <c r="C268" s="41"/>
      <c r="D268" s="218" t="s">
        <v>169</v>
      </c>
      <c r="E268" s="41"/>
      <c r="F268" s="219" t="s">
        <v>457</v>
      </c>
      <c r="G268" s="41"/>
      <c r="H268" s="41"/>
      <c r="I268" s="220"/>
      <c r="J268" s="41"/>
      <c r="K268" s="41"/>
      <c r="L268" s="45"/>
      <c r="M268" s="221"/>
      <c r="N268" s="222"/>
      <c r="O268" s="85"/>
      <c r="P268" s="85"/>
      <c r="Q268" s="85"/>
      <c r="R268" s="85"/>
      <c r="S268" s="85"/>
      <c r="T268" s="86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T268" s="18" t="s">
        <v>169</v>
      </c>
      <c r="AU268" s="18" t="s">
        <v>85</v>
      </c>
    </row>
    <row r="269" spans="1:51" s="13" customFormat="1" ht="12">
      <c r="A269" s="13"/>
      <c r="B269" s="223"/>
      <c r="C269" s="224"/>
      <c r="D269" s="225" t="s">
        <v>175</v>
      </c>
      <c r="E269" s="226" t="s">
        <v>19</v>
      </c>
      <c r="F269" s="227" t="s">
        <v>339</v>
      </c>
      <c r="G269" s="224"/>
      <c r="H269" s="226" t="s">
        <v>19</v>
      </c>
      <c r="I269" s="228"/>
      <c r="J269" s="224"/>
      <c r="K269" s="224"/>
      <c r="L269" s="229"/>
      <c r="M269" s="230"/>
      <c r="N269" s="231"/>
      <c r="O269" s="231"/>
      <c r="P269" s="231"/>
      <c r="Q269" s="231"/>
      <c r="R269" s="231"/>
      <c r="S269" s="231"/>
      <c r="T269" s="232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33" t="s">
        <v>175</v>
      </c>
      <c r="AU269" s="233" t="s">
        <v>85</v>
      </c>
      <c r="AV269" s="13" t="s">
        <v>83</v>
      </c>
      <c r="AW269" s="13" t="s">
        <v>37</v>
      </c>
      <c r="AX269" s="13" t="s">
        <v>75</v>
      </c>
      <c r="AY269" s="233" t="s">
        <v>159</v>
      </c>
    </row>
    <row r="270" spans="1:51" s="13" customFormat="1" ht="12">
      <c r="A270" s="13"/>
      <c r="B270" s="223"/>
      <c r="C270" s="224"/>
      <c r="D270" s="225" t="s">
        <v>175</v>
      </c>
      <c r="E270" s="226" t="s">
        <v>19</v>
      </c>
      <c r="F270" s="227" t="s">
        <v>340</v>
      </c>
      <c r="G270" s="224"/>
      <c r="H270" s="226" t="s">
        <v>19</v>
      </c>
      <c r="I270" s="228"/>
      <c r="J270" s="224"/>
      <c r="K270" s="224"/>
      <c r="L270" s="229"/>
      <c r="M270" s="230"/>
      <c r="N270" s="231"/>
      <c r="O270" s="231"/>
      <c r="P270" s="231"/>
      <c r="Q270" s="231"/>
      <c r="R270" s="231"/>
      <c r="S270" s="231"/>
      <c r="T270" s="232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33" t="s">
        <v>175</v>
      </c>
      <c r="AU270" s="233" t="s">
        <v>85</v>
      </c>
      <c r="AV270" s="13" t="s">
        <v>83</v>
      </c>
      <c r="AW270" s="13" t="s">
        <v>37</v>
      </c>
      <c r="AX270" s="13" t="s">
        <v>75</v>
      </c>
      <c r="AY270" s="233" t="s">
        <v>159</v>
      </c>
    </row>
    <row r="271" spans="1:51" s="13" customFormat="1" ht="12">
      <c r="A271" s="13"/>
      <c r="B271" s="223"/>
      <c r="C271" s="224"/>
      <c r="D271" s="225" t="s">
        <v>175</v>
      </c>
      <c r="E271" s="226" t="s">
        <v>19</v>
      </c>
      <c r="F271" s="227" t="s">
        <v>1703</v>
      </c>
      <c r="G271" s="224"/>
      <c r="H271" s="226" t="s">
        <v>19</v>
      </c>
      <c r="I271" s="228"/>
      <c r="J271" s="224"/>
      <c r="K271" s="224"/>
      <c r="L271" s="229"/>
      <c r="M271" s="230"/>
      <c r="N271" s="231"/>
      <c r="O271" s="231"/>
      <c r="P271" s="231"/>
      <c r="Q271" s="231"/>
      <c r="R271" s="231"/>
      <c r="S271" s="231"/>
      <c r="T271" s="232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33" t="s">
        <v>175</v>
      </c>
      <c r="AU271" s="233" t="s">
        <v>85</v>
      </c>
      <c r="AV271" s="13" t="s">
        <v>83</v>
      </c>
      <c r="AW271" s="13" t="s">
        <v>37</v>
      </c>
      <c r="AX271" s="13" t="s">
        <v>75</v>
      </c>
      <c r="AY271" s="233" t="s">
        <v>159</v>
      </c>
    </row>
    <row r="272" spans="1:51" s="14" customFormat="1" ht="12">
      <c r="A272" s="14"/>
      <c r="B272" s="234"/>
      <c r="C272" s="235"/>
      <c r="D272" s="225" t="s">
        <v>175</v>
      </c>
      <c r="E272" s="236" t="s">
        <v>19</v>
      </c>
      <c r="F272" s="237" t="s">
        <v>1704</v>
      </c>
      <c r="G272" s="235"/>
      <c r="H272" s="238">
        <v>37.959</v>
      </c>
      <c r="I272" s="239"/>
      <c r="J272" s="235"/>
      <c r="K272" s="235"/>
      <c r="L272" s="240"/>
      <c r="M272" s="241"/>
      <c r="N272" s="242"/>
      <c r="O272" s="242"/>
      <c r="P272" s="242"/>
      <c r="Q272" s="242"/>
      <c r="R272" s="242"/>
      <c r="S272" s="242"/>
      <c r="T272" s="243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44" t="s">
        <v>175</v>
      </c>
      <c r="AU272" s="244" t="s">
        <v>85</v>
      </c>
      <c r="AV272" s="14" t="s">
        <v>85</v>
      </c>
      <c r="AW272" s="14" t="s">
        <v>37</v>
      </c>
      <c r="AX272" s="14" t="s">
        <v>83</v>
      </c>
      <c r="AY272" s="244" t="s">
        <v>159</v>
      </c>
    </row>
    <row r="273" spans="1:65" s="2" customFormat="1" ht="33" customHeight="1">
      <c r="A273" s="39"/>
      <c r="B273" s="40"/>
      <c r="C273" s="205" t="s">
        <v>394</v>
      </c>
      <c r="D273" s="205" t="s">
        <v>162</v>
      </c>
      <c r="E273" s="206" t="s">
        <v>459</v>
      </c>
      <c r="F273" s="207" t="s">
        <v>460</v>
      </c>
      <c r="G273" s="208" t="s">
        <v>461</v>
      </c>
      <c r="H273" s="209">
        <v>167.84</v>
      </c>
      <c r="I273" s="210"/>
      <c r="J273" s="211">
        <f>ROUND(I273*H273,2)</f>
        <v>0</v>
      </c>
      <c r="K273" s="207" t="s">
        <v>166</v>
      </c>
      <c r="L273" s="45"/>
      <c r="M273" s="212" t="s">
        <v>19</v>
      </c>
      <c r="N273" s="213" t="s">
        <v>46</v>
      </c>
      <c r="O273" s="85"/>
      <c r="P273" s="214">
        <f>O273*H273</f>
        <v>0</v>
      </c>
      <c r="Q273" s="214">
        <v>3E-05</v>
      </c>
      <c r="R273" s="214">
        <f>Q273*H273</f>
        <v>0.0050352</v>
      </c>
      <c r="S273" s="214">
        <v>0</v>
      </c>
      <c r="T273" s="215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16" t="s">
        <v>238</v>
      </c>
      <c r="AT273" s="216" t="s">
        <v>162</v>
      </c>
      <c r="AU273" s="216" t="s">
        <v>85</v>
      </c>
      <c r="AY273" s="18" t="s">
        <v>159</v>
      </c>
      <c r="BE273" s="217">
        <f>IF(N273="základní",J273,0)</f>
        <v>0</v>
      </c>
      <c r="BF273" s="217">
        <f>IF(N273="snížená",J273,0)</f>
        <v>0</v>
      </c>
      <c r="BG273" s="217">
        <f>IF(N273="zákl. přenesená",J273,0)</f>
        <v>0</v>
      </c>
      <c r="BH273" s="217">
        <f>IF(N273="sníž. přenesená",J273,0)</f>
        <v>0</v>
      </c>
      <c r="BI273" s="217">
        <f>IF(N273="nulová",J273,0)</f>
        <v>0</v>
      </c>
      <c r="BJ273" s="18" t="s">
        <v>83</v>
      </c>
      <c r="BK273" s="217">
        <f>ROUND(I273*H273,2)</f>
        <v>0</v>
      </c>
      <c r="BL273" s="18" t="s">
        <v>238</v>
      </c>
      <c r="BM273" s="216" t="s">
        <v>1746</v>
      </c>
    </row>
    <row r="274" spans="1:47" s="2" customFormat="1" ht="12">
      <c r="A274" s="39"/>
      <c r="B274" s="40"/>
      <c r="C274" s="41"/>
      <c r="D274" s="218" t="s">
        <v>169</v>
      </c>
      <c r="E274" s="41"/>
      <c r="F274" s="219" t="s">
        <v>463</v>
      </c>
      <c r="G274" s="41"/>
      <c r="H274" s="41"/>
      <c r="I274" s="220"/>
      <c r="J274" s="41"/>
      <c r="K274" s="41"/>
      <c r="L274" s="45"/>
      <c r="M274" s="221"/>
      <c r="N274" s="222"/>
      <c r="O274" s="85"/>
      <c r="P274" s="85"/>
      <c r="Q274" s="85"/>
      <c r="R274" s="85"/>
      <c r="S274" s="85"/>
      <c r="T274" s="86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T274" s="18" t="s">
        <v>169</v>
      </c>
      <c r="AU274" s="18" t="s">
        <v>85</v>
      </c>
    </row>
    <row r="275" spans="1:51" s="13" customFormat="1" ht="12">
      <c r="A275" s="13"/>
      <c r="B275" s="223"/>
      <c r="C275" s="224"/>
      <c r="D275" s="225" t="s">
        <v>175</v>
      </c>
      <c r="E275" s="226" t="s">
        <v>19</v>
      </c>
      <c r="F275" s="227" t="s">
        <v>358</v>
      </c>
      <c r="G275" s="224"/>
      <c r="H275" s="226" t="s">
        <v>19</v>
      </c>
      <c r="I275" s="228"/>
      <c r="J275" s="224"/>
      <c r="K275" s="224"/>
      <c r="L275" s="229"/>
      <c r="M275" s="230"/>
      <c r="N275" s="231"/>
      <c r="O275" s="231"/>
      <c r="P275" s="231"/>
      <c r="Q275" s="231"/>
      <c r="R275" s="231"/>
      <c r="S275" s="231"/>
      <c r="T275" s="232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33" t="s">
        <v>175</v>
      </c>
      <c r="AU275" s="233" t="s">
        <v>85</v>
      </c>
      <c r="AV275" s="13" t="s">
        <v>83</v>
      </c>
      <c r="AW275" s="13" t="s">
        <v>37</v>
      </c>
      <c r="AX275" s="13" t="s">
        <v>75</v>
      </c>
      <c r="AY275" s="233" t="s">
        <v>159</v>
      </c>
    </row>
    <row r="276" spans="1:51" s="13" customFormat="1" ht="12">
      <c r="A276" s="13"/>
      <c r="B276" s="223"/>
      <c r="C276" s="224"/>
      <c r="D276" s="225" t="s">
        <v>175</v>
      </c>
      <c r="E276" s="226" t="s">
        <v>19</v>
      </c>
      <c r="F276" s="227" t="s">
        <v>359</v>
      </c>
      <c r="G276" s="224"/>
      <c r="H276" s="226" t="s">
        <v>19</v>
      </c>
      <c r="I276" s="228"/>
      <c r="J276" s="224"/>
      <c r="K276" s="224"/>
      <c r="L276" s="229"/>
      <c r="M276" s="230"/>
      <c r="N276" s="231"/>
      <c r="O276" s="231"/>
      <c r="P276" s="231"/>
      <c r="Q276" s="231"/>
      <c r="R276" s="231"/>
      <c r="S276" s="231"/>
      <c r="T276" s="232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33" t="s">
        <v>175</v>
      </c>
      <c r="AU276" s="233" t="s">
        <v>85</v>
      </c>
      <c r="AV276" s="13" t="s">
        <v>83</v>
      </c>
      <c r="AW276" s="13" t="s">
        <v>37</v>
      </c>
      <c r="AX276" s="13" t="s">
        <v>75</v>
      </c>
      <c r="AY276" s="233" t="s">
        <v>159</v>
      </c>
    </row>
    <row r="277" spans="1:51" s="13" customFormat="1" ht="12">
      <c r="A277" s="13"/>
      <c r="B277" s="223"/>
      <c r="C277" s="224"/>
      <c r="D277" s="225" t="s">
        <v>175</v>
      </c>
      <c r="E277" s="226" t="s">
        <v>19</v>
      </c>
      <c r="F277" s="227" t="s">
        <v>1703</v>
      </c>
      <c r="G277" s="224"/>
      <c r="H277" s="226" t="s">
        <v>19</v>
      </c>
      <c r="I277" s="228"/>
      <c r="J277" s="224"/>
      <c r="K277" s="224"/>
      <c r="L277" s="229"/>
      <c r="M277" s="230"/>
      <c r="N277" s="231"/>
      <c r="O277" s="231"/>
      <c r="P277" s="231"/>
      <c r="Q277" s="231"/>
      <c r="R277" s="231"/>
      <c r="S277" s="231"/>
      <c r="T277" s="232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33" t="s">
        <v>175</v>
      </c>
      <c r="AU277" s="233" t="s">
        <v>85</v>
      </c>
      <c r="AV277" s="13" t="s">
        <v>83</v>
      </c>
      <c r="AW277" s="13" t="s">
        <v>37</v>
      </c>
      <c r="AX277" s="13" t="s">
        <v>75</v>
      </c>
      <c r="AY277" s="233" t="s">
        <v>159</v>
      </c>
    </row>
    <row r="278" spans="1:51" s="14" customFormat="1" ht="12">
      <c r="A278" s="14"/>
      <c r="B278" s="234"/>
      <c r="C278" s="235"/>
      <c r="D278" s="225" t="s">
        <v>175</v>
      </c>
      <c r="E278" s="236" t="s">
        <v>19</v>
      </c>
      <c r="F278" s="237" t="s">
        <v>1747</v>
      </c>
      <c r="G278" s="235"/>
      <c r="H278" s="238">
        <v>49.1</v>
      </c>
      <c r="I278" s="239"/>
      <c r="J278" s="235"/>
      <c r="K278" s="235"/>
      <c r="L278" s="240"/>
      <c r="M278" s="241"/>
      <c r="N278" s="242"/>
      <c r="O278" s="242"/>
      <c r="P278" s="242"/>
      <c r="Q278" s="242"/>
      <c r="R278" s="242"/>
      <c r="S278" s="242"/>
      <c r="T278" s="243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44" t="s">
        <v>175</v>
      </c>
      <c r="AU278" s="244" t="s">
        <v>85</v>
      </c>
      <c r="AV278" s="14" t="s">
        <v>85</v>
      </c>
      <c r="AW278" s="14" t="s">
        <v>37</v>
      </c>
      <c r="AX278" s="14" t="s">
        <v>75</v>
      </c>
      <c r="AY278" s="244" t="s">
        <v>159</v>
      </c>
    </row>
    <row r="279" spans="1:51" s="13" customFormat="1" ht="12">
      <c r="A279" s="13"/>
      <c r="B279" s="223"/>
      <c r="C279" s="224"/>
      <c r="D279" s="225" t="s">
        <v>175</v>
      </c>
      <c r="E279" s="226" t="s">
        <v>19</v>
      </c>
      <c r="F279" s="227" t="s">
        <v>362</v>
      </c>
      <c r="G279" s="224"/>
      <c r="H279" s="226" t="s">
        <v>19</v>
      </c>
      <c r="I279" s="228"/>
      <c r="J279" s="224"/>
      <c r="K279" s="224"/>
      <c r="L279" s="229"/>
      <c r="M279" s="230"/>
      <c r="N279" s="231"/>
      <c r="O279" s="231"/>
      <c r="P279" s="231"/>
      <c r="Q279" s="231"/>
      <c r="R279" s="231"/>
      <c r="S279" s="231"/>
      <c r="T279" s="232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33" t="s">
        <v>175</v>
      </c>
      <c r="AU279" s="233" t="s">
        <v>85</v>
      </c>
      <c r="AV279" s="13" t="s">
        <v>83</v>
      </c>
      <c r="AW279" s="13" t="s">
        <v>37</v>
      </c>
      <c r="AX279" s="13" t="s">
        <v>75</v>
      </c>
      <c r="AY279" s="233" t="s">
        <v>159</v>
      </c>
    </row>
    <row r="280" spans="1:51" s="13" customFormat="1" ht="12">
      <c r="A280" s="13"/>
      <c r="B280" s="223"/>
      <c r="C280" s="224"/>
      <c r="D280" s="225" t="s">
        <v>175</v>
      </c>
      <c r="E280" s="226" t="s">
        <v>19</v>
      </c>
      <c r="F280" s="227" t="s">
        <v>1703</v>
      </c>
      <c r="G280" s="224"/>
      <c r="H280" s="226" t="s">
        <v>19</v>
      </c>
      <c r="I280" s="228"/>
      <c r="J280" s="224"/>
      <c r="K280" s="224"/>
      <c r="L280" s="229"/>
      <c r="M280" s="230"/>
      <c r="N280" s="231"/>
      <c r="O280" s="231"/>
      <c r="P280" s="231"/>
      <c r="Q280" s="231"/>
      <c r="R280" s="231"/>
      <c r="S280" s="231"/>
      <c r="T280" s="232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33" t="s">
        <v>175</v>
      </c>
      <c r="AU280" s="233" t="s">
        <v>85</v>
      </c>
      <c r="AV280" s="13" t="s">
        <v>83</v>
      </c>
      <c r="AW280" s="13" t="s">
        <v>37</v>
      </c>
      <c r="AX280" s="13" t="s">
        <v>75</v>
      </c>
      <c r="AY280" s="233" t="s">
        <v>159</v>
      </c>
    </row>
    <row r="281" spans="1:51" s="14" customFormat="1" ht="12">
      <c r="A281" s="14"/>
      <c r="B281" s="234"/>
      <c r="C281" s="235"/>
      <c r="D281" s="225" t="s">
        <v>175</v>
      </c>
      <c r="E281" s="236" t="s">
        <v>19</v>
      </c>
      <c r="F281" s="237" t="s">
        <v>1748</v>
      </c>
      <c r="G281" s="235"/>
      <c r="H281" s="238">
        <v>23.366</v>
      </c>
      <c r="I281" s="239"/>
      <c r="J281" s="235"/>
      <c r="K281" s="235"/>
      <c r="L281" s="240"/>
      <c r="M281" s="241"/>
      <c r="N281" s="242"/>
      <c r="O281" s="242"/>
      <c r="P281" s="242"/>
      <c r="Q281" s="242"/>
      <c r="R281" s="242"/>
      <c r="S281" s="242"/>
      <c r="T281" s="243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44" t="s">
        <v>175</v>
      </c>
      <c r="AU281" s="244" t="s">
        <v>85</v>
      </c>
      <c r="AV281" s="14" t="s">
        <v>85</v>
      </c>
      <c r="AW281" s="14" t="s">
        <v>37</v>
      </c>
      <c r="AX281" s="14" t="s">
        <v>75</v>
      </c>
      <c r="AY281" s="244" t="s">
        <v>159</v>
      </c>
    </row>
    <row r="282" spans="1:51" s="13" customFormat="1" ht="12">
      <c r="A282" s="13"/>
      <c r="B282" s="223"/>
      <c r="C282" s="224"/>
      <c r="D282" s="225" t="s">
        <v>175</v>
      </c>
      <c r="E282" s="226" t="s">
        <v>19</v>
      </c>
      <c r="F282" s="227" t="s">
        <v>339</v>
      </c>
      <c r="G282" s="224"/>
      <c r="H282" s="226" t="s">
        <v>19</v>
      </c>
      <c r="I282" s="228"/>
      <c r="J282" s="224"/>
      <c r="K282" s="224"/>
      <c r="L282" s="229"/>
      <c r="M282" s="230"/>
      <c r="N282" s="231"/>
      <c r="O282" s="231"/>
      <c r="P282" s="231"/>
      <c r="Q282" s="231"/>
      <c r="R282" s="231"/>
      <c r="S282" s="231"/>
      <c r="T282" s="232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33" t="s">
        <v>175</v>
      </c>
      <c r="AU282" s="233" t="s">
        <v>85</v>
      </c>
      <c r="AV282" s="13" t="s">
        <v>83</v>
      </c>
      <c r="AW282" s="13" t="s">
        <v>37</v>
      </c>
      <c r="AX282" s="13" t="s">
        <v>75</v>
      </c>
      <c r="AY282" s="233" t="s">
        <v>159</v>
      </c>
    </row>
    <row r="283" spans="1:51" s="13" customFormat="1" ht="12">
      <c r="A283" s="13"/>
      <c r="B283" s="223"/>
      <c r="C283" s="224"/>
      <c r="D283" s="225" t="s">
        <v>175</v>
      </c>
      <c r="E283" s="226" t="s">
        <v>19</v>
      </c>
      <c r="F283" s="227" t="s">
        <v>1703</v>
      </c>
      <c r="G283" s="224"/>
      <c r="H283" s="226" t="s">
        <v>19</v>
      </c>
      <c r="I283" s="228"/>
      <c r="J283" s="224"/>
      <c r="K283" s="224"/>
      <c r="L283" s="229"/>
      <c r="M283" s="230"/>
      <c r="N283" s="231"/>
      <c r="O283" s="231"/>
      <c r="P283" s="231"/>
      <c r="Q283" s="231"/>
      <c r="R283" s="231"/>
      <c r="S283" s="231"/>
      <c r="T283" s="232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33" t="s">
        <v>175</v>
      </c>
      <c r="AU283" s="233" t="s">
        <v>85</v>
      </c>
      <c r="AV283" s="13" t="s">
        <v>83</v>
      </c>
      <c r="AW283" s="13" t="s">
        <v>37</v>
      </c>
      <c r="AX283" s="13" t="s">
        <v>75</v>
      </c>
      <c r="AY283" s="233" t="s">
        <v>159</v>
      </c>
    </row>
    <row r="284" spans="1:51" s="14" customFormat="1" ht="12">
      <c r="A284" s="14"/>
      <c r="B284" s="234"/>
      <c r="C284" s="235"/>
      <c r="D284" s="225" t="s">
        <v>175</v>
      </c>
      <c r="E284" s="236" t="s">
        <v>19</v>
      </c>
      <c r="F284" s="237" t="s">
        <v>1749</v>
      </c>
      <c r="G284" s="235"/>
      <c r="H284" s="238">
        <v>95.374</v>
      </c>
      <c r="I284" s="239"/>
      <c r="J284" s="235"/>
      <c r="K284" s="235"/>
      <c r="L284" s="240"/>
      <c r="M284" s="241"/>
      <c r="N284" s="242"/>
      <c r="O284" s="242"/>
      <c r="P284" s="242"/>
      <c r="Q284" s="242"/>
      <c r="R284" s="242"/>
      <c r="S284" s="242"/>
      <c r="T284" s="243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44" t="s">
        <v>175</v>
      </c>
      <c r="AU284" s="244" t="s">
        <v>85</v>
      </c>
      <c r="AV284" s="14" t="s">
        <v>85</v>
      </c>
      <c r="AW284" s="14" t="s">
        <v>37</v>
      </c>
      <c r="AX284" s="14" t="s">
        <v>75</v>
      </c>
      <c r="AY284" s="244" t="s">
        <v>159</v>
      </c>
    </row>
    <row r="285" spans="1:51" s="15" customFormat="1" ht="12">
      <c r="A285" s="15"/>
      <c r="B285" s="245"/>
      <c r="C285" s="246"/>
      <c r="D285" s="225" t="s">
        <v>175</v>
      </c>
      <c r="E285" s="247" t="s">
        <v>19</v>
      </c>
      <c r="F285" s="248" t="s">
        <v>179</v>
      </c>
      <c r="G285" s="246"/>
      <c r="H285" s="249">
        <v>167.84</v>
      </c>
      <c r="I285" s="250"/>
      <c r="J285" s="246"/>
      <c r="K285" s="246"/>
      <c r="L285" s="251"/>
      <c r="M285" s="252"/>
      <c r="N285" s="253"/>
      <c r="O285" s="253"/>
      <c r="P285" s="253"/>
      <c r="Q285" s="253"/>
      <c r="R285" s="253"/>
      <c r="S285" s="253"/>
      <c r="T285" s="254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T285" s="255" t="s">
        <v>175</v>
      </c>
      <c r="AU285" s="255" t="s">
        <v>85</v>
      </c>
      <c r="AV285" s="15" t="s">
        <v>167</v>
      </c>
      <c r="AW285" s="15" t="s">
        <v>37</v>
      </c>
      <c r="AX285" s="15" t="s">
        <v>83</v>
      </c>
      <c r="AY285" s="255" t="s">
        <v>159</v>
      </c>
    </row>
    <row r="286" spans="1:65" s="2" customFormat="1" ht="24.15" customHeight="1">
      <c r="A286" s="39"/>
      <c r="B286" s="40"/>
      <c r="C286" s="257" t="s">
        <v>401</v>
      </c>
      <c r="D286" s="257" t="s">
        <v>255</v>
      </c>
      <c r="E286" s="258" t="s">
        <v>469</v>
      </c>
      <c r="F286" s="259" t="s">
        <v>470</v>
      </c>
      <c r="G286" s="260" t="s">
        <v>461</v>
      </c>
      <c r="H286" s="261">
        <v>176.232</v>
      </c>
      <c r="I286" s="262"/>
      <c r="J286" s="263">
        <f>ROUND(I286*H286,2)</f>
        <v>0</v>
      </c>
      <c r="K286" s="259" t="s">
        <v>166</v>
      </c>
      <c r="L286" s="264"/>
      <c r="M286" s="265" t="s">
        <v>19</v>
      </c>
      <c r="N286" s="266" t="s">
        <v>46</v>
      </c>
      <c r="O286" s="85"/>
      <c r="P286" s="214">
        <f>O286*H286</f>
        <v>0</v>
      </c>
      <c r="Q286" s="214">
        <v>0.00038</v>
      </c>
      <c r="R286" s="214">
        <f>Q286*H286</f>
        <v>0.06696816</v>
      </c>
      <c r="S286" s="214">
        <v>0</v>
      </c>
      <c r="T286" s="215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16" t="s">
        <v>259</v>
      </c>
      <c r="AT286" s="216" t="s">
        <v>255</v>
      </c>
      <c r="AU286" s="216" t="s">
        <v>85</v>
      </c>
      <c r="AY286" s="18" t="s">
        <v>159</v>
      </c>
      <c r="BE286" s="217">
        <f>IF(N286="základní",J286,0)</f>
        <v>0</v>
      </c>
      <c r="BF286" s="217">
        <f>IF(N286="snížená",J286,0)</f>
        <v>0</v>
      </c>
      <c r="BG286" s="217">
        <f>IF(N286="zákl. přenesená",J286,0)</f>
        <v>0</v>
      </c>
      <c r="BH286" s="217">
        <f>IF(N286="sníž. přenesená",J286,0)</f>
        <v>0</v>
      </c>
      <c r="BI286" s="217">
        <f>IF(N286="nulová",J286,0)</f>
        <v>0</v>
      </c>
      <c r="BJ286" s="18" t="s">
        <v>83</v>
      </c>
      <c r="BK286" s="217">
        <f>ROUND(I286*H286,2)</f>
        <v>0</v>
      </c>
      <c r="BL286" s="18" t="s">
        <v>238</v>
      </c>
      <c r="BM286" s="216" t="s">
        <v>1750</v>
      </c>
    </row>
    <row r="287" spans="1:51" s="14" customFormat="1" ht="12">
      <c r="A287" s="14"/>
      <c r="B287" s="234"/>
      <c r="C287" s="235"/>
      <c r="D287" s="225" t="s">
        <v>175</v>
      </c>
      <c r="E287" s="235"/>
      <c r="F287" s="237" t="s">
        <v>1751</v>
      </c>
      <c r="G287" s="235"/>
      <c r="H287" s="238">
        <v>176.232</v>
      </c>
      <c r="I287" s="239"/>
      <c r="J287" s="235"/>
      <c r="K287" s="235"/>
      <c r="L287" s="240"/>
      <c r="M287" s="241"/>
      <c r="N287" s="242"/>
      <c r="O287" s="242"/>
      <c r="P287" s="242"/>
      <c r="Q287" s="242"/>
      <c r="R287" s="242"/>
      <c r="S287" s="242"/>
      <c r="T287" s="243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44" t="s">
        <v>175</v>
      </c>
      <c r="AU287" s="244" t="s">
        <v>85</v>
      </c>
      <c r="AV287" s="14" t="s">
        <v>85</v>
      </c>
      <c r="AW287" s="14" t="s">
        <v>4</v>
      </c>
      <c r="AX287" s="14" t="s">
        <v>83</v>
      </c>
      <c r="AY287" s="244" t="s">
        <v>159</v>
      </c>
    </row>
    <row r="288" spans="1:65" s="2" customFormat="1" ht="37.8" customHeight="1">
      <c r="A288" s="39"/>
      <c r="B288" s="40"/>
      <c r="C288" s="205" t="s">
        <v>408</v>
      </c>
      <c r="D288" s="205" t="s">
        <v>162</v>
      </c>
      <c r="E288" s="206" t="s">
        <v>474</v>
      </c>
      <c r="F288" s="207" t="s">
        <v>475</v>
      </c>
      <c r="G288" s="208" t="s">
        <v>461</v>
      </c>
      <c r="H288" s="209">
        <v>50.37</v>
      </c>
      <c r="I288" s="210"/>
      <c r="J288" s="211">
        <f>ROUND(I288*H288,2)</f>
        <v>0</v>
      </c>
      <c r="K288" s="207" t="s">
        <v>166</v>
      </c>
      <c r="L288" s="45"/>
      <c r="M288" s="212" t="s">
        <v>19</v>
      </c>
      <c r="N288" s="213" t="s">
        <v>46</v>
      </c>
      <c r="O288" s="85"/>
      <c r="P288" s="214">
        <f>O288*H288</f>
        <v>0</v>
      </c>
      <c r="Q288" s="214">
        <v>0.00016</v>
      </c>
      <c r="R288" s="214">
        <f>Q288*H288</f>
        <v>0.0080592</v>
      </c>
      <c r="S288" s="214">
        <v>0</v>
      </c>
      <c r="T288" s="215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16" t="s">
        <v>238</v>
      </c>
      <c r="AT288" s="216" t="s">
        <v>162</v>
      </c>
      <c r="AU288" s="216" t="s">
        <v>85</v>
      </c>
      <c r="AY288" s="18" t="s">
        <v>159</v>
      </c>
      <c r="BE288" s="217">
        <f>IF(N288="základní",J288,0)</f>
        <v>0</v>
      </c>
      <c r="BF288" s="217">
        <f>IF(N288="snížená",J288,0)</f>
        <v>0</v>
      </c>
      <c r="BG288" s="217">
        <f>IF(N288="zákl. přenesená",J288,0)</f>
        <v>0</v>
      </c>
      <c r="BH288" s="217">
        <f>IF(N288="sníž. přenesená",J288,0)</f>
        <v>0</v>
      </c>
      <c r="BI288" s="217">
        <f>IF(N288="nulová",J288,0)</f>
        <v>0</v>
      </c>
      <c r="BJ288" s="18" t="s">
        <v>83</v>
      </c>
      <c r="BK288" s="217">
        <f>ROUND(I288*H288,2)</f>
        <v>0</v>
      </c>
      <c r="BL288" s="18" t="s">
        <v>238</v>
      </c>
      <c r="BM288" s="216" t="s">
        <v>1752</v>
      </c>
    </row>
    <row r="289" spans="1:47" s="2" customFormat="1" ht="12">
      <c r="A289" s="39"/>
      <c r="B289" s="40"/>
      <c r="C289" s="41"/>
      <c r="D289" s="218" t="s">
        <v>169</v>
      </c>
      <c r="E289" s="41"/>
      <c r="F289" s="219" t="s">
        <v>477</v>
      </c>
      <c r="G289" s="41"/>
      <c r="H289" s="41"/>
      <c r="I289" s="220"/>
      <c r="J289" s="41"/>
      <c r="K289" s="41"/>
      <c r="L289" s="45"/>
      <c r="M289" s="221"/>
      <c r="N289" s="222"/>
      <c r="O289" s="85"/>
      <c r="P289" s="85"/>
      <c r="Q289" s="85"/>
      <c r="R289" s="85"/>
      <c r="S289" s="85"/>
      <c r="T289" s="86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T289" s="18" t="s">
        <v>169</v>
      </c>
      <c r="AU289" s="18" t="s">
        <v>85</v>
      </c>
    </row>
    <row r="290" spans="1:51" s="13" customFormat="1" ht="12">
      <c r="A290" s="13"/>
      <c r="B290" s="223"/>
      <c r="C290" s="224"/>
      <c r="D290" s="225" t="s">
        <v>175</v>
      </c>
      <c r="E290" s="226" t="s">
        <v>19</v>
      </c>
      <c r="F290" s="227" t="s">
        <v>358</v>
      </c>
      <c r="G290" s="224"/>
      <c r="H290" s="226" t="s">
        <v>19</v>
      </c>
      <c r="I290" s="228"/>
      <c r="J290" s="224"/>
      <c r="K290" s="224"/>
      <c r="L290" s="229"/>
      <c r="M290" s="230"/>
      <c r="N290" s="231"/>
      <c r="O290" s="231"/>
      <c r="P290" s="231"/>
      <c r="Q290" s="231"/>
      <c r="R290" s="231"/>
      <c r="S290" s="231"/>
      <c r="T290" s="232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33" t="s">
        <v>175</v>
      </c>
      <c r="AU290" s="233" t="s">
        <v>85</v>
      </c>
      <c r="AV290" s="13" t="s">
        <v>83</v>
      </c>
      <c r="AW290" s="13" t="s">
        <v>37</v>
      </c>
      <c r="AX290" s="13" t="s">
        <v>75</v>
      </c>
      <c r="AY290" s="233" t="s">
        <v>159</v>
      </c>
    </row>
    <row r="291" spans="1:51" s="13" customFormat="1" ht="12">
      <c r="A291" s="13"/>
      <c r="B291" s="223"/>
      <c r="C291" s="224"/>
      <c r="D291" s="225" t="s">
        <v>175</v>
      </c>
      <c r="E291" s="226" t="s">
        <v>19</v>
      </c>
      <c r="F291" s="227" t="s">
        <v>478</v>
      </c>
      <c r="G291" s="224"/>
      <c r="H291" s="226" t="s">
        <v>19</v>
      </c>
      <c r="I291" s="228"/>
      <c r="J291" s="224"/>
      <c r="K291" s="224"/>
      <c r="L291" s="229"/>
      <c r="M291" s="230"/>
      <c r="N291" s="231"/>
      <c r="O291" s="231"/>
      <c r="P291" s="231"/>
      <c r="Q291" s="231"/>
      <c r="R291" s="231"/>
      <c r="S291" s="231"/>
      <c r="T291" s="232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33" t="s">
        <v>175</v>
      </c>
      <c r="AU291" s="233" t="s">
        <v>85</v>
      </c>
      <c r="AV291" s="13" t="s">
        <v>83</v>
      </c>
      <c r="AW291" s="13" t="s">
        <v>37</v>
      </c>
      <c r="AX291" s="13" t="s">
        <v>75</v>
      </c>
      <c r="AY291" s="233" t="s">
        <v>159</v>
      </c>
    </row>
    <row r="292" spans="1:51" s="13" customFormat="1" ht="12">
      <c r="A292" s="13"/>
      <c r="B292" s="223"/>
      <c r="C292" s="224"/>
      <c r="D292" s="225" t="s">
        <v>175</v>
      </c>
      <c r="E292" s="226" t="s">
        <v>19</v>
      </c>
      <c r="F292" s="227" t="s">
        <v>1703</v>
      </c>
      <c r="G292" s="224"/>
      <c r="H292" s="226" t="s">
        <v>19</v>
      </c>
      <c r="I292" s="228"/>
      <c r="J292" s="224"/>
      <c r="K292" s="224"/>
      <c r="L292" s="229"/>
      <c r="M292" s="230"/>
      <c r="N292" s="231"/>
      <c r="O292" s="231"/>
      <c r="P292" s="231"/>
      <c r="Q292" s="231"/>
      <c r="R292" s="231"/>
      <c r="S292" s="231"/>
      <c r="T292" s="232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33" t="s">
        <v>175</v>
      </c>
      <c r="AU292" s="233" t="s">
        <v>85</v>
      </c>
      <c r="AV292" s="13" t="s">
        <v>83</v>
      </c>
      <c r="AW292" s="13" t="s">
        <v>37</v>
      </c>
      <c r="AX292" s="13" t="s">
        <v>75</v>
      </c>
      <c r="AY292" s="233" t="s">
        <v>159</v>
      </c>
    </row>
    <row r="293" spans="1:51" s="14" customFormat="1" ht="12">
      <c r="A293" s="14"/>
      <c r="B293" s="234"/>
      <c r="C293" s="235"/>
      <c r="D293" s="225" t="s">
        <v>175</v>
      </c>
      <c r="E293" s="236" t="s">
        <v>19</v>
      </c>
      <c r="F293" s="237" t="s">
        <v>1753</v>
      </c>
      <c r="G293" s="235"/>
      <c r="H293" s="238">
        <v>50.37</v>
      </c>
      <c r="I293" s="239"/>
      <c r="J293" s="235"/>
      <c r="K293" s="235"/>
      <c r="L293" s="240"/>
      <c r="M293" s="241"/>
      <c r="N293" s="242"/>
      <c r="O293" s="242"/>
      <c r="P293" s="242"/>
      <c r="Q293" s="242"/>
      <c r="R293" s="242"/>
      <c r="S293" s="242"/>
      <c r="T293" s="243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44" t="s">
        <v>175</v>
      </c>
      <c r="AU293" s="244" t="s">
        <v>85</v>
      </c>
      <c r="AV293" s="14" t="s">
        <v>85</v>
      </c>
      <c r="AW293" s="14" t="s">
        <v>37</v>
      </c>
      <c r="AX293" s="14" t="s">
        <v>83</v>
      </c>
      <c r="AY293" s="244" t="s">
        <v>159</v>
      </c>
    </row>
    <row r="294" spans="1:65" s="2" customFormat="1" ht="24.15" customHeight="1">
      <c r="A294" s="39"/>
      <c r="B294" s="40"/>
      <c r="C294" s="257" t="s">
        <v>413</v>
      </c>
      <c r="D294" s="257" t="s">
        <v>255</v>
      </c>
      <c r="E294" s="258" t="s">
        <v>481</v>
      </c>
      <c r="F294" s="259" t="s">
        <v>482</v>
      </c>
      <c r="G294" s="260" t="s">
        <v>165</v>
      </c>
      <c r="H294" s="261">
        <v>26.041</v>
      </c>
      <c r="I294" s="262"/>
      <c r="J294" s="263">
        <f>ROUND(I294*H294,2)</f>
        <v>0</v>
      </c>
      <c r="K294" s="259" t="s">
        <v>166</v>
      </c>
      <c r="L294" s="264"/>
      <c r="M294" s="265" t="s">
        <v>19</v>
      </c>
      <c r="N294" s="266" t="s">
        <v>46</v>
      </c>
      <c r="O294" s="85"/>
      <c r="P294" s="214">
        <f>O294*H294</f>
        <v>0</v>
      </c>
      <c r="Q294" s="214">
        <v>0.0024</v>
      </c>
      <c r="R294" s="214">
        <f>Q294*H294</f>
        <v>0.062498399999999996</v>
      </c>
      <c r="S294" s="214">
        <v>0</v>
      </c>
      <c r="T294" s="215">
        <f>S294*H294</f>
        <v>0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16" t="s">
        <v>259</v>
      </c>
      <c r="AT294" s="216" t="s">
        <v>255</v>
      </c>
      <c r="AU294" s="216" t="s">
        <v>85</v>
      </c>
      <c r="AY294" s="18" t="s">
        <v>159</v>
      </c>
      <c r="BE294" s="217">
        <f>IF(N294="základní",J294,0)</f>
        <v>0</v>
      </c>
      <c r="BF294" s="217">
        <f>IF(N294="snížená",J294,0)</f>
        <v>0</v>
      </c>
      <c r="BG294" s="217">
        <f>IF(N294="zákl. přenesená",J294,0)</f>
        <v>0</v>
      </c>
      <c r="BH294" s="217">
        <f>IF(N294="sníž. přenesená",J294,0)</f>
        <v>0</v>
      </c>
      <c r="BI294" s="217">
        <f>IF(N294="nulová",J294,0)</f>
        <v>0</v>
      </c>
      <c r="BJ294" s="18" t="s">
        <v>83</v>
      </c>
      <c r="BK294" s="217">
        <f>ROUND(I294*H294,2)</f>
        <v>0</v>
      </c>
      <c r="BL294" s="18" t="s">
        <v>238</v>
      </c>
      <c r="BM294" s="216" t="s">
        <v>1754</v>
      </c>
    </row>
    <row r="295" spans="1:47" s="2" customFormat="1" ht="12">
      <c r="A295" s="39"/>
      <c r="B295" s="40"/>
      <c r="C295" s="41"/>
      <c r="D295" s="225" t="s">
        <v>203</v>
      </c>
      <c r="E295" s="41"/>
      <c r="F295" s="256" t="s">
        <v>484</v>
      </c>
      <c r="G295" s="41"/>
      <c r="H295" s="41"/>
      <c r="I295" s="220"/>
      <c r="J295" s="41"/>
      <c r="K295" s="41"/>
      <c r="L295" s="45"/>
      <c r="M295" s="221"/>
      <c r="N295" s="222"/>
      <c r="O295" s="85"/>
      <c r="P295" s="85"/>
      <c r="Q295" s="85"/>
      <c r="R295" s="85"/>
      <c r="S295" s="85"/>
      <c r="T295" s="86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T295" s="18" t="s">
        <v>203</v>
      </c>
      <c r="AU295" s="18" t="s">
        <v>85</v>
      </c>
    </row>
    <row r="296" spans="1:51" s="14" customFormat="1" ht="12">
      <c r="A296" s="14"/>
      <c r="B296" s="234"/>
      <c r="C296" s="235"/>
      <c r="D296" s="225" t="s">
        <v>175</v>
      </c>
      <c r="E296" s="235"/>
      <c r="F296" s="237" t="s">
        <v>1755</v>
      </c>
      <c r="G296" s="235"/>
      <c r="H296" s="238">
        <v>26.041</v>
      </c>
      <c r="I296" s="239"/>
      <c r="J296" s="235"/>
      <c r="K296" s="235"/>
      <c r="L296" s="240"/>
      <c r="M296" s="241"/>
      <c r="N296" s="242"/>
      <c r="O296" s="242"/>
      <c r="P296" s="242"/>
      <c r="Q296" s="242"/>
      <c r="R296" s="242"/>
      <c r="S296" s="242"/>
      <c r="T296" s="243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44" t="s">
        <v>175</v>
      </c>
      <c r="AU296" s="244" t="s">
        <v>85</v>
      </c>
      <c r="AV296" s="14" t="s">
        <v>85</v>
      </c>
      <c r="AW296" s="14" t="s">
        <v>4</v>
      </c>
      <c r="AX296" s="14" t="s">
        <v>83</v>
      </c>
      <c r="AY296" s="244" t="s">
        <v>159</v>
      </c>
    </row>
    <row r="297" spans="1:65" s="2" customFormat="1" ht="37.8" customHeight="1">
      <c r="A297" s="39"/>
      <c r="B297" s="40"/>
      <c r="C297" s="205" t="s">
        <v>418</v>
      </c>
      <c r="D297" s="205" t="s">
        <v>162</v>
      </c>
      <c r="E297" s="206" t="s">
        <v>474</v>
      </c>
      <c r="F297" s="207" t="s">
        <v>475</v>
      </c>
      <c r="G297" s="208" t="s">
        <v>461</v>
      </c>
      <c r="H297" s="209">
        <v>23.366</v>
      </c>
      <c r="I297" s="210"/>
      <c r="J297" s="211">
        <f>ROUND(I297*H297,2)</f>
        <v>0</v>
      </c>
      <c r="K297" s="207" t="s">
        <v>166</v>
      </c>
      <c r="L297" s="45"/>
      <c r="M297" s="212" t="s">
        <v>19</v>
      </c>
      <c r="N297" s="213" t="s">
        <v>46</v>
      </c>
      <c r="O297" s="85"/>
      <c r="P297" s="214">
        <f>O297*H297</f>
        <v>0</v>
      </c>
      <c r="Q297" s="214">
        <v>0.00016</v>
      </c>
      <c r="R297" s="214">
        <f>Q297*H297</f>
        <v>0.00373856</v>
      </c>
      <c r="S297" s="214">
        <v>0</v>
      </c>
      <c r="T297" s="215">
        <f>S297*H297</f>
        <v>0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216" t="s">
        <v>238</v>
      </c>
      <c r="AT297" s="216" t="s">
        <v>162</v>
      </c>
      <c r="AU297" s="216" t="s">
        <v>85</v>
      </c>
      <c r="AY297" s="18" t="s">
        <v>159</v>
      </c>
      <c r="BE297" s="217">
        <f>IF(N297="základní",J297,0)</f>
        <v>0</v>
      </c>
      <c r="BF297" s="217">
        <f>IF(N297="snížená",J297,0)</f>
        <v>0</v>
      </c>
      <c r="BG297" s="217">
        <f>IF(N297="zákl. přenesená",J297,0)</f>
        <v>0</v>
      </c>
      <c r="BH297" s="217">
        <f>IF(N297="sníž. přenesená",J297,0)</f>
        <v>0</v>
      </c>
      <c r="BI297" s="217">
        <f>IF(N297="nulová",J297,0)</f>
        <v>0</v>
      </c>
      <c r="BJ297" s="18" t="s">
        <v>83</v>
      </c>
      <c r="BK297" s="217">
        <f>ROUND(I297*H297,2)</f>
        <v>0</v>
      </c>
      <c r="BL297" s="18" t="s">
        <v>238</v>
      </c>
      <c r="BM297" s="216" t="s">
        <v>1756</v>
      </c>
    </row>
    <row r="298" spans="1:47" s="2" customFormat="1" ht="12">
      <c r="A298" s="39"/>
      <c r="B298" s="40"/>
      <c r="C298" s="41"/>
      <c r="D298" s="218" t="s">
        <v>169</v>
      </c>
      <c r="E298" s="41"/>
      <c r="F298" s="219" t="s">
        <v>477</v>
      </c>
      <c r="G298" s="41"/>
      <c r="H298" s="41"/>
      <c r="I298" s="220"/>
      <c r="J298" s="41"/>
      <c r="K298" s="41"/>
      <c r="L298" s="45"/>
      <c r="M298" s="221"/>
      <c r="N298" s="222"/>
      <c r="O298" s="85"/>
      <c r="P298" s="85"/>
      <c r="Q298" s="85"/>
      <c r="R298" s="85"/>
      <c r="S298" s="85"/>
      <c r="T298" s="86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T298" s="18" t="s">
        <v>169</v>
      </c>
      <c r="AU298" s="18" t="s">
        <v>85</v>
      </c>
    </row>
    <row r="299" spans="1:51" s="13" customFormat="1" ht="12">
      <c r="A299" s="13"/>
      <c r="B299" s="223"/>
      <c r="C299" s="224"/>
      <c r="D299" s="225" t="s">
        <v>175</v>
      </c>
      <c r="E299" s="226" t="s">
        <v>19</v>
      </c>
      <c r="F299" s="227" t="s">
        <v>362</v>
      </c>
      <c r="G299" s="224"/>
      <c r="H299" s="226" t="s">
        <v>19</v>
      </c>
      <c r="I299" s="228"/>
      <c r="J299" s="224"/>
      <c r="K299" s="224"/>
      <c r="L299" s="229"/>
      <c r="M299" s="230"/>
      <c r="N299" s="231"/>
      <c r="O299" s="231"/>
      <c r="P299" s="231"/>
      <c r="Q299" s="231"/>
      <c r="R299" s="231"/>
      <c r="S299" s="231"/>
      <c r="T299" s="232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33" t="s">
        <v>175</v>
      </c>
      <c r="AU299" s="233" t="s">
        <v>85</v>
      </c>
      <c r="AV299" s="13" t="s">
        <v>83</v>
      </c>
      <c r="AW299" s="13" t="s">
        <v>37</v>
      </c>
      <c r="AX299" s="13" t="s">
        <v>75</v>
      </c>
      <c r="AY299" s="233" t="s">
        <v>159</v>
      </c>
    </row>
    <row r="300" spans="1:51" s="13" customFormat="1" ht="12">
      <c r="A300" s="13"/>
      <c r="B300" s="223"/>
      <c r="C300" s="224"/>
      <c r="D300" s="225" t="s">
        <v>175</v>
      </c>
      <c r="E300" s="226" t="s">
        <v>19</v>
      </c>
      <c r="F300" s="227" t="s">
        <v>1703</v>
      </c>
      <c r="G300" s="224"/>
      <c r="H300" s="226" t="s">
        <v>19</v>
      </c>
      <c r="I300" s="228"/>
      <c r="J300" s="224"/>
      <c r="K300" s="224"/>
      <c r="L300" s="229"/>
      <c r="M300" s="230"/>
      <c r="N300" s="231"/>
      <c r="O300" s="231"/>
      <c r="P300" s="231"/>
      <c r="Q300" s="231"/>
      <c r="R300" s="231"/>
      <c r="S300" s="231"/>
      <c r="T300" s="232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33" t="s">
        <v>175</v>
      </c>
      <c r="AU300" s="233" t="s">
        <v>85</v>
      </c>
      <c r="AV300" s="13" t="s">
        <v>83</v>
      </c>
      <c r="AW300" s="13" t="s">
        <v>37</v>
      </c>
      <c r="AX300" s="13" t="s">
        <v>75</v>
      </c>
      <c r="AY300" s="233" t="s">
        <v>159</v>
      </c>
    </row>
    <row r="301" spans="1:51" s="14" customFormat="1" ht="12">
      <c r="A301" s="14"/>
      <c r="B301" s="234"/>
      <c r="C301" s="235"/>
      <c r="D301" s="225" t="s">
        <v>175</v>
      </c>
      <c r="E301" s="236" t="s">
        <v>19</v>
      </c>
      <c r="F301" s="237" t="s">
        <v>1748</v>
      </c>
      <c r="G301" s="235"/>
      <c r="H301" s="238">
        <v>23.366</v>
      </c>
      <c r="I301" s="239"/>
      <c r="J301" s="235"/>
      <c r="K301" s="235"/>
      <c r="L301" s="240"/>
      <c r="M301" s="241"/>
      <c r="N301" s="242"/>
      <c r="O301" s="242"/>
      <c r="P301" s="242"/>
      <c r="Q301" s="242"/>
      <c r="R301" s="242"/>
      <c r="S301" s="242"/>
      <c r="T301" s="243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44" t="s">
        <v>175</v>
      </c>
      <c r="AU301" s="244" t="s">
        <v>85</v>
      </c>
      <c r="AV301" s="14" t="s">
        <v>85</v>
      </c>
      <c r="AW301" s="14" t="s">
        <v>37</v>
      </c>
      <c r="AX301" s="14" t="s">
        <v>83</v>
      </c>
      <c r="AY301" s="244" t="s">
        <v>159</v>
      </c>
    </row>
    <row r="302" spans="1:65" s="2" customFormat="1" ht="24.15" customHeight="1">
      <c r="A302" s="39"/>
      <c r="B302" s="40"/>
      <c r="C302" s="257" t="s">
        <v>422</v>
      </c>
      <c r="D302" s="257" t="s">
        <v>255</v>
      </c>
      <c r="E302" s="258" t="s">
        <v>481</v>
      </c>
      <c r="F302" s="259" t="s">
        <v>482</v>
      </c>
      <c r="G302" s="260" t="s">
        <v>165</v>
      </c>
      <c r="H302" s="261">
        <v>8.225</v>
      </c>
      <c r="I302" s="262"/>
      <c r="J302" s="263">
        <f>ROUND(I302*H302,2)</f>
        <v>0</v>
      </c>
      <c r="K302" s="259" t="s">
        <v>166</v>
      </c>
      <c r="L302" s="264"/>
      <c r="M302" s="265" t="s">
        <v>19</v>
      </c>
      <c r="N302" s="266" t="s">
        <v>46</v>
      </c>
      <c r="O302" s="85"/>
      <c r="P302" s="214">
        <f>O302*H302</f>
        <v>0</v>
      </c>
      <c r="Q302" s="214">
        <v>0.0024</v>
      </c>
      <c r="R302" s="214">
        <f>Q302*H302</f>
        <v>0.019739999999999997</v>
      </c>
      <c r="S302" s="214">
        <v>0</v>
      </c>
      <c r="T302" s="215">
        <f>S302*H302</f>
        <v>0</v>
      </c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R302" s="216" t="s">
        <v>259</v>
      </c>
      <c r="AT302" s="216" t="s">
        <v>255</v>
      </c>
      <c r="AU302" s="216" t="s">
        <v>85</v>
      </c>
      <c r="AY302" s="18" t="s">
        <v>159</v>
      </c>
      <c r="BE302" s="217">
        <f>IF(N302="základní",J302,0)</f>
        <v>0</v>
      </c>
      <c r="BF302" s="217">
        <f>IF(N302="snížená",J302,0)</f>
        <v>0</v>
      </c>
      <c r="BG302" s="217">
        <f>IF(N302="zákl. přenesená",J302,0)</f>
        <v>0</v>
      </c>
      <c r="BH302" s="217">
        <f>IF(N302="sníž. přenesená",J302,0)</f>
        <v>0</v>
      </c>
      <c r="BI302" s="217">
        <f>IF(N302="nulová",J302,0)</f>
        <v>0</v>
      </c>
      <c r="BJ302" s="18" t="s">
        <v>83</v>
      </c>
      <c r="BK302" s="217">
        <f>ROUND(I302*H302,2)</f>
        <v>0</v>
      </c>
      <c r="BL302" s="18" t="s">
        <v>238</v>
      </c>
      <c r="BM302" s="216" t="s">
        <v>1757</v>
      </c>
    </row>
    <row r="303" spans="1:47" s="2" customFormat="1" ht="12">
      <c r="A303" s="39"/>
      <c r="B303" s="40"/>
      <c r="C303" s="41"/>
      <c r="D303" s="225" t="s">
        <v>203</v>
      </c>
      <c r="E303" s="41"/>
      <c r="F303" s="256" t="s">
        <v>490</v>
      </c>
      <c r="G303" s="41"/>
      <c r="H303" s="41"/>
      <c r="I303" s="220"/>
      <c r="J303" s="41"/>
      <c r="K303" s="41"/>
      <c r="L303" s="45"/>
      <c r="M303" s="221"/>
      <c r="N303" s="222"/>
      <c r="O303" s="85"/>
      <c r="P303" s="85"/>
      <c r="Q303" s="85"/>
      <c r="R303" s="85"/>
      <c r="S303" s="85"/>
      <c r="T303" s="86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T303" s="18" t="s">
        <v>203</v>
      </c>
      <c r="AU303" s="18" t="s">
        <v>85</v>
      </c>
    </row>
    <row r="304" spans="1:51" s="14" customFormat="1" ht="12">
      <c r="A304" s="14"/>
      <c r="B304" s="234"/>
      <c r="C304" s="235"/>
      <c r="D304" s="225" t="s">
        <v>175</v>
      </c>
      <c r="E304" s="235"/>
      <c r="F304" s="237" t="s">
        <v>1758</v>
      </c>
      <c r="G304" s="235"/>
      <c r="H304" s="238">
        <v>8.225</v>
      </c>
      <c r="I304" s="239"/>
      <c r="J304" s="235"/>
      <c r="K304" s="235"/>
      <c r="L304" s="240"/>
      <c r="M304" s="241"/>
      <c r="N304" s="242"/>
      <c r="O304" s="242"/>
      <c r="P304" s="242"/>
      <c r="Q304" s="242"/>
      <c r="R304" s="242"/>
      <c r="S304" s="242"/>
      <c r="T304" s="243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44" t="s">
        <v>175</v>
      </c>
      <c r="AU304" s="244" t="s">
        <v>85</v>
      </c>
      <c r="AV304" s="14" t="s">
        <v>85</v>
      </c>
      <c r="AW304" s="14" t="s">
        <v>4</v>
      </c>
      <c r="AX304" s="14" t="s">
        <v>83</v>
      </c>
      <c r="AY304" s="244" t="s">
        <v>159</v>
      </c>
    </row>
    <row r="305" spans="1:65" s="2" customFormat="1" ht="55.5" customHeight="1">
      <c r="A305" s="39"/>
      <c r="B305" s="40"/>
      <c r="C305" s="205" t="s">
        <v>428</v>
      </c>
      <c r="D305" s="205" t="s">
        <v>162</v>
      </c>
      <c r="E305" s="206" t="s">
        <v>493</v>
      </c>
      <c r="F305" s="207" t="s">
        <v>494</v>
      </c>
      <c r="G305" s="208" t="s">
        <v>165</v>
      </c>
      <c r="H305" s="209">
        <v>33.896</v>
      </c>
      <c r="I305" s="210"/>
      <c r="J305" s="211">
        <f>ROUND(I305*H305,2)</f>
        <v>0</v>
      </c>
      <c r="K305" s="207" t="s">
        <v>166</v>
      </c>
      <c r="L305" s="45"/>
      <c r="M305" s="212" t="s">
        <v>19</v>
      </c>
      <c r="N305" s="213" t="s">
        <v>46</v>
      </c>
      <c r="O305" s="85"/>
      <c r="P305" s="214">
        <f>O305*H305</f>
        <v>0</v>
      </c>
      <c r="Q305" s="214">
        <v>0.00019</v>
      </c>
      <c r="R305" s="214">
        <f>Q305*H305</f>
        <v>0.006440240000000001</v>
      </c>
      <c r="S305" s="214">
        <v>0</v>
      </c>
      <c r="T305" s="215">
        <f>S305*H305</f>
        <v>0</v>
      </c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R305" s="216" t="s">
        <v>238</v>
      </c>
      <c r="AT305" s="216" t="s">
        <v>162</v>
      </c>
      <c r="AU305" s="216" t="s">
        <v>85</v>
      </c>
      <c r="AY305" s="18" t="s">
        <v>159</v>
      </c>
      <c r="BE305" s="217">
        <f>IF(N305="základní",J305,0)</f>
        <v>0</v>
      </c>
      <c r="BF305" s="217">
        <f>IF(N305="snížená",J305,0)</f>
        <v>0</v>
      </c>
      <c r="BG305" s="217">
        <f>IF(N305="zákl. přenesená",J305,0)</f>
        <v>0</v>
      </c>
      <c r="BH305" s="217">
        <f>IF(N305="sníž. přenesená",J305,0)</f>
        <v>0</v>
      </c>
      <c r="BI305" s="217">
        <f>IF(N305="nulová",J305,0)</f>
        <v>0</v>
      </c>
      <c r="BJ305" s="18" t="s">
        <v>83</v>
      </c>
      <c r="BK305" s="217">
        <f>ROUND(I305*H305,2)</f>
        <v>0</v>
      </c>
      <c r="BL305" s="18" t="s">
        <v>238</v>
      </c>
      <c r="BM305" s="216" t="s">
        <v>1759</v>
      </c>
    </row>
    <row r="306" spans="1:47" s="2" customFormat="1" ht="12">
      <c r="A306" s="39"/>
      <c r="B306" s="40"/>
      <c r="C306" s="41"/>
      <c r="D306" s="218" t="s">
        <v>169</v>
      </c>
      <c r="E306" s="41"/>
      <c r="F306" s="219" t="s">
        <v>496</v>
      </c>
      <c r="G306" s="41"/>
      <c r="H306" s="41"/>
      <c r="I306" s="220"/>
      <c r="J306" s="41"/>
      <c r="K306" s="41"/>
      <c r="L306" s="45"/>
      <c r="M306" s="221"/>
      <c r="N306" s="222"/>
      <c r="O306" s="85"/>
      <c r="P306" s="85"/>
      <c r="Q306" s="85"/>
      <c r="R306" s="85"/>
      <c r="S306" s="85"/>
      <c r="T306" s="86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T306" s="18" t="s">
        <v>169</v>
      </c>
      <c r="AU306" s="18" t="s">
        <v>85</v>
      </c>
    </row>
    <row r="307" spans="1:51" s="13" customFormat="1" ht="12">
      <c r="A307" s="13"/>
      <c r="B307" s="223"/>
      <c r="C307" s="224"/>
      <c r="D307" s="225" t="s">
        <v>175</v>
      </c>
      <c r="E307" s="226" t="s">
        <v>19</v>
      </c>
      <c r="F307" s="227" t="s">
        <v>358</v>
      </c>
      <c r="G307" s="224"/>
      <c r="H307" s="226" t="s">
        <v>19</v>
      </c>
      <c r="I307" s="228"/>
      <c r="J307" s="224"/>
      <c r="K307" s="224"/>
      <c r="L307" s="229"/>
      <c r="M307" s="230"/>
      <c r="N307" s="231"/>
      <c r="O307" s="231"/>
      <c r="P307" s="231"/>
      <c r="Q307" s="231"/>
      <c r="R307" s="231"/>
      <c r="S307" s="231"/>
      <c r="T307" s="232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33" t="s">
        <v>175</v>
      </c>
      <c r="AU307" s="233" t="s">
        <v>85</v>
      </c>
      <c r="AV307" s="13" t="s">
        <v>83</v>
      </c>
      <c r="AW307" s="13" t="s">
        <v>37</v>
      </c>
      <c r="AX307" s="13" t="s">
        <v>75</v>
      </c>
      <c r="AY307" s="233" t="s">
        <v>159</v>
      </c>
    </row>
    <row r="308" spans="1:51" s="13" customFormat="1" ht="12">
      <c r="A308" s="13"/>
      <c r="B308" s="223"/>
      <c r="C308" s="224"/>
      <c r="D308" s="225" t="s">
        <v>175</v>
      </c>
      <c r="E308" s="226" t="s">
        <v>19</v>
      </c>
      <c r="F308" s="227" t="s">
        <v>359</v>
      </c>
      <c r="G308" s="224"/>
      <c r="H308" s="226" t="s">
        <v>19</v>
      </c>
      <c r="I308" s="228"/>
      <c r="J308" s="224"/>
      <c r="K308" s="224"/>
      <c r="L308" s="229"/>
      <c r="M308" s="230"/>
      <c r="N308" s="231"/>
      <c r="O308" s="231"/>
      <c r="P308" s="231"/>
      <c r="Q308" s="231"/>
      <c r="R308" s="231"/>
      <c r="S308" s="231"/>
      <c r="T308" s="232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33" t="s">
        <v>175</v>
      </c>
      <c r="AU308" s="233" t="s">
        <v>85</v>
      </c>
      <c r="AV308" s="13" t="s">
        <v>83</v>
      </c>
      <c r="AW308" s="13" t="s">
        <v>37</v>
      </c>
      <c r="AX308" s="13" t="s">
        <v>75</v>
      </c>
      <c r="AY308" s="233" t="s">
        <v>159</v>
      </c>
    </row>
    <row r="309" spans="1:51" s="13" customFormat="1" ht="12">
      <c r="A309" s="13"/>
      <c r="B309" s="223"/>
      <c r="C309" s="224"/>
      <c r="D309" s="225" t="s">
        <v>175</v>
      </c>
      <c r="E309" s="226" t="s">
        <v>19</v>
      </c>
      <c r="F309" s="227" t="s">
        <v>1703</v>
      </c>
      <c r="G309" s="224"/>
      <c r="H309" s="226" t="s">
        <v>19</v>
      </c>
      <c r="I309" s="228"/>
      <c r="J309" s="224"/>
      <c r="K309" s="224"/>
      <c r="L309" s="229"/>
      <c r="M309" s="230"/>
      <c r="N309" s="231"/>
      <c r="O309" s="231"/>
      <c r="P309" s="231"/>
      <c r="Q309" s="231"/>
      <c r="R309" s="231"/>
      <c r="S309" s="231"/>
      <c r="T309" s="232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33" t="s">
        <v>175</v>
      </c>
      <c r="AU309" s="233" t="s">
        <v>85</v>
      </c>
      <c r="AV309" s="13" t="s">
        <v>83</v>
      </c>
      <c r="AW309" s="13" t="s">
        <v>37</v>
      </c>
      <c r="AX309" s="13" t="s">
        <v>75</v>
      </c>
      <c r="AY309" s="233" t="s">
        <v>159</v>
      </c>
    </row>
    <row r="310" spans="1:51" s="14" customFormat="1" ht="12">
      <c r="A310" s="14"/>
      <c r="B310" s="234"/>
      <c r="C310" s="235"/>
      <c r="D310" s="225" t="s">
        <v>175</v>
      </c>
      <c r="E310" s="236" t="s">
        <v>19</v>
      </c>
      <c r="F310" s="237" t="s">
        <v>1760</v>
      </c>
      <c r="G310" s="235"/>
      <c r="H310" s="238">
        <v>24.55</v>
      </c>
      <c r="I310" s="239"/>
      <c r="J310" s="235"/>
      <c r="K310" s="235"/>
      <c r="L310" s="240"/>
      <c r="M310" s="241"/>
      <c r="N310" s="242"/>
      <c r="O310" s="242"/>
      <c r="P310" s="242"/>
      <c r="Q310" s="242"/>
      <c r="R310" s="242"/>
      <c r="S310" s="242"/>
      <c r="T310" s="243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44" t="s">
        <v>175</v>
      </c>
      <c r="AU310" s="244" t="s">
        <v>85</v>
      </c>
      <c r="AV310" s="14" t="s">
        <v>85</v>
      </c>
      <c r="AW310" s="14" t="s">
        <v>37</v>
      </c>
      <c r="AX310" s="14" t="s">
        <v>75</v>
      </c>
      <c r="AY310" s="244" t="s">
        <v>159</v>
      </c>
    </row>
    <row r="311" spans="1:51" s="13" customFormat="1" ht="12">
      <c r="A311" s="13"/>
      <c r="B311" s="223"/>
      <c r="C311" s="224"/>
      <c r="D311" s="225" t="s">
        <v>175</v>
      </c>
      <c r="E311" s="226" t="s">
        <v>19</v>
      </c>
      <c r="F311" s="227" t="s">
        <v>362</v>
      </c>
      <c r="G311" s="224"/>
      <c r="H311" s="226" t="s">
        <v>19</v>
      </c>
      <c r="I311" s="228"/>
      <c r="J311" s="224"/>
      <c r="K311" s="224"/>
      <c r="L311" s="229"/>
      <c r="M311" s="230"/>
      <c r="N311" s="231"/>
      <c r="O311" s="231"/>
      <c r="P311" s="231"/>
      <c r="Q311" s="231"/>
      <c r="R311" s="231"/>
      <c r="S311" s="231"/>
      <c r="T311" s="232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33" t="s">
        <v>175</v>
      </c>
      <c r="AU311" s="233" t="s">
        <v>85</v>
      </c>
      <c r="AV311" s="13" t="s">
        <v>83</v>
      </c>
      <c r="AW311" s="13" t="s">
        <v>37</v>
      </c>
      <c r="AX311" s="13" t="s">
        <v>75</v>
      </c>
      <c r="AY311" s="233" t="s">
        <v>159</v>
      </c>
    </row>
    <row r="312" spans="1:51" s="13" customFormat="1" ht="12">
      <c r="A312" s="13"/>
      <c r="B312" s="223"/>
      <c r="C312" s="224"/>
      <c r="D312" s="225" t="s">
        <v>175</v>
      </c>
      <c r="E312" s="226" t="s">
        <v>19</v>
      </c>
      <c r="F312" s="227" t="s">
        <v>1703</v>
      </c>
      <c r="G312" s="224"/>
      <c r="H312" s="226" t="s">
        <v>19</v>
      </c>
      <c r="I312" s="228"/>
      <c r="J312" s="224"/>
      <c r="K312" s="224"/>
      <c r="L312" s="229"/>
      <c r="M312" s="230"/>
      <c r="N312" s="231"/>
      <c r="O312" s="231"/>
      <c r="P312" s="231"/>
      <c r="Q312" s="231"/>
      <c r="R312" s="231"/>
      <c r="S312" s="231"/>
      <c r="T312" s="232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33" t="s">
        <v>175</v>
      </c>
      <c r="AU312" s="233" t="s">
        <v>85</v>
      </c>
      <c r="AV312" s="13" t="s">
        <v>83</v>
      </c>
      <c r="AW312" s="13" t="s">
        <v>37</v>
      </c>
      <c r="AX312" s="13" t="s">
        <v>75</v>
      </c>
      <c r="AY312" s="233" t="s">
        <v>159</v>
      </c>
    </row>
    <row r="313" spans="1:51" s="14" customFormat="1" ht="12">
      <c r="A313" s="14"/>
      <c r="B313" s="234"/>
      <c r="C313" s="235"/>
      <c r="D313" s="225" t="s">
        <v>175</v>
      </c>
      <c r="E313" s="236" t="s">
        <v>19</v>
      </c>
      <c r="F313" s="237" t="s">
        <v>1761</v>
      </c>
      <c r="G313" s="235"/>
      <c r="H313" s="238">
        <v>9.346</v>
      </c>
      <c r="I313" s="239"/>
      <c r="J313" s="235"/>
      <c r="K313" s="235"/>
      <c r="L313" s="240"/>
      <c r="M313" s="241"/>
      <c r="N313" s="242"/>
      <c r="O313" s="242"/>
      <c r="P313" s="242"/>
      <c r="Q313" s="242"/>
      <c r="R313" s="242"/>
      <c r="S313" s="242"/>
      <c r="T313" s="243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44" t="s">
        <v>175</v>
      </c>
      <c r="AU313" s="244" t="s">
        <v>85</v>
      </c>
      <c r="AV313" s="14" t="s">
        <v>85</v>
      </c>
      <c r="AW313" s="14" t="s">
        <v>37</v>
      </c>
      <c r="AX313" s="14" t="s">
        <v>75</v>
      </c>
      <c r="AY313" s="244" t="s">
        <v>159</v>
      </c>
    </row>
    <row r="314" spans="1:51" s="15" customFormat="1" ht="12">
      <c r="A314" s="15"/>
      <c r="B314" s="245"/>
      <c r="C314" s="246"/>
      <c r="D314" s="225" t="s">
        <v>175</v>
      </c>
      <c r="E314" s="247" t="s">
        <v>19</v>
      </c>
      <c r="F314" s="248" t="s">
        <v>179</v>
      </c>
      <c r="G314" s="246"/>
      <c r="H314" s="249">
        <v>33.896</v>
      </c>
      <c r="I314" s="250"/>
      <c r="J314" s="246"/>
      <c r="K314" s="246"/>
      <c r="L314" s="251"/>
      <c r="M314" s="252"/>
      <c r="N314" s="253"/>
      <c r="O314" s="253"/>
      <c r="P314" s="253"/>
      <c r="Q314" s="253"/>
      <c r="R314" s="253"/>
      <c r="S314" s="253"/>
      <c r="T314" s="254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T314" s="255" t="s">
        <v>175</v>
      </c>
      <c r="AU314" s="255" t="s">
        <v>85</v>
      </c>
      <c r="AV314" s="15" t="s">
        <v>167</v>
      </c>
      <c r="AW314" s="15" t="s">
        <v>37</v>
      </c>
      <c r="AX314" s="15" t="s">
        <v>83</v>
      </c>
      <c r="AY314" s="255" t="s">
        <v>159</v>
      </c>
    </row>
    <row r="315" spans="1:65" s="2" customFormat="1" ht="24.15" customHeight="1">
      <c r="A315" s="39"/>
      <c r="B315" s="40"/>
      <c r="C315" s="257" t="s">
        <v>435</v>
      </c>
      <c r="D315" s="257" t="s">
        <v>255</v>
      </c>
      <c r="E315" s="258" t="s">
        <v>500</v>
      </c>
      <c r="F315" s="259" t="s">
        <v>501</v>
      </c>
      <c r="G315" s="260" t="s">
        <v>165</v>
      </c>
      <c r="H315" s="261">
        <v>35.591</v>
      </c>
      <c r="I315" s="262"/>
      <c r="J315" s="263">
        <f>ROUND(I315*H315,2)</f>
        <v>0</v>
      </c>
      <c r="K315" s="259" t="s">
        <v>166</v>
      </c>
      <c r="L315" s="264"/>
      <c r="M315" s="265" t="s">
        <v>19</v>
      </c>
      <c r="N315" s="266" t="s">
        <v>46</v>
      </c>
      <c r="O315" s="85"/>
      <c r="P315" s="214">
        <f>O315*H315</f>
        <v>0</v>
      </c>
      <c r="Q315" s="214">
        <v>0.0025</v>
      </c>
      <c r="R315" s="214">
        <f>Q315*H315</f>
        <v>0.0889775</v>
      </c>
      <c r="S315" s="214">
        <v>0</v>
      </c>
      <c r="T315" s="215">
        <f>S315*H315</f>
        <v>0</v>
      </c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R315" s="216" t="s">
        <v>259</v>
      </c>
      <c r="AT315" s="216" t="s">
        <v>255</v>
      </c>
      <c r="AU315" s="216" t="s">
        <v>85</v>
      </c>
      <c r="AY315" s="18" t="s">
        <v>159</v>
      </c>
      <c r="BE315" s="217">
        <f>IF(N315="základní",J315,0)</f>
        <v>0</v>
      </c>
      <c r="BF315" s="217">
        <f>IF(N315="snížená",J315,0)</f>
        <v>0</v>
      </c>
      <c r="BG315" s="217">
        <f>IF(N315="zákl. přenesená",J315,0)</f>
        <v>0</v>
      </c>
      <c r="BH315" s="217">
        <f>IF(N315="sníž. přenesená",J315,0)</f>
        <v>0</v>
      </c>
      <c r="BI315" s="217">
        <f>IF(N315="nulová",J315,0)</f>
        <v>0</v>
      </c>
      <c r="BJ315" s="18" t="s">
        <v>83</v>
      </c>
      <c r="BK315" s="217">
        <f>ROUND(I315*H315,2)</f>
        <v>0</v>
      </c>
      <c r="BL315" s="18" t="s">
        <v>238</v>
      </c>
      <c r="BM315" s="216" t="s">
        <v>1762</v>
      </c>
    </row>
    <row r="316" spans="1:51" s="14" customFormat="1" ht="12">
      <c r="A316" s="14"/>
      <c r="B316" s="234"/>
      <c r="C316" s="235"/>
      <c r="D316" s="225" t="s">
        <v>175</v>
      </c>
      <c r="E316" s="235"/>
      <c r="F316" s="237" t="s">
        <v>1763</v>
      </c>
      <c r="G316" s="235"/>
      <c r="H316" s="238">
        <v>35.591</v>
      </c>
      <c r="I316" s="239"/>
      <c r="J316" s="235"/>
      <c r="K316" s="235"/>
      <c r="L316" s="240"/>
      <c r="M316" s="241"/>
      <c r="N316" s="242"/>
      <c r="O316" s="242"/>
      <c r="P316" s="242"/>
      <c r="Q316" s="242"/>
      <c r="R316" s="242"/>
      <c r="S316" s="242"/>
      <c r="T316" s="243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44" t="s">
        <v>175</v>
      </c>
      <c r="AU316" s="244" t="s">
        <v>85</v>
      </c>
      <c r="AV316" s="14" t="s">
        <v>85</v>
      </c>
      <c r="AW316" s="14" t="s">
        <v>4</v>
      </c>
      <c r="AX316" s="14" t="s">
        <v>83</v>
      </c>
      <c r="AY316" s="244" t="s">
        <v>159</v>
      </c>
    </row>
    <row r="317" spans="1:65" s="2" customFormat="1" ht="44.25" customHeight="1">
      <c r="A317" s="39"/>
      <c r="B317" s="40"/>
      <c r="C317" s="205" t="s">
        <v>441</v>
      </c>
      <c r="D317" s="205" t="s">
        <v>162</v>
      </c>
      <c r="E317" s="206" t="s">
        <v>505</v>
      </c>
      <c r="F317" s="207" t="s">
        <v>506</v>
      </c>
      <c r="G317" s="208" t="s">
        <v>191</v>
      </c>
      <c r="H317" s="209">
        <v>1.239</v>
      </c>
      <c r="I317" s="210"/>
      <c r="J317" s="211">
        <f>ROUND(I317*H317,2)</f>
        <v>0</v>
      </c>
      <c r="K317" s="207" t="s">
        <v>166</v>
      </c>
      <c r="L317" s="45"/>
      <c r="M317" s="212" t="s">
        <v>19</v>
      </c>
      <c r="N317" s="213" t="s">
        <v>46</v>
      </c>
      <c r="O317" s="85"/>
      <c r="P317" s="214">
        <f>O317*H317</f>
        <v>0</v>
      </c>
      <c r="Q317" s="214">
        <v>0</v>
      </c>
      <c r="R317" s="214">
        <f>Q317*H317</f>
        <v>0</v>
      </c>
      <c r="S317" s="214">
        <v>0</v>
      </c>
      <c r="T317" s="215">
        <f>S317*H317</f>
        <v>0</v>
      </c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R317" s="216" t="s">
        <v>238</v>
      </c>
      <c r="AT317" s="216" t="s">
        <v>162</v>
      </c>
      <c r="AU317" s="216" t="s">
        <v>85</v>
      </c>
      <c r="AY317" s="18" t="s">
        <v>159</v>
      </c>
      <c r="BE317" s="217">
        <f>IF(N317="základní",J317,0)</f>
        <v>0</v>
      </c>
      <c r="BF317" s="217">
        <f>IF(N317="snížená",J317,0)</f>
        <v>0</v>
      </c>
      <c r="BG317" s="217">
        <f>IF(N317="zákl. přenesená",J317,0)</f>
        <v>0</v>
      </c>
      <c r="BH317" s="217">
        <f>IF(N317="sníž. přenesená",J317,0)</f>
        <v>0</v>
      </c>
      <c r="BI317" s="217">
        <f>IF(N317="nulová",J317,0)</f>
        <v>0</v>
      </c>
      <c r="BJ317" s="18" t="s">
        <v>83</v>
      </c>
      <c r="BK317" s="217">
        <f>ROUND(I317*H317,2)</f>
        <v>0</v>
      </c>
      <c r="BL317" s="18" t="s">
        <v>238</v>
      </c>
      <c r="BM317" s="216" t="s">
        <v>1764</v>
      </c>
    </row>
    <row r="318" spans="1:47" s="2" customFormat="1" ht="12">
      <c r="A318" s="39"/>
      <c r="B318" s="40"/>
      <c r="C318" s="41"/>
      <c r="D318" s="218" t="s">
        <v>169</v>
      </c>
      <c r="E318" s="41"/>
      <c r="F318" s="219" t="s">
        <v>508</v>
      </c>
      <c r="G318" s="41"/>
      <c r="H318" s="41"/>
      <c r="I318" s="220"/>
      <c r="J318" s="41"/>
      <c r="K318" s="41"/>
      <c r="L318" s="45"/>
      <c r="M318" s="221"/>
      <c r="N318" s="222"/>
      <c r="O318" s="85"/>
      <c r="P318" s="85"/>
      <c r="Q318" s="85"/>
      <c r="R318" s="85"/>
      <c r="S318" s="85"/>
      <c r="T318" s="86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T318" s="18" t="s">
        <v>169</v>
      </c>
      <c r="AU318" s="18" t="s">
        <v>85</v>
      </c>
    </row>
    <row r="319" spans="1:63" s="12" customFormat="1" ht="22.8" customHeight="1">
      <c r="A319" s="12"/>
      <c r="B319" s="189"/>
      <c r="C319" s="190"/>
      <c r="D319" s="191" t="s">
        <v>74</v>
      </c>
      <c r="E319" s="203" t="s">
        <v>509</v>
      </c>
      <c r="F319" s="203" t="s">
        <v>510</v>
      </c>
      <c r="G319" s="190"/>
      <c r="H319" s="190"/>
      <c r="I319" s="193"/>
      <c r="J319" s="204">
        <f>BK319</f>
        <v>0</v>
      </c>
      <c r="K319" s="190"/>
      <c r="L319" s="195"/>
      <c r="M319" s="196"/>
      <c r="N319" s="197"/>
      <c r="O319" s="197"/>
      <c r="P319" s="198">
        <f>SUM(P320:P337)</f>
        <v>0</v>
      </c>
      <c r="Q319" s="197"/>
      <c r="R319" s="198">
        <f>SUM(R320:R337)</f>
        <v>0.13038</v>
      </c>
      <c r="S319" s="197"/>
      <c r="T319" s="199">
        <f>SUM(T320:T337)</f>
        <v>0.6325800000000001</v>
      </c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R319" s="200" t="s">
        <v>85</v>
      </c>
      <c r="AT319" s="201" t="s">
        <v>74</v>
      </c>
      <c r="AU319" s="201" t="s">
        <v>83</v>
      </c>
      <c r="AY319" s="200" t="s">
        <v>159</v>
      </c>
      <c r="BK319" s="202">
        <f>SUM(BK320:BK337)</f>
        <v>0</v>
      </c>
    </row>
    <row r="320" spans="1:65" s="2" customFormat="1" ht="24.15" customHeight="1">
      <c r="A320" s="39"/>
      <c r="B320" s="40"/>
      <c r="C320" s="205" t="s">
        <v>446</v>
      </c>
      <c r="D320" s="205" t="s">
        <v>162</v>
      </c>
      <c r="E320" s="206" t="s">
        <v>512</v>
      </c>
      <c r="F320" s="207" t="s">
        <v>513</v>
      </c>
      <c r="G320" s="208" t="s">
        <v>237</v>
      </c>
      <c r="H320" s="209">
        <v>6</v>
      </c>
      <c r="I320" s="210"/>
      <c r="J320" s="211">
        <f>ROUND(I320*H320,2)</f>
        <v>0</v>
      </c>
      <c r="K320" s="207" t="s">
        <v>166</v>
      </c>
      <c r="L320" s="45"/>
      <c r="M320" s="212" t="s">
        <v>19</v>
      </c>
      <c r="N320" s="213" t="s">
        <v>46</v>
      </c>
      <c r="O320" s="85"/>
      <c r="P320" s="214">
        <f>O320*H320</f>
        <v>0</v>
      </c>
      <c r="Q320" s="214">
        <v>0</v>
      </c>
      <c r="R320" s="214">
        <f>Q320*H320</f>
        <v>0</v>
      </c>
      <c r="S320" s="214">
        <v>0.01705</v>
      </c>
      <c r="T320" s="215">
        <f>S320*H320</f>
        <v>0.1023</v>
      </c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R320" s="216" t="s">
        <v>238</v>
      </c>
      <c r="AT320" s="216" t="s">
        <v>162</v>
      </c>
      <c r="AU320" s="216" t="s">
        <v>85</v>
      </c>
      <c r="AY320" s="18" t="s">
        <v>159</v>
      </c>
      <c r="BE320" s="217">
        <f>IF(N320="základní",J320,0)</f>
        <v>0</v>
      </c>
      <c r="BF320" s="217">
        <f>IF(N320="snížená",J320,0)</f>
        <v>0</v>
      </c>
      <c r="BG320" s="217">
        <f>IF(N320="zákl. přenesená",J320,0)</f>
        <v>0</v>
      </c>
      <c r="BH320" s="217">
        <f>IF(N320="sníž. přenesená",J320,0)</f>
        <v>0</v>
      </c>
      <c r="BI320" s="217">
        <f>IF(N320="nulová",J320,0)</f>
        <v>0</v>
      </c>
      <c r="BJ320" s="18" t="s">
        <v>83</v>
      </c>
      <c r="BK320" s="217">
        <f>ROUND(I320*H320,2)</f>
        <v>0</v>
      </c>
      <c r="BL320" s="18" t="s">
        <v>238</v>
      </c>
      <c r="BM320" s="216" t="s">
        <v>1765</v>
      </c>
    </row>
    <row r="321" spans="1:47" s="2" customFormat="1" ht="12">
      <c r="A321" s="39"/>
      <c r="B321" s="40"/>
      <c r="C321" s="41"/>
      <c r="D321" s="218" t="s">
        <v>169</v>
      </c>
      <c r="E321" s="41"/>
      <c r="F321" s="219" t="s">
        <v>515</v>
      </c>
      <c r="G321" s="41"/>
      <c r="H321" s="41"/>
      <c r="I321" s="220"/>
      <c r="J321" s="41"/>
      <c r="K321" s="41"/>
      <c r="L321" s="45"/>
      <c r="M321" s="221"/>
      <c r="N321" s="222"/>
      <c r="O321" s="85"/>
      <c r="P321" s="85"/>
      <c r="Q321" s="85"/>
      <c r="R321" s="85"/>
      <c r="S321" s="85"/>
      <c r="T321" s="86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T321" s="18" t="s">
        <v>169</v>
      </c>
      <c r="AU321" s="18" t="s">
        <v>85</v>
      </c>
    </row>
    <row r="322" spans="1:65" s="2" customFormat="1" ht="24.15" customHeight="1">
      <c r="A322" s="39"/>
      <c r="B322" s="40"/>
      <c r="C322" s="205" t="s">
        <v>453</v>
      </c>
      <c r="D322" s="205" t="s">
        <v>162</v>
      </c>
      <c r="E322" s="206" t="s">
        <v>517</v>
      </c>
      <c r="F322" s="207" t="s">
        <v>518</v>
      </c>
      <c r="G322" s="208" t="s">
        <v>237</v>
      </c>
      <c r="H322" s="209">
        <v>6</v>
      </c>
      <c r="I322" s="210"/>
      <c r="J322" s="211">
        <f>ROUND(I322*H322,2)</f>
        <v>0</v>
      </c>
      <c r="K322" s="207" t="s">
        <v>166</v>
      </c>
      <c r="L322" s="45"/>
      <c r="M322" s="212" t="s">
        <v>19</v>
      </c>
      <c r="N322" s="213" t="s">
        <v>46</v>
      </c>
      <c r="O322" s="85"/>
      <c r="P322" s="214">
        <f>O322*H322</f>
        <v>0</v>
      </c>
      <c r="Q322" s="214">
        <v>0.00115</v>
      </c>
      <c r="R322" s="214">
        <f>Q322*H322</f>
        <v>0.0069</v>
      </c>
      <c r="S322" s="214">
        <v>0</v>
      </c>
      <c r="T322" s="215">
        <f>S322*H322</f>
        <v>0</v>
      </c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R322" s="216" t="s">
        <v>238</v>
      </c>
      <c r="AT322" s="216" t="s">
        <v>162</v>
      </c>
      <c r="AU322" s="216" t="s">
        <v>85</v>
      </c>
      <c r="AY322" s="18" t="s">
        <v>159</v>
      </c>
      <c r="BE322" s="217">
        <f>IF(N322="základní",J322,0)</f>
        <v>0</v>
      </c>
      <c r="BF322" s="217">
        <f>IF(N322="snížená",J322,0)</f>
        <v>0</v>
      </c>
      <c r="BG322" s="217">
        <f>IF(N322="zákl. přenesená",J322,0)</f>
        <v>0</v>
      </c>
      <c r="BH322" s="217">
        <f>IF(N322="sníž. přenesená",J322,0)</f>
        <v>0</v>
      </c>
      <c r="BI322" s="217">
        <f>IF(N322="nulová",J322,0)</f>
        <v>0</v>
      </c>
      <c r="BJ322" s="18" t="s">
        <v>83</v>
      </c>
      <c r="BK322" s="217">
        <f>ROUND(I322*H322,2)</f>
        <v>0</v>
      </c>
      <c r="BL322" s="18" t="s">
        <v>238</v>
      </c>
      <c r="BM322" s="216" t="s">
        <v>1766</v>
      </c>
    </row>
    <row r="323" spans="1:47" s="2" customFormat="1" ht="12">
      <c r="A323" s="39"/>
      <c r="B323" s="40"/>
      <c r="C323" s="41"/>
      <c r="D323" s="218" t="s">
        <v>169</v>
      </c>
      <c r="E323" s="41"/>
      <c r="F323" s="219" t="s">
        <v>520</v>
      </c>
      <c r="G323" s="41"/>
      <c r="H323" s="41"/>
      <c r="I323" s="220"/>
      <c r="J323" s="41"/>
      <c r="K323" s="41"/>
      <c r="L323" s="45"/>
      <c r="M323" s="221"/>
      <c r="N323" s="222"/>
      <c r="O323" s="85"/>
      <c r="P323" s="85"/>
      <c r="Q323" s="85"/>
      <c r="R323" s="85"/>
      <c r="S323" s="85"/>
      <c r="T323" s="86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T323" s="18" t="s">
        <v>169</v>
      </c>
      <c r="AU323" s="18" t="s">
        <v>85</v>
      </c>
    </row>
    <row r="324" spans="1:51" s="13" customFormat="1" ht="12">
      <c r="A324" s="13"/>
      <c r="B324" s="223"/>
      <c r="C324" s="224"/>
      <c r="D324" s="225" t="s">
        <v>175</v>
      </c>
      <c r="E324" s="226" t="s">
        <v>19</v>
      </c>
      <c r="F324" s="227" t="s">
        <v>339</v>
      </c>
      <c r="G324" s="224"/>
      <c r="H324" s="226" t="s">
        <v>19</v>
      </c>
      <c r="I324" s="228"/>
      <c r="J324" s="224"/>
      <c r="K324" s="224"/>
      <c r="L324" s="229"/>
      <c r="M324" s="230"/>
      <c r="N324" s="231"/>
      <c r="O324" s="231"/>
      <c r="P324" s="231"/>
      <c r="Q324" s="231"/>
      <c r="R324" s="231"/>
      <c r="S324" s="231"/>
      <c r="T324" s="232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33" t="s">
        <v>175</v>
      </c>
      <c r="AU324" s="233" t="s">
        <v>85</v>
      </c>
      <c r="AV324" s="13" t="s">
        <v>83</v>
      </c>
      <c r="AW324" s="13" t="s">
        <v>37</v>
      </c>
      <c r="AX324" s="13" t="s">
        <v>75</v>
      </c>
      <c r="AY324" s="233" t="s">
        <v>159</v>
      </c>
    </row>
    <row r="325" spans="1:51" s="14" customFormat="1" ht="12">
      <c r="A325" s="14"/>
      <c r="B325" s="234"/>
      <c r="C325" s="235"/>
      <c r="D325" s="225" t="s">
        <v>175</v>
      </c>
      <c r="E325" s="236" t="s">
        <v>19</v>
      </c>
      <c r="F325" s="237" t="s">
        <v>160</v>
      </c>
      <c r="G325" s="235"/>
      <c r="H325" s="238">
        <v>6</v>
      </c>
      <c r="I325" s="239"/>
      <c r="J325" s="235"/>
      <c r="K325" s="235"/>
      <c r="L325" s="240"/>
      <c r="M325" s="241"/>
      <c r="N325" s="242"/>
      <c r="O325" s="242"/>
      <c r="P325" s="242"/>
      <c r="Q325" s="242"/>
      <c r="R325" s="242"/>
      <c r="S325" s="242"/>
      <c r="T325" s="243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44" t="s">
        <v>175</v>
      </c>
      <c r="AU325" s="244" t="s">
        <v>85</v>
      </c>
      <c r="AV325" s="14" t="s">
        <v>85</v>
      </c>
      <c r="AW325" s="14" t="s">
        <v>37</v>
      </c>
      <c r="AX325" s="14" t="s">
        <v>83</v>
      </c>
      <c r="AY325" s="244" t="s">
        <v>159</v>
      </c>
    </row>
    <row r="326" spans="1:65" s="2" customFormat="1" ht="37.8" customHeight="1">
      <c r="A326" s="39"/>
      <c r="B326" s="40"/>
      <c r="C326" s="257" t="s">
        <v>458</v>
      </c>
      <c r="D326" s="257" t="s">
        <v>255</v>
      </c>
      <c r="E326" s="258" t="s">
        <v>522</v>
      </c>
      <c r="F326" s="259" t="s">
        <v>523</v>
      </c>
      <c r="G326" s="260" t="s">
        <v>237</v>
      </c>
      <c r="H326" s="261">
        <v>6</v>
      </c>
      <c r="I326" s="262"/>
      <c r="J326" s="263">
        <f>ROUND(I326*H326,2)</f>
        <v>0</v>
      </c>
      <c r="K326" s="259" t="s">
        <v>166</v>
      </c>
      <c r="L326" s="264"/>
      <c r="M326" s="265" t="s">
        <v>19</v>
      </c>
      <c r="N326" s="266" t="s">
        <v>46</v>
      </c>
      <c r="O326" s="85"/>
      <c r="P326" s="214">
        <f>O326*H326</f>
        <v>0</v>
      </c>
      <c r="Q326" s="214">
        <v>0.00208</v>
      </c>
      <c r="R326" s="214">
        <f>Q326*H326</f>
        <v>0.012479999999999998</v>
      </c>
      <c r="S326" s="214">
        <v>0</v>
      </c>
      <c r="T326" s="215">
        <f>S326*H326</f>
        <v>0</v>
      </c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R326" s="216" t="s">
        <v>259</v>
      </c>
      <c r="AT326" s="216" t="s">
        <v>255</v>
      </c>
      <c r="AU326" s="216" t="s">
        <v>85</v>
      </c>
      <c r="AY326" s="18" t="s">
        <v>159</v>
      </c>
      <c r="BE326" s="217">
        <f>IF(N326="základní",J326,0)</f>
        <v>0</v>
      </c>
      <c r="BF326" s="217">
        <f>IF(N326="snížená",J326,0)</f>
        <v>0</v>
      </c>
      <c r="BG326" s="217">
        <f>IF(N326="zákl. přenesená",J326,0)</f>
        <v>0</v>
      </c>
      <c r="BH326" s="217">
        <f>IF(N326="sníž. přenesená",J326,0)</f>
        <v>0</v>
      </c>
      <c r="BI326" s="217">
        <f>IF(N326="nulová",J326,0)</f>
        <v>0</v>
      </c>
      <c r="BJ326" s="18" t="s">
        <v>83</v>
      </c>
      <c r="BK326" s="217">
        <f>ROUND(I326*H326,2)</f>
        <v>0</v>
      </c>
      <c r="BL326" s="18" t="s">
        <v>238</v>
      </c>
      <c r="BM326" s="216" t="s">
        <v>1767</v>
      </c>
    </row>
    <row r="327" spans="1:65" s="2" customFormat="1" ht="24.15" customHeight="1">
      <c r="A327" s="39"/>
      <c r="B327" s="40"/>
      <c r="C327" s="257" t="s">
        <v>468</v>
      </c>
      <c r="D327" s="257" t="s">
        <v>255</v>
      </c>
      <c r="E327" s="258" t="s">
        <v>526</v>
      </c>
      <c r="F327" s="259" t="s">
        <v>527</v>
      </c>
      <c r="G327" s="260" t="s">
        <v>237</v>
      </c>
      <c r="H327" s="261">
        <v>6</v>
      </c>
      <c r="I327" s="262"/>
      <c r="J327" s="263">
        <f>ROUND(I327*H327,2)</f>
        <v>0</v>
      </c>
      <c r="K327" s="259" t="s">
        <v>166</v>
      </c>
      <c r="L327" s="264"/>
      <c r="M327" s="265" t="s">
        <v>19</v>
      </c>
      <c r="N327" s="266" t="s">
        <v>46</v>
      </c>
      <c r="O327" s="85"/>
      <c r="P327" s="214">
        <f>O327*H327</f>
        <v>0</v>
      </c>
      <c r="Q327" s="214">
        <v>0.00247</v>
      </c>
      <c r="R327" s="214">
        <f>Q327*H327</f>
        <v>0.01482</v>
      </c>
      <c r="S327" s="214">
        <v>0</v>
      </c>
      <c r="T327" s="215">
        <f>S327*H327</f>
        <v>0</v>
      </c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R327" s="216" t="s">
        <v>259</v>
      </c>
      <c r="AT327" s="216" t="s">
        <v>255</v>
      </c>
      <c r="AU327" s="216" t="s">
        <v>85</v>
      </c>
      <c r="AY327" s="18" t="s">
        <v>159</v>
      </c>
      <c r="BE327" s="217">
        <f>IF(N327="základní",J327,0)</f>
        <v>0</v>
      </c>
      <c r="BF327" s="217">
        <f>IF(N327="snížená",J327,0)</f>
        <v>0</v>
      </c>
      <c r="BG327" s="217">
        <f>IF(N327="zákl. přenesená",J327,0)</f>
        <v>0</v>
      </c>
      <c r="BH327" s="217">
        <f>IF(N327="sníž. přenesená",J327,0)</f>
        <v>0</v>
      </c>
      <c r="BI327" s="217">
        <f>IF(N327="nulová",J327,0)</f>
        <v>0</v>
      </c>
      <c r="BJ327" s="18" t="s">
        <v>83</v>
      </c>
      <c r="BK327" s="217">
        <f>ROUND(I327*H327,2)</f>
        <v>0</v>
      </c>
      <c r="BL327" s="18" t="s">
        <v>238</v>
      </c>
      <c r="BM327" s="216" t="s">
        <v>1768</v>
      </c>
    </row>
    <row r="328" spans="1:65" s="2" customFormat="1" ht="24.15" customHeight="1">
      <c r="A328" s="39"/>
      <c r="B328" s="40"/>
      <c r="C328" s="205" t="s">
        <v>473</v>
      </c>
      <c r="D328" s="205" t="s">
        <v>162</v>
      </c>
      <c r="E328" s="206" t="s">
        <v>530</v>
      </c>
      <c r="F328" s="207" t="s">
        <v>531</v>
      </c>
      <c r="G328" s="208" t="s">
        <v>461</v>
      </c>
      <c r="H328" s="209">
        <v>54</v>
      </c>
      <c r="I328" s="210"/>
      <c r="J328" s="211">
        <f>ROUND(I328*H328,2)</f>
        <v>0</v>
      </c>
      <c r="K328" s="207" t="s">
        <v>166</v>
      </c>
      <c r="L328" s="45"/>
      <c r="M328" s="212" t="s">
        <v>19</v>
      </c>
      <c r="N328" s="213" t="s">
        <v>46</v>
      </c>
      <c r="O328" s="85"/>
      <c r="P328" s="214">
        <f>O328*H328</f>
        <v>0</v>
      </c>
      <c r="Q328" s="214">
        <v>0</v>
      </c>
      <c r="R328" s="214">
        <f>Q328*H328</f>
        <v>0</v>
      </c>
      <c r="S328" s="214">
        <v>0.00982</v>
      </c>
      <c r="T328" s="215">
        <f>S328*H328</f>
        <v>0.5302800000000001</v>
      </c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R328" s="216" t="s">
        <v>238</v>
      </c>
      <c r="AT328" s="216" t="s">
        <v>162</v>
      </c>
      <c r="AU328" s="216" t="s">
        <v>85</v>
      </c>
      <c r="AY328" s="18" t="s">
        <v>159</v>
      </c>
      <c r="BE328" s="217">
        <f>IF(N328="základní",J328,0)</f>
        <v>0</v>
      </c>
      <c r="BF328" s="217">
        <f>IF(N328="snížená",J328,0)</f>
        <v>0</v>
      </c>
      <c r="BG328" s="217">
        <f>IF(N328="zákl. přenesená",J328,0)</f>
        <v>0</v>
      </c>
      <c r="BH328" s="217">
        <f>IF(N328="sníž. přenesená",J328,0)</f>
        <v>0</v>
      </c>
      <c r="BI328" s="217">
        <f>IF(N328="nulová",J328,0)</f>
        <v>0</v>
      </c>
      <c r="BJ328" s="18" t="s">
        <v>83</v>
      </c>
      <c r="BK328" s="217">
        <f>ROUND(I328*H328,2)</f>
        <v>0</v>
      </c>
      <c r="BL328" s="18" t="s">
        <v>238</v>
      </c>
      <c r="BM328" s="216" t="s">
        <v>1769</v>
      </c>
    </row>
    <row r="329" spans="1:47" s="2" customFormat="1" ht="12">
      <c r="A329" s="39"/>
      <c r="B329" s="40"/>
      <c r="C329" s="41"/>
      <c r="D329" s="218" t="s">
        <v>169</v>
      </c>
      <c r="E329" s="41"/>
      <c r="F329" s="219" t="s">
        <v>533</v>
      </c>
      <c r="G329" s="41"/>
      <c r="H329" s="41"/>
      <c r="I329" s="220"/>
      <c r="J329" s="41"/>
      <c r="K329" s="41"/>
      <c r="L329" s="45"/>
      <c r="M329" s="221"/>
      <c r="N329" s="222"/>
      <c r="O329" s="85"/>
      <c r="P329" s="85"/>
      <c r="Q329" s="85"/>
      <c r="R329" s="85"/>
      <c r="S329" s="85"/>
      <c r="T329" s="86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T329" s="18" t="s">
        <v>169</v>
      </c>
      <c r="AU329" s="18" t="s">
        <v>85</v>
      </c>
    </row>
    <row r="330" spans="1:65" s="2" customFormat="1" ht="16.5" customHeight="1">
      <c r="A330" s="39"/>
      <c r="B330" s="40"/>
      <c r="C330" s="205" t="s">
        <v>480</v>
      </c>
      <c r="D330" s="205" t="s">
        <v>162</v>
      </c>
      <c r="E330" s="206" t="s">
        <v>535</v>
      </c>
      <c r="F330" s="207" t="s">
        <v>536</v>
      </c>
      <c r="G330" s="208" t="s">
        <v>461</v>
      </c>
      <c r="H330" s="209">
        <v>54</v>
      </c>
      <c r="I330" s="210"/>
      <c r="J330" s="211">
        <f>ROUND(I330*H330,2)</f>
        <v>0</v>
      </c>
      <c r="K330" s="207" t="s">
        <v>166</v>
      </c>
      <c r="L330" s="45"/>
      <c r="M330" s="212" t="s">
        <v>19</v>
      </c>
      <c r="N330" s="213" t="s">
        <v>46</v>
      </c>
      <c r="O330" s="85"/>
      <c r="P330" s="214">
        <f>O330*H330</f>
        <v>0</v>
      </c>
      <c r="Q330" s="214">
        <v>0.00168</v>
      </c>
      <c r="R330" s="214">
        <f>Q330*H330</f>
        <v>0.09072000000000001</v>
      </c>
      <c r="S330" s="214">
        <v>0</v>
      </c>
      <c r="T330" s="215">
        <f>S330*H330</f>
        <v>0</v>
      </c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R330" s="216" t="s">
        <v>238</v>
      </c>
      <c r="AT330" s="216" t="s">
        <v>162</v>
      </c>
      <c r="AU330" s="216" t="s">
        <v>85</v>
      </c>
      <c r="AY330" s="18" t="s">
        <v>159</v>
      </c>
      <c r="BE330" s="217">
        <f>IF(N330="základní",J330,0)</f>
        <v>0</v>
      </c>
      <c r="BF330" s="217">
        <f>IF(N330="snížená",J330,0)</f>
        <v>0</v>
      </c>
      <c r="BG330" s="217">
        <f>IF(N330="zákl. přenesená",J330,0)</f>
        <v>0</v>
      </c>
      <c r="BH330" s="217">
        <f>IF(N330="sníž. přenesená",J330,0)</f>
        <v>0</v>
      </c>
      <c r="BI330" s="217">
        <f>IF(N330="nulová",J330,0)</f>
        <v>0</v>
      </c>
      <c r="BJ330" s="18" t="s">
        <v>83</v>
      </c>
      <c r="BK330" s="217">
        <f>ROUND(I330*H330,2)</f>
        <v>0</v>
      </c>
      <c r="BL330" s="18" t="s">
        <v>238</v>
      </c>
      <c r="BM330" s="216" t="s">
        <v>1770</v>
      </c>
    </row>
    <row r="331" spans="1:47" s="2" customFormat="1" ht="12">
      <c r="A331" s="39"/>
      <c r="B331" s="40"/>
      <c r="C331" s="41"/>
      <c r="D331" s="218" t="s">
        <v>169</v>
      </c>
      <c r="E331" s="41"/>
      <c r="F331" s="219" t="s">
        <v>538</v>
      </c>
      <c r="G331" s="41"/>
      <c r="H331" s="41"/>
      <c r="I331" s="220"/>
      <c r="J331" s="41"/>
      <c r="K331" s="41"/>
      <c r="L331" s="45"/>
      <c r="M331" s="221"/>
      <c r="N331" s="222"/>
      <c r="O331" s="85"/>
      <c r="P331" s="85"/>
      <c r="Q331" s="85"/>
      <c r="R331" s="85"/>
      <c r="S331" s="85"/>
      <c r="T331" s="86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T331" s="18" t="s">
        <v>169</v>
      </c>
      <c r="AU331" s="18" t="s">
        <v>85</v>
      </c>
    </row>
    <row r="332" spans="1:51" s="14" customFormat="1" ht="12">
      <c r="A332" s="14"/>
      <c r="B332" s="234"/>
      <c r="C332" s="235"/>
      <c r="D332" s="225" t="s">
        <v>175</v>
      </c>
      <c r="E332" s="236" t="s">
        <v>19</v>
      </c>
      <c r="F332" s="237" t="s">
        <v>1771</v>
      </c>
      <c r="G332" s="235"/>
      <c r="H332" s="238">
        <v>54</v>
      </c>
      <c r="I332" s="239"/>
      <c r="J332" s="235"/>
      <c r="K332" s="235"/>
      <c r="L332" s="240"/>
      <c r="M332" s="241"/>
      <c r="N332" s="242"/>
      <c r="O332" s="242"/>
      <c r="P332" s="242"/>
      <c r="Q332" s="242"/>
      <c r="R332" s="242"/>
      <c r="S332" s="242"/>
      <c r="T332" s="243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44" t="s">
        <v>175</v>
      </c>
      <c r="AU332" s="244" t="s">
        <v>85</v>
      </c>
      <c r="AV332" s="14" t="s">
        <v>85</v>
      </c>
      <c r="AW332" s="14" t="s">
        <v>37</v>
      </c>
      <c r="AX332" s="14" t="s">
        <v>83</v>
      </c>
      <c r="AY332" s="244" t="s">
        <v>159</v>
      </c>
    </row>
    <row r="333" spans="1:65" s="2" customFormat="1" ht="37.8" customHeight="1">
      <c r="A333" s="39"/>
      <c r="B333" s="40"/>
      <c r="C333" s="205" t="s">
        <v>486</v>
      </c>
      <c r="D333" s="205" t="s">
        <v>162</v>
      </c>
      <c r="E333" s="206" t="s">
        <v>541</v>
      </c>
      <c r="F333" s="207" t="s">
        <v>542</v>
      </c>
      <c r="G333" s="208" t="s">
        <v>237</v>
      </c>
      <c r="H333" s="209">
        <v>6</v>
      </c>
      <c r="I333" s="210"/>
      <c r="J333" s="211">
        <f>ROUND(I333*H333,2)</f>
        <v>0</v>
      </c>
      <c r="K333" s="207" t="s">
        <v>166</v>
      </c>
      <c r="L333" s="45"/>
      <c r="M333" s="212" t="s">
        <v>19</v>
      </c>
      <c r="N333" s="213" t="s">
        <v>46</v>
      </c>
      <c r="O333" s="85"/>
      <c r="P333" s="214">
        <f>O333*H333</f>
        <v>0</v>
      </c>
      <c r="Q333" s="214">
        <v>0</v>
      </c>
      <c r="R333" s="214">
        <f>Q333*H333</f>
        <v>0</v>
      </c>
      <c r="S333" s="214">
        <v>0</v>
      </c>
      <c r="T333" s="215">
        <f>S333*H333</f>
        <v>0</v>
      </c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R333" s="216" t="s">
        <v>238</v>
      </c>
      <c r="AT333" s="216" t="s">
        <v>162</v>
      </c>
      <c r="AU333" s="216" t="s">
        <v>85</v>
      </c>
      <c r="AY333" s="18" t="s">
        <v>159</v>
      </c>
      <c r="BE333" s="217">
        <f>IF(N333="základní",J333,0)</f>
        <v>0</v>
      </c>
      <c r="BF333" s="217">
        <f>IF(N333="snížená",J333,0)</f>
        <v>0</v>
      </c>
      <c r="BG333" s="217">
        <f>IF(N333="zákl. přenesená",J333,0)</f>
        <v>0</v>
      </c>
      <c r="BH333" s="217">
        <f>IF(N333="sníž. přenesená",J333,0)</f>
        <v>0</v>
      </c>
      <c r="BI333" s="217">
        <f>IF(N333="nulová",J333,0)</f>
        <v>0</v>
      </c>
      <c r="BJ333" s="18" t="s">
        <v>83</v>
      </c>
      <c r="BK333" s="217">
        <f>ROUND(I333*H333,2)</f>
        <v>0</v>
      </c>
      <c r="BL333" s="18" t="s">
        <v>238</v>
      </c>
      <c r="BM333" s="216" t="s">
        <v>1772</v>
      </c>
    </row>
    <row r="334" spans="1:47" s="2" customFormat="1" ht="12">
      <c r="A334" s="39"/>
      <c r="B334" s="40"/>
      <c r="C334" s="41"/>
      <c r="D334" s="218" t="s">
        <v>169</v>
      </c>
      <c r="E334" s="41"/>
      <c r="F334" s="219" t="s">
        <v>544</v>
      </c>
      <c r="G334" s="41"/>
      <c r="H334" s="41"/>
      <c r="I334" s="220"/>
      <c r="J334" s="41"/>
      <c r="K334" s="41"/>
      <c r="L334" s="45"/>
      <c r="M334" s="221"/>
      <c r="N334" s="222"/>
      <c r="O334" s="85"/>
      <c r="P334" s="85"/>
      <c r="Q334" s="85"/>
      <c r="R334" s="85"/>
      <c r="S334" s="85"/>
      <c r="T334" s="86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T334" s="18" t="s">
        <v>169</v>
      </c>
      <c r="AU334" s="18" t="s">
        <v>85</v>
      </c>
    </row>
    <row r="335" spans="1:65" s="2" customFormat="1" ht="21.75" customHeight="1">
      <c r="A335" s="39"/>
      <c r="B335" s="40"/>
      <c r="C335" s="257" t="s">
        <v>488</v>
      </c>
      <c r="D335" s="257" t="s">
        <v>255</v>
      </c>
      <c r="E335" s="258" t="s">
        <v>546</v>
      </c>
      <c r="F335" s="259" t="s">
        <v>547</v>
      </c>
      <c r="G335" s="260" t="s">
        <v>237</v>
      </c>
      <c r="H335" s="261">
        <v>6</v>
      </c>
      <c r="I335" s="262"/>
      <c r="J335" s="263">
        <f>ROUND(I335*H335,2)</f>
        <v>0</v>
      </c>
      <c r="K335" s="259" t="s">
        <v>166</v>
      </c>
      <c r="L335" s="264"/>
      <c r="M335" s="265" t="s">
        <v>19</v>
      </c>
      <c r="N335" s="266" t="s">
        <v>46</v>
      </c>
      <c r="O335" s="85"/>
      <c r="P335" s="214">
        <f>O335*H335</f>
        <v>0</v>
      </c>
      <c r="Q335" s="214">
        <v>0.00091</v>
      </c>
      <c r="R335" s="214">
        <f>Q335*H335</f>
        <v>0.00546</v>
      </c>
      <c r="S335" s="214">
        <v>0</v>
      </c>
      <c r="T335" s="215">
        <f>S335*H335</f>
        <v>0</v>
      </c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R335" s="216" t="s">
        <v>259</v>
      </c>
      <c r="AT335" s="216" t="s">
        <v>255</v>
      </c>
      <c r="AU335" s="216" t="s">
        <v>85</v>
      </c>
      <c r="AY335" s="18" t="s">
        <v>159</v>
      </c>
      <c r="BE335" s="217">
        <f>IF(N335="základní",J335,0)</f>
        <v>0</v>
      </c>
      <c r="BF335" s="217">
        <f>IF(N335="snížená",J335,0)</f>
        <v>0</v>
      </c>
      <c r="BG335" s="217">
        <f>IF(N335="zákl. přenesená",J335,0)</f>
        <v>0</v>
      </c>
      <c r="BH335" s="217">
        <f>IF(N335="sníž. přenesená",J335,0)</f>
        <v>0</v>
      </c>
      <c r="BI335" s="217">
        <f>IF(N335="nulová",J335,0)</f>
        <v>0</v>
      </c>
      <c r="BJ335" s="18" t="s">
        <v>83</v>
      </c>
      <c r="BK335" s="217">
        <f>ROUND(I335*H335,2)</f>
        <v>0</v>
      </c>
      <c r="BL335" s="18" t="s">
        <v>238</v>
      </c>
      <c r="BM335" s="216" t="s">
        <v>1773</v>
      </c>
    </row>
    <row r="336" spans="1:65" s="2" customFormat="1" ht="49.05" customHeight="1">
      <c r="A336" s="39"/>
      <c r="B336" s="40"/>
      <c r="C336" s="205" t="s">
        <v>492</v>
      </c>
      <c r="D336" s="205" t="s">
        <v>162</v>
      </c>
      <c r="E336" s="206" t="s">
        <v>550</v>
      </c>
      <c r="F336" s="207" t="s">
        <v>551</v>
      </c>
      <c r="G336" s="208" t="s">
        <v>191</v>
      </c>
      <c r="H336" s="209">
        <v>0.13</v>
      </c>
      <c r="I336" s="210"/>
      <c r="J336" s="211">
        <f>ROUND(I336*H336,2)</f>
        <v>0</v>
      </c>
      <c r="K336" s="207" t="s">
        <v>166</v>
      </c>
      <c r="L336" s="45"/>
      <c r="M336" s="212" t="s">
        <v>19</v>
      </c>
      <c r="N336" s="213" t="s">
        <v>46</v>
      </c>
      <c r="O336" s="85"/>
      <c r="P336" s="214">
        <f>O336*H336</f>
        <v>0</v>
      </c>
      <c r="Q336" s="214">
        <v>0</v>
      </c>
      <c r="R336" s="214">
        <f>Q336*H336</f>
        <v>0</v>
      </c>
      <c r="S336" s="214">
        <v>0</v>
      </c>
      <c r="T336" s="215">
        <f>S336*H336</f>
        <v>0</v>
      </c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R336" s="216" t="s">
        <v>238</v>
      </c>
      <c r="AT336" s="216" t="s">
        <v>162</v>
      </c>
      <c r="AU336" s="216" t="s">
        <v>85</v>
      </c>
      <c r="AY336" s="18" t="s">
        <v>159</v>
      </c>
      <c r="BE336" s="217">
        <f>IF(N336="základní",J336,0)</f>
        <v>0</v>
      </c>
      <c r="BF336" s="217">
        <f>IF(N336="snížená",J336,0)</f>
        <v>0</v>
      </c>
      <c r="BG336" s="217">
        <f>IF(N336="zákl. přenesená",J336,0)</f>
        <v>0</v>
      </c>
      <c r="BH336" s="217">
        <f>IF(N336="sníž. přenesená",J336,0)</f>
        <v>0</v>
      </c>
      <c r="BI336" s="217">
        <f>IF(N336="nulová",J336,0)</f>
        <v>0</v>
      </c>
      <c r="BJ336" s="18" t="s">
        <v>83</v>
      </c>
      <c r="BK336" s="217">
        <f>ROUND(I336*H336,2)</f>
        <v>0</v>
      </c>
      <c r="BL336" s="18" t="s">
        <v>238</v>
      </c>
      <c r="BM336" s="216" t="s">
        <v>1774</v>
      </c>
    </row>
    <row r="337" spans="1:47" s="2" customFormat="1" ht="12">
      <c r="A337" s="39"/>
      <c r="B337" s="40"/>
      <c r="C337" s="41"/>
      <c r="D337" s="218" t="s">
        <v>169</v>
      </c>
      <c r="E337" s="41"/>
      <c r="F337" s="219" t="s">
        <v>553</v>
      </c>
      <c r="G337" s="41"/>
      <c r="H337" s="41"/>
      <c r="I337" s="220"/>
      <c r="J337" s="41"/>
      <c r="K337" s="41"/>
      <c r="L337" s="45"/>
      <c r="M337" s="221"/>
      <c r="N337" s="222"/>
      <c r="O337" s="85"/>
      <c r="P337" s="85"/>
      <c r="Q337" s="85"/>
      <c r="R337" s="85"/>
      <c r="S337" s="85"/>
      <c r="T337" s="86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T337" s="18" t="s">
        <v>169</v>
      </c>
      <c r="AU337" s="18" t="s">
        <v>85</v>
      </c>
    </row>
    <row r="338" spans="1:63" s="12" customFormat="1" ht="22.8" customHeight="1">
      <c r="A338" s="12"/>
      <c r="B338" s="189"/>
      <c r="C338" s="190"/>
      <c r="D338" s="191" t="s">
        <v>74</v>
      </c>
      <c r="E338" s="203" t="s">
        <v>554</v>
      </c>
      <c r="F338" s="203" t="s">
        <v>555</v>
      </c>
      <c r="G338" s="190"/>
      <c r="H338" s="190"/>
      <c r="I338" s="193"/>
      <c r="J338" s="204">
        <f>BK338</f>
        <v>0</v>
      </c>
      <c r="K338" s="190"/>
      <c r="L338" s="195"/>
      <c r="M338" s="196"/>
      <c r="N338" s="197"/>
      <c r="O338" s="197"/>
      <c r="P338" s="198">
        <f>SUM(P339:P372)</f>
        <v>0</v>
      </c>
      <c r="Q338" s="197"/>
      <c r="R338" s="198">
        <f>SUM(R339:R372)</f>
        <v>0.007500000000000001</v>
      </c>
      <c r="S338" s="197"/>
      <c r="T338" s="199">
        <f>SUM(T339:T372)</f>
        <v>0.057749999999999996</v>
      </c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R338" s="200" t="s">
        <v>85</v>
      </c>
      <c r="AT338" s="201" t="s">
        <v>74</v>
      </c>
      <c r="AU338" s="201" t="s">
        <v>83</v>
      </c>
      <c r="AY338" s="200" t="s">
        <v>159</v>
      </c>
      <c r="BK338" s="202">
        <f>SUM(BK339:BK372)</f>
        <v>0</v>
      </c>
    </row>
    <row r="339" spans="1:65" s="2" customFormat="1" ht="37.8" customHeight="1">
      <c r="A339" s="39"/>
      <c r="B339" s="40"/>
      <c r="C339" s="205" t="s">
        <v>499</v>
      </c>
      <c r="D339" s="205" t="s">
        <v>162</v>
      </c>
      <c r="E339" s="206" t="s">
        <v>557</v>
      </c>
      <c r="F339" s="207" t="s">
        <v>558</v>
      </c>
      <c r="G339" s="208" t="s">
        <v>461</v>
      </c>
      <c r="H339" s="209">
        <v>75</v>
      </c>
      <c r="I339" s="210"/>
      <c r="J339" s="211">
        <f>ROUND(I339*H339,2)</f>
        <v>0</v>
      </c>
      <c r="K339" s="207" t="s">
        <v>166</v>
      </c>
      <c r="L339" s="45"/>
      <c r="M339" s="212" t="s">
        <v>19</v>
      </c>
      <c r="N339" s="213" t="s">
        <v>46</v>
      </c>
      <c r="O339" s="85"/>
      <c r="P339" s="214">
        <f>O339*H339</f>
        <v>0</v>
      </c>
      <c r="Q339" s="214">
        <v>0</v>
      </c>
      <c r="R339" s="214">
        <f>Q339*H339</f>
        <v>0</v>
      </c>
      <c r="S339" s="214">
        <v>0.00062</v>
      </c>
      <c r="T339" s="215">
        <f>S339*H339</f>
        <v>0.0465</v>
      </c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R339" s="216" t="s">
        <v>238</v>
      </c>
      <c r="AT339" s="216" t="s">
        <v>162</v>
      </c>
      <c r="AU339" s="216" t="s">
        <v>85</v>
      </c>
      <c r="AY339" s="18" t="s">
        <v>159</v>
      </c>
      <c r="BE339" s="217">
        <f>IF(N339="základní",J339,0)</f>
        <v>0</v>
      </c>
      <c r="BF339" s="217">
        <f>IF(N339="snížená",J339,0)</f>
        <v>0</v>
      </c>
      <c r="BG339" s="217">
        <f>IF(N339="zákl. přenesená",J339,0)</f>
        <v>0</v>
      </c>
      <c r="BH339" s="217">
        <f>IF(N339="sníž. přenesená",J339,0)</f>
        <v>0</v>
      </c>
      <c r="BI339" s="217">
        <f>IF(N339="nulová",J339,0)</f>
        <v>0</v>
      </c>
      <c r="BJ339" s="18" t="s">
        <v>83</v>
      </c>
      <c r="BK339" s="217">
        <f>ROUND(I339*H339,2)</f>
        <v>0</v>
      </c>
      <c r="BL339" s="18" t="s">
        <v>238</v>
      </c>
      <c r="BM339" s="216" t="s">
        <v>1775</v>
      </c>
    </row>
    <row r="340" spans="1:47" s="2" customFormat="1" ht="12">
      <c r="A340" s="39"/>
      <c r="B340" s="40"/>
      <c r="C340" s="41"/>
      <c r="D340" s="218" t="s">
        <v>169</v>
      </c>
      <c r="E340" s="41"/>
      <c r="F340" s="219" t="s">
        <v>560</v>
      </c>
      <c r="G340" s="41"/>
      <c r="H340" s="41"/>
      <c r="I340" s="220"/>
      <c r="J340" s="41"/>
      <c r="K340" s="41"/>
      <c r="L340" s="45"/>
      <c r="M340" s="221"/>
      <c r="N340" s="222"/>
      <c r="O340" s="85"/>
      <c r="P340" s="85"/>
      <c r="Q340" s="85"/>
      <c r="R340" s="85"/>
      <c r="S340" s="85"/>
      <c r="T340" s="86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T340" s="18" t="s">
        <v>169</v>
      </c>
      <c r="AU340" s="18" t="s">
        <v>85</v>
      </c>
    </row>
    <row r="341" spans="1:51" s="13" customFormat="1" ht="12">
      <c r="A341" s="13"/>
      <c r="B341" s="223"/>
      <c r="C341" s="224"/>
      <c r="D341" s="225" t="s">
        <v>175</v>
      </c>
      <c r="E341" s="226" t="s">
        <v>19</v>
      </c>
      <c r="F341" s="227" t="s">
        <v>561</v>
      </c>
      <c r="G341" s="224"/>
      <c r="H341" s="226" t="s">
        <v>19</v>
      </c>
      <c r="I341" s="228"/>
      <c r="J341" s="224"/>
      <c r="K341" s="224"/>
      <c r="L341" s="229"/>
      <c r="M341" s="230"/>
      <c r="N341" s="231"/>
      <c r="O341" s="231"/>
      <c r="P341" s="231"/>
      <c r="Q341" s="231"/>
      <c r="R341" s="231"/>
      <c r="S341" s="231"/>
      <c r="T341" s="232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33" t="s">
        <v>175</v>
      </c>
      <c r="AU341" s="233" t="s">
        <v>85</v>
      </c>
      <c r="AV341" s="13" t="s">
        <v>83</v>
      </c>
      <c r="AW341" s="13" t="s">
        <v>37</v>
      </c>
      <c r="AX341" s="13" t="s">
        <v>75</v>
      </c>
      <c r="AY341" s="233" t="s">
        <v>159</v>
      </c>
    </row>
    <row r="342" spans="1:51" s="13" customFormat="1" ht="12">
      <c r="A342" s="13"/>
      <c r="B342" s="223"/>
      <c r="C342" s="224"/>
      <c r="D342" s="225" t="s">
        <v>175</v>
      </c>
      <c r="E342" s="226" t="s">
        <v>19</v>
      </c>
      <c r="F342" s="227" t="s">
        <v>562</v>
      </c>
      <c r="G342" s="224"/>
      <c r="H342" s="226" t="s">
        <v>19</v>
      </c>
      <c r="I342" s="228"/>
      <c r="J342" s="224"/>
      <c r="K342" s="224"/>
      <c r="L342" s="229"/>
      <c r="M342" s="230"/>
      <c r="N342" s="231"/>
      <c r="O342" s="231"/>
      <c r="P342" s="231"/>
      <c r="Q342" s="231"/>
      <c r="R342" s="231"/>
      <c r="S342" s="231"/>
      <c r="T342" s="232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33" t="s">
        <v>175</v>
      </c>
      <c r="AU342" s="233" t="s">
        <v>85</v>
      </c>
      <c r="AV342" s="13" t="s">
        <v>83</v>
      </c>
      <c r="AW342" s="13" t="s">
        <v>37</v>
      </c>
      <c r="AX342" s="13" t="s">
        <v>75</v>
      </c>
      <c r="AY342" s="233" t="s">
        <v>159</v>
      </c>
    </row>
    <row r="343" spans="1:51" s="14" customFormat="1" ht="12">
      <c r="A343" s="14"/>
      <c r="B343" s="234"/>
      <c r="C343" s="235"/>
      <c r="D343" s="225" t="s">
        <v>175</v>
      </c>
      <c r="E343" s="236" t="s">
        <v>19</v>
      </c>
      <c r="F343" s="237" t="s">
        <v>577</v>
      </c>
      <c r="G343" s="235"/>
      <c r="H343" s="238">
        <v>75</v>
      </c>
      <c r="I343" s="239"/>
      <c r="J343" s="235"/>
      <c r="K343" s="235"/>
      <c r="L343" s="240"/>
      <c r="M343" s="241"/>
      <c r="N343" s="242"/>
      <c r="O343" s="242"/>
      <c r="P343" s="242"/>
      <c r="Q343" s="242"/>
      <c r="R343" s="242"/>
      <c r="S343" s="242"/>
      <c r="T343" s="243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44" t="s">
        <v>175</v>
      </c>
      <c r="AU343" s="244" t="s">
        <v>85</v>
      </c>
      <c r="AV343" s="14" t="s">
        <v>85</v>
      </c>
      <c r="AW343" s="14" t="s">
        <v>37</v>
      </c>
      <c r="AX343" s="14" t="s">
        <v>83</v>
      </c>
      <c r="AY343" s="244" t="s">
        <v>159</v>
      </c>
    </row>
    <row r="344" spans="1:65" s="2" customFormat="1" ht="24.15" customHeight="1">
      <c r="A344" s="39"/>
      <c r="B344" s="40"/>
      <c r="C344" s="205" t="s">
        <v>504</v>
      </c>
      <c r="D344" s="205" t="s">
        <v>162</v>
      </c>
      <c r="E344" s="206" t="s">
        <v>565</v>
      </c>
      <c r="F344" s="207" t="s">
        <v>566</v>
      </c>
      <c r="G344" s="208" t="s">
        <v>237</v>
      </c>
      <c r="H344" s="209">
        <v>75</v>
      </c>
      <c r="I344" s="210"/>
      <c r="J344" s="211">
        <f>ROUND(I344*H344,2)</f>
        <v>0</v>
      </c>
      <c r="K344" s="207" t="s">
        <v>166</v>
      </c>
      <c r="L344" s="45"/>
      <c r="M344" s="212" t="s">
        <v>19</v>
      </c>
      <c r="N344" s="213" t="s">
        <v>46</v>
      </c>
      <c r="O344" s="85"/>
      <c r="P344" s="214">
        <f>O344*H344</f>
        <v>0</v>
      </c>
      <c r="Q344" s="214">
        <v>0</v>
      </c>
      <c r="R344" s="214">
        <f>Q344*H344</f>
        <v>0</v>
      </c>
      <c r="S344" s="214">
        <v>0.00015</v>
      </c>
      <c r="T344" s="215">
        <f>S344*H344</f>
        <v>0.01125</v>
      </c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R344" s="216" t="s">
        <v>238</v>
      </c>
      <c r="AT344" s="216" t="s">
        <v>162</v>
      </c>
      <c r="AU344" s="216" t="s">
        <v>85</v>
      </c>
      <c r="AY344" s="18" t="s">
        <v>159</v>
      </c>
      <c r="BE344" s="217">
        <f>IF(N344="základní",J344,0)</f>
        <v>0</v>
      </c>
      <c r="BF344" s="217">
        <f>IF(N344="snížená",J344,0)</f>
        <v>0</v>
      </c>
      <c r="BG344" s="217">
        <f>IF(N344="zákl. přenesená",J344,0)</f>
        <v>0</v>
      </c>
      <c r="BH344" s="217">
        <f>IF(N344="sníž. přenesená",J344,0)</f>
        <v>0</v>
      </c>
      <c r="BI344" s="217">
        <f>IF(N344="nulová",J344,0)</f>
        <v>0</v>
      </c>
      <c r="BJ344" s="18" t="s">
        <v>83</v>
      </c>
      <c r="BK344" s="217">
        <f>ROUND(I344*H344,2)</f>
        <v>0</v>
      </c>
      <c r="BL344" s="18" t="s">
        <v>238</v>
      </c>
      <c r="BM344" s="216" t="s">
        <v>1776</v>
      </c>
    </row>
    <row r="345" spans="1:47" s="2" customFormat="1" ht="12">
      <c r="A345" s="39"/>
      <c r="B345" s="40"/>
      <c r="C345" s="41"/>
      <c r="D345" s="218" t="s">
        <v>169</v>
      </c>
      <c r="E345" s="41"/>
      <c r="F345" s="219" t="s">
        <v>568</v>
      </c>
      <c r="G345" s="41"/>
      <c r="H345" s="41"/>
      <c r="I345" s="220"/>
      <c r="J345" s="41"/>
      <c r="K345" s="41"/>
      <c r="L345" s="45"/>
      <c r="M345" s="221"/>
      <c r="N345" s="222"/>
      <c r="O345" s="85"/>
      <c r="P345" s="85"/>
      <c r="Q345" s="85"/>
      <c r="R345" s="85"/>
      <c r="S345" s="85"/>
      <c r="T345" s="86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T345" s="18" t="s">
        <v>169</v>
      </c>
      <c r="AU345" s="18" t="s">
        <v>85</v>
      </c>
    </row>
    <row r="346" spans="1:51" s="13" customFormat="1" ht="12">
      <c r="A346" s="13"/>
      <c r="B346" s="223"/>
      <c r="C346" s="224"/>
      <c r="D346" s="225" t="s">
        <v>175</v>
      </c>
      <c r="E346" s="226" t="s">
        <v>19</v>
      </c>
      <c r="F346" s="227" t="s">
        <v>561</v>
      </c>
      <c r="G346" s="224"/>
      <c r="H346" s="226" t="s">
        <v>19</v>
      </c>
      <c r="I346" s="228"/>
      <c r="J346" s="224"/>
      <c r="K346" s="224"/>
      <c r="L346" s="229"/>
      <c r="M346" s="230"/>
      <c r="N346" s="231"/>
      <c r="O346" s="231"/>
      <c r="P346" s="231"/>
      <c r="Q346" s="231"/>
      <c r="R346" s="231"/>
      <c r="S346" s="231"/>
      <c r="T346" s="232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33" t="s">
        <v>175</v>
      </c>
      <c r="AU346" s="233" t="s">
        <v>85</v>
      </c>
      <c r="AV346" s="13" t="s">
        <v>83</v>
      </c>
      <c r="AW346" s="13" t="s">
        <v>37</v>
      </c>
      <c r="AX346" s="13" t="s">
        <v>75</v>
      </c>
      <c r="AY346" s="233" t="s">
        <v>159</v>
      </c>
    </row>
    <row r="347" spans="1:51" s="13" customFormat="1" ht="12">
      <c r="A347" s="13"/>
      <c r="B347" s="223"/>
      <c r="C347" s="224"/>
      <c r="D347" s="225" t="s">
        <v>175</v>
      </c>
      <c r="E347" s="226" t="s">
        <v>19</v>
      </c>
      <c r="F347" s="227" t="s">
        <v>569</v>
      </c>
      <c r="G347" s="224"/>
      <c r="H347" s="226" t="s">
        <v>19</v>
      </c>
      <c r="I347" s="228"/>
      <c r="J347" s="224"/>
      <c r="K347" s="224"/>
      <c r="L347" s="229"/>
      <c r="M347" s="230"/>
      <c r="N347" s="231"/>
      <c r="O347" s="231"/>
      <c r="P347" s="231"/>
      <c r="Q347" s="231"/>
      <c r="R347" s="231"/>
      <c r="S347" s="231"/>
      <c r="T347" s="232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33" t="s">
        <v>175</v>
      </c>
      <c r="AU347" s="233" t="s">
        <v>85</v>
      </c>
      <c r="AV347" s="13" t="s">
        <v>83</v>
      </c>
      <c r="AW347" s="13" t="s">
        <v>37</v>
      </c>
      <c r="AX347" s="13" t="s">
        <v>75</v>
      </c>
      <c r="AY347" s="233" t="s">
        <v>159</v>
      </c>
    </row>
    <row r="348" spans="1:51" s="13" customFormat="1" ht="12">
      <c r="A348" s="13"/>
      <c r="B348" s="223"/>
      <c r="C348" s="224"/>
      <c r="D348" s="225" t="s">
        <v>175</v>
      </c>
      <c r="E348" s="226" t="s">
        <v>19</v>
      </c>
      <c r="F348" s="227" t="s">
        <v>562</v>
      </c>
      <c r="G348" s="224"/>
      <c r="H348" s="226" t="s">
        <v>19</v>
      </c>
      <c r="I348" s="228"/>
      <c r="J348" s="224"/>
      <c r="K348" s="224"/>
      <c r="L348" s="229"/>
      <c r="M348" s="230"/>
      <c r="N348" s="231"/>
      <c r="O348" s="231"/>
      <c r="P348" s="231"/>
      <c r="Q348" s="231"/>
      <c r="R348" s="231"/>
      <c r="S348" s="231"/>
      <c r="T348" s="232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33" t="s">
        <v>175</v>
      </c>
      <c r="AU348" s="233" t="s">
        <v>85</v>
      </c>
      <c r="AV348" s="13" t="s">
        <v>83</v>
      </c>
      <c r="AW348" s="13" t="s">
        <v>37</v>
      </c>
      <c r="AX348" s="13" t="s">
        <v>75</v>
      </c>
      <c r="AY348" s="233" t="s">
        <v>159</v>
      </c>
    </row>
    <row r="349" spans="1:51" s="14" customFormat="1" ht="12">
      <c r="A349" s="14"/>
      <c r="B349" s="234"/>
      <c r="C349" s="235"/>
      <c r="D349" s="225" t="s">
        <v>175</v>
      </c>
      <c r="E349" s="236" t="s">
        <v>19</v>
      </c>
      <c r="F349" s="237" t="s">
        <v>577</v>
      </c>
      <c r="G349" s="235"/>
      <c r="H349" s="238">
        <v>75</v>
      </c>
      <c r="I349" s="239"/>
      <c r="J349" s="235"/>
      <c r="K349" s="235"/>
      <c r="L349" s="240"/>
      <c r="M349" s="241"/>
      <c r="N349" s="242"/>
      <c r="O349" s="242"/>
      <c r="P349" s="242"/>
      <c r="Q349" s="242"/>
      <c r="R349" s="242"/>
      <c r="S349" s="242"/>
      <c r="T349" s="243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44" t="s">
        <v>175</v>
      </c>
      <c r="AU349" s="244" t="s">
        <v>85</v>
      </c>
      <c r="AV349" s="14" t="s">
        <v>85</v>
      </c>
      <c r="AW349" s="14" t="s">
        <v>37</v>
      </c>
      <c r="AX349" s="14" t="s">
        <v>75</v>
      </c>
      <c r="AY349" s="244" t="s">
        <v>159</v>
      </c>
    </row>
    <row r="350" spans="1:51" s="13" customFormat="1" ht="12">
      <c r="A350" s="13"/>
      <c r="B350" s="223"/>
      <c r="C350" s="224"/>
      <c r="D350" s="225" t="s">
        <v>175</v>
      </c>
      <c r="E350" s="226" t="s">
        <v>19</v>
      </c>
      <c r="F350" s="227" t="s">
        <v>243</v>
      </c>
      <c r="G350" s="224"/>
      <c r="H350" s="226" t="s">
        <v>19</v>
      </c>
      <c r="I350" s="228"/>
      <c r="J350" s="224"/>
      <c r="K350" s="224"/>
      <c r="L350" s="229"/>
      <c r="M350" s="230"/>
      <c r="N350" s="231"/>
      <c r="O350" s="231"/>
      <c r="P350" s="231"/>
      <c r="Q350" s="231"/>
      <c r="R350" s="231"/>
      <c r="S350" s="231"/>
      <c r="T350" s="232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33" t="s">
        <v>175</v>
      </c>
      <c r="AU350" s="233" t="s">
        <v>85</v>
      </c>
      <c r="AV350" s="13" t="s">
        <v>83</v>
      </c>
      <c r="AW350" s="13" t="s">
        <v>37</v>
      </c>
      <c r="AX350" s="13" t="s">
        <v>75</v>
      </c>
      <c r="AY350" s="233" t="s">
        <v>159</v>
      </c>
    </row>
    <row r="351" spans="1:51" s="14" customFormat="1" ht="12">
      <c r="A351" s="14"/>
      <c r="B351" s="234"/>
      <c r="C351" s="235"/>
      <c r="D351" s="225" t="s">
        <v>175</v>
      </c>
      <c r="E351" s="236" t="s">
        <v>19</v>
      </c>
      <c r="F351" s="237" t="s">
        <v>75</v>
      </c>
      <c r="G351" s="235"/>
      <c r="H351" s="238">
        <v>0</v>
      </c>
      <c r="I351" s="239"/>
      <c r="J351" s="235"/>
      <c r="K351" s="235"/>
      <c r="L351" s="240"/>
      <c r="M351" s="241"/>
      <c r="N351" s="242"/>
      <c r="O351" s="242"/>
      <c r="P351" s="242"/>
      <c r="Q351" s="242"/>
      <c r="R351" s="242"/>
      <c r="S351" s="242"/>
      <c r="T351" s="243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44" t="s">
        <v>175</v>
      </c>
      <c r="AU351" s="244" t="s">
        <v>85</v>
      </c>
      <c r="AV351" s="14" t="s">
        <v>85</v>
      </c>
      <c r="AW351" s="14" t="s">
        <v>37</v>
      </c>
      <c r="AX351" s="14" t="s">
        <v>75</v>
      </c>
      <c r="AY351" s="244" t="s">
        <v>159</v>
      </c>
    </row>
    <row r="352" spans="1:51" s="15" customFormat="1" ht="12">
      <c r="A352" s="15"/>
      <c r="B352" s="245"/>
      <c r="C352" s="246"/>
      <c r="D352" s="225" t="s">
        <v>175</v>
      </c>
      <c r="E352" s="247" t="s">
        <v>19</v>
      </c>
      <c r="F352" s="248" t="s">
        <v>179</v>
      </c>
      <c r="G352" s="246"/>
      <c r="H352" s="249">
        <v>75</v>
      </c>
      <c r="I352" s="250"/>
      <c r="J352" s="246"/>
      <c r="K352" s="246"/>
      <c r="L352" s="251"/>
      <c r="M352" s="252"/>
      <c r="N352" s="253"/>
      <c r="O352" s="253"/>
      <c r="P352" s="253"/>
      <c r="Q352" s="253"/>
      <c r="R352" s="253"/>
      <c r="S352" s="253"/>
      <c r="T352" s="254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T352" s="255" t="s">
        <v>175</v>
      </c>
      <c r="AU352" s="255" t="s">
        <v>85</v>
      </c>
      <c r="AV352" s="15" t="s">
        <v>167</v>
      </c>
      <c r="AW352" s="15" t="s">
        <v>37</v>
      </c>
      <c r="AX352" s="15" t="s">
        <v>83</v>
      </c>
      <c r="AY352" s="255" t="s">
        <v>159</v>
      </c>
    </row>
    <row r="353" spans="1:65" s="2" customFormat="1" ht="24.15" customHeight="1">
      <c r="A353" s="39"/>
      <c r="B353" s="40"/>
      <c r="C353" s="205" t="s">
        <v>511</v>
      </c>
      <c r="D353" s="205" t="s">
        <v>162</v>
      </c>
      <c r="E353" s="206" t="s">
        <v>572</v>
      </c>
      <c r="F353" s="207" t="s">
        <v>573</v>
      </c>
      <c r="G353" s="208" t="s">
        <v>461</v>
      </c>
      <c r="H353" s="209">
        <v>75</v>
      </c>
      <c r="I353" s="210"/>
      <c r="J353" s="211">
        <f>ROUND(I353*H353,2)</f>
        <v>0</v>
      </c>
      <c r="K353" s="207" t="s">
        <v>166</v>
      </c>
      <c r="L353" s="45"/>
      <c r="M353" s="212" t="s">
        <v>19</v>
      </c>
      <c r="N353" s="213" t="s">
        <v>46</v>
      </c>
      <c r="O353" s="85"/>
      <c r="P353" s="214">
        <f>O353*H353</f>
        <v>0</v>
      </c>
      <c r="Q353" s="214">
        <v>0</v>
      </c>
      <c r="R353" s="214">
        <f>Q353*H353</f>
        <v>0</v>
      </c>
      <c r="S353" s="214">
        <v>0</v>
      </c>
      <c r="T353" s="215">
        <f>S353*H353</f>
        <v>0</v>
      </c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R353" s="216" t="s">
        <v>238</v>
      </c>
      <c r="AT353" s="216" t="s">
        <v>162</v>
      </c>
      <c r="AU353" s="216" t="s">
        <v>85</v>
      </c>
      <c r="AY353" s="18" t="s">
        <v>159</v>
      </c>
      <c r="BE353" s="217">
        <f>IF(N353="základní",J353,0)</f>
        <v>0</v>
      </c>
      <c r="BF353" s="217">
        <f>IF(N353="snížená",J353,0)</f>
        <v>0</v>
      </c>
      <c r="BG353" s="217">
        <f>IF(N353="zákl. přenesená",J353,0)</f>
        <v>0</v>
      </c>
      <c r="BH353" s="217">
        <f>IF(N353="sníž. přenesená",J353,0)</f>
        <v>0</v>
      </c>
      <c r="BI353" s="217">
        <f>IF(N353="nulová",J353,0)</f>
        <v>0</v>
      </c>
      <c r="BJ353" s="18" t="s">
        <v>83</v>
      </c>
      <c r="BK353" s="217">
        <f>ROUND(I353*H353,2)</f>
        <v>0</v>
      </c>
      <c r="BL353" s="18" t="s">
        <v>238</v>
      </c>
      <c r="BM353" s="216" t="s">
        <v>1777</v>
      </c>
    </row>
    <row r="354" spans="1:47" s="2" customFormat="1" ht="12">
      <c r="A354" s="39"/>
      <c r="B354" s="40"/>
      <c r="C354" s="41"/>
      <c r="D354" s="218" t="s">
        <v>169</v>
      </c>
      <c r="E354" s="41"/>
      <c r="F354" s="219" t="s">
        <v>575</v>
      </c>
      <c r="G354" s="41"/>
      <c r="H354" s="41"/>
      <c r="I354" s="220"/>
      <c r="J354" s="41"/>
      <c r="K354" s="41"/>
      <c r="L354" s="45"/>
      <c r="M354" s="221"/>
      <c r="N354" s="222"/>
      <c r="O354" s="85"/>
      <c r="P354" s="85"/>
      <c r="Q354" s="85"/>
      <c r="R354" s="85"/>
      <c r="S354" s="85"/>
      <c r="T354" s="86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T354" s="18" t="s">
        <v>169</v>
      </c>
      <c r="AU354" s="18" t="s">
        <v>85</v>
      </c>
    </row>
    <row r="355" spans="1:51" s="13" customFormat="1" ht="12">
      <c r="A355" s="13"/>
      <c r="B355" s="223"/>
      <c r="C355" s="224"/>
      <c r="D355" s="225" t="s">
        <v>175</v>
      </c>
      <c r="E355" s="226" t="s">
        <v>19</v>
      </c>
      <c r="F355" s="227" t="s">
        <v>576</v>
      </c>
      <c r="G355" s="224"/>
      <c r="H355" s="226" t="s">
        <v>19</v>
      </c>
      <c r="I355" s="228"/>
      <c r="J355" s="224"/>
      <c r="K355" s="224"/>
      <c r="L355" s="229"/>
      <c r="M355" s="230"/>
      <c r="N355" s="231"/>
      <c r="O355" s="231"/>
      <c r="P355" s="231"/>
      <c r="Q355" s="231"/>
      <c r="R355" s="231"/>
      <c r="S355" s="231"/>
      <c r="T355" s="232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33" t="s">
        <v>175</v>
      </c>
      <c r="AU355" s="233" t="s">
        <v>85</v>
      </c>
      <c r="AV355" s="13" t="s">
        <v>83</v>
      </c>
      <c r="AW355" s="13" t="s">
        <v>37</v>
      </c>
      <c r="AX355" s="13" t="s">
        <v>75</v>
      </c>
      <c r="AY355" s="233" t="s">
        <v>159</v>
      </c>
    </row>
    <row r="356" spans="1:51" s="13" customFormat="1" ht="12">
      <c r="A356" s="13"/>
      <c r="B356" s="223"/>
      <c r="C356" s="224"/>
      <c r="D356" s="225" t="s">
        <v>175</v>
      </c>
      <c r="E356" s="226" t="s">
        <v>19</v>
      </c>
      <c r="F356" s="227" t="s">
        <v>562</v>
      </c>
      <c r="G356" s="224"/>
      <c r="H356" s="226" t="s">
        <v>19</v>
      </c>
      <c r="I356" s="228"/>
      <c r="J356" s="224"/>
      <c r="K356" s="224"/>
      <c r="L356" s="229"/>
      <c r="M356" s="230"/>
      <c r="N356" s="231"/>
      <c r="O356" s="231"/>
      <c r="P356" s="231"/>
      <c r="Q356" s="231"/>
      <c r="R356" s="231"/>
      <c r="S356" s="231"/>
      <c r="T356" s="232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33" t="s">
        <v>175</v>
      </c>
      <c r="AU356" s="233" t="s">
        <v>85</v>
      </c>
      <c r="AV356" s="13" t="s">
        <v>83</v>
      </c>
      <c r="AW356" s="13" t="s">
        <v>37</v>
      </c>
      <c r="AX356" s="13" t="s">
        <v>75</v>
      </c>
      <c r="AY356" s="233" t="s">
        <v>159</v>
      </c>
    </row>
    <row r="357" spans="1:51" s="14" customFormat="1" ht="12">
      <c r="A357" s="14"/>
      <c r="B357" s="234"/>
      <c r="C357" s="235"/>
      <c r="D357" s="225" t="s">
        <v>175</v>
      </c>
      <c r="E357" s="236" t="s">
        <v>19</v>
      </c>
      <c r="F357" s="237" t="s">
        <v>577</v>
      </c>
      <c r="G357" s="235"/>
      <c r="H357" s="238">
        <v>75</v>
      </c>
      <c r="I357" s="239"/>
      <c r="J357" s="235"/>
      <c r="K357" s="235"/>
      <c r="L357" s="240"/>
      <c r="M357" s="241"/>
      <c r="N357" s="242"/>
      <c r="O357" s="242"/>
      <c r="P357" s="242"/>
      <c r="Q357" s="242"/>
      <c r="R357" s="242"/>
      <c r="S357" s="242"/>
      <c r="T357" s="243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44" t="s">
        <v>175</v>
      </c>
      <c r="AU357" s="244" t="s">
        <v>85</v>
      </c>
      <c r="AV357" s="14" t="s">
        <v>85</v>
      </c>
      <c r="AW357" s="14" t="s">
        <v>37</v>
      </c>
      <c r="AX357" s="14" t="s">
        <v>83</v>
      </c>
      <c r="AY357" s="244" t="s">
        <v>159</v>
      </c>
    </row>
    <row r="358" spans="1:65" s="2" customFormat="1" ht="24.15" customHeight="1">
      <c r="A358" s="39"/>
      <c r="B358" s="40"/>
      <c r="C358" s="205" t="s">
        <v>516</v>
      </c>
      <c r="D358" s="205" t="s">
        <v>162</v>
      </c>
      <c r="E358" s="206" t="s">
        <v>578</v>
      </c>
      <c r="F358" s="207" t="s">
        <v>579</v>
      </c>
      <c r="G358" s="208" t="s">
        <v>237</v>
      </c>
      <c r="H358" s="209">
        <v>75</v>
      </c>
      <c r="I358" s="210"/>
      <c r="J358" s="211">
        <f>ROUND(I358*H358,2)</f>
        <v>0</v>
      </c>
      <c r="K358" s="207" t="s">
        <v>166</v>
      </c>
      <c r="L358" s="45"/>
      <c r="M358" s="212" t="s">
        <v>19</v>
      </c>
      <c r="N358" s="213" t="s">
        <v>46</v>
      </c>
      <c r="O358" s="85"/>
      <c r="P358" s="214">
        <f>O358*H358</f>
        <v>0</v>
      </c>
      <c r="Q358" s="214">
        <v>0</v>
      </c>
      <c r="R358" s="214">
        <f>Q358*H358</f>
        <v>0</v>
      </c>
      <c r="S358" s="214">
        <v>0</v>
      </c>
      <c r="T358" s="215">
        <f>S358*H358</f>
        <v>0</v>
      </c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R358" s="216" t="s">
        <v>238</v>
      </c>
      <c r="AT358" s="216" t="s">
        <v>162</v>
      </c>
      <c r="AU358" s="216" t="s">
        <v>85</v>
      </c>
      <c r="AY358" s="18" t="s">
        <v>159</v>
      </c>
      <c r="BE358" s="217">
        <f>IF(N358="základní",J358,0)</f>
        <v>0</v>
      </c>
      <c r="BF358" s="217">
        <f>IF(N358="snížená",J358,0)</f>
        <v>0</v>
      </c>
      <c r="BG358" s="217">
        <f>IF(N358="zákl. přenesená",J358,0)</f>
        <v>0</v>
      </c>
      <c r="BH358" s="217">
        <f>IF(N358="sníž. přenesená",J358,0)</f>
        <v>0</v>
      </c>
      <c r="BI358" s="217">
        <f>IF(N358="nulová",J358,0)</f>
        <v>0</v>
      </c>
      <c r="BJ358" s="18" t="s">
        <v>83</v>
      </c>
      <c r="BK358" s="217">
        <f>ROUND(I358*H358,2)</f>
        <v>0</v>
      </c>
      <c r="BL358" s="18" t="s">
        <v>238</v>
      </c>
      <c r="BM358" s="216" t="s">
        <v>1778</v>
      </c>
    </row>
    <row r="359" spans="1:47" s="2" customFormat="1" ht="12">
      <c r="A359" s="39"/>
      <c r="B359" s="40"/>
      <c r="C359" s="41"/>
      <c r="D359" s="218" t="s">
        <v>169</v>
      </c>
      <c r="E359" s="41"/>
      <c r="F359" s="219" t="s">
        <v>581</v>
      </c>
      <c r="G359" s="41"/>
      <c r="H359" s="41"/>
      <c r="I359" s="220"/>
      <c r="J359" s="41"/>
      <c r="K359" s="41"/>
      <c r="L359" s="45"/>
      <c r="M359" s="221"/>
      <c r="N359" s="222"/>
      <c r="O359" s="85"/>
      <c r="P359" s="85"/>
      <c r="Q359" s="85"/>
      <c r="R359" s="85"/>
      <c r="S359" s="85"/>
      <c r="T359" s="86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T359" s="18" t="s">
        <v>169</v>
      </c>
      <c r="AU359" s="18" t="s">
        <v>85</v>
      </c>
    </row>
    <row r="360" spans="1:51" s="13" customFormat="1" ht="12">
      <c r="A360" s="13"/>
      <c r="B360" s="223"/>
      <c r="C360" s="224"/>
      <c r="D360" s="225" t="s">
        <v>175</v>
      </c>
      <c r="E360" s="226" t="s">
        <v>19</v>
      </c>
      <c r="F360" s="227" t="s">
        <v>576</v>
      </c>
      <c r="G360" s="224"/>
      <c r="H360" s="226" t="s">
        <v>19</v>
      </c>
      <c r="I360" s="228"/>
      <c r="J360" s="224"/>
      <c r="K360" s="224"/>
      <c r="L360" s="229"/>
      <c r="M360" s="230"/>
      <c r="N360" s="231"/>
      <c r="O360" s="231"/>
      <c r="P360" s="231"/>
      <c r="Q360" s="231"/>
      <c r="R360" s="231"/>
      <c r="S360" s="231"/>
      <c r="T360" s="232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33" t="s">
        <v>175</v>
      </c>
      <c r="AU360" s="233" t="s">
        <v>85</v>
      </c>
      <c r="AV360" s="13" t="s">
        <v>83</v>
      </c>
      <c r="AW360" s="13" t="s">
        <v>37</v>
      </c>
      <c r="AX360" s="13" t="s">
        <v>75</v>
      </c>
      <c r="AY360" s="233" t="s">
        <v>159</v>
      </c>
    </row>
    <row r="361" spans="1:51" s="13" customFormat="1" ht="12">
      <c r="A361" s="13"/>
      <c r="B361" s="223"/>
      <c r="C361" s="224"/>
      <c r="D361" s="225" t="s">
        <v>175</v>
      </c>
      <c r="E361" s="226" t="s">
        <v>19</v>
      </c>
      <c r="F361" s="227" t="s">
        <v>569</v>
      </c>
      <c r="G361" s="224"/>
      <c r="H361" s="226" t="s">
        <v>19</v>
      </c>
      <c r="I361" s="228"/>
      <c r="J361" s="224"/>
      <c r="K361" s="224"/>
      <c r="L361" s="229"/>
      <c r="M361" s="230"/>
      <c r="N361" s="231"/>
      <c r="O361" s="231"/>
      <c r="P361" s="231"/>
      <c r="Q361" s="231"/>
      <c r="R361" s="231"/>
      <c r="S361" s="231"/>
      <c r="T361" s="232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33" t="s">
        <v>175</v>
      </c>
      <c r="AU361" s="233" t="s">
        <v>85</v>
      </c>
      <c r="AV361" s="13" t="s">
        <v>83</v>
      </c>
      <c r="AW361" s="13" t="s">
        <v>37</v>
      </c>
      <c r="AX361" s="13" t="s">
        <v>75</v>
      </c>
      <c r="AY361" s="233" t="s">
        <v>159</v>
      </c>
    </row>
    <row r="362" spans="1:51" s="13" customFormat="1" ht="12">
      <c r="A362" s="13"/>
      <c r="B362" s="223"/>
      <c r="C362" s="224"/>
      <c r="D362" s="225" t="s">
        <v>175</v>
      </c>
      <c r="E362" s="226" t="s">
        <v>19</v>
      </c>
      <c r="F362" s="227" t="s">
        <v>562</v>
      </c>
      <c r="G362" s="224"/>
      <c r="H362" s="226" t="s">
        <v>19</v>
      </c>
      <c r="I362" s="228"/>
      <c r="J362" s="224"/>
      <c r="K362" s="224"/>
      <c r="L362" s="229"/>
      <c r="M362" s="230"/>
      <c r="N362" s="231"/>
      <c r="O362" s="231"/>
      <c r="P362" s="231"/>
      <c r="Q362" s="231"/>
      <c r="R362" s="231"/>
      <c r="S362" s="231"/>
      <c r="T362" s="232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33" t="s">
        <v>175</v>
      </c>
      <c r="AU362" s="233" t="s">
        <v>85</v>
      </c>
      <c r="AV362" s="13" t="s">
        <v>83</v>
      </c>
      <c r="AW362" s="13" t="s">
        <v>37</v>
      </c>
      <c r="AX362" s="13" t="s">
        <v>75</v>
      </c>
      <c r="AY362" s="233" t="s">
        <v>159</v>
      </c>
    </row>
    <row r="363" spans="1:51" s="14" customFormat="1" ht="12">
      <c r="A363" s="14"/>
      <c r="B363" s="234"/>
      <c r="C363" s="235"/>
      <c r="D363" s="225" t="s">
        <v>175</v>
      </c>
      <c r="E363" s="236" t="s">
        <v>19</v>
      </c>
      <c r="F363" s="237" t="s">
        <v>577</v>
      </c>
      <c r="G363" s="235"/>
      <c r="H363" s="238">
        <v>75</v>
      </c>
      <c r="I363" s="239"/>
      <c r="J363" s="235"/>
      <c r="K363" s="235"/>
      <c r="L363" s="240"/>
      <c r="M363" s="241"/>
      <c r="N363" s="242"/>
      <c r="O363" s="242"/>
      <c r="P363" s="242"/>
      <c r="Q363" s="242"/>
      <c r="R363" s="242"/>
      <c r="S363" s="242"/>
      <c r="T363" s="243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44" t="s">
        <v>175</v>
      </c>
      <c r="AU363" s="244" t="s">
        <v>85</v>
      </c>
      <c r="AV363" s="14" t="s">
        <v>85</v>
      </c>
      <c r="AW363" s="14" t="s">
        <v>37</v>
      </c>
      <c r="AX363" s="14" t="s">
        <v>75</v>
      </c>
      <c r="AY363" s="244" t="s">
        <v>159</v>
      </c>
    </row>
    <row r="364" spans="1:51" s="13" customFormat="1" ht="12">
      <c r="A364" s="13"/>
      <c r="B364" s="223"/>
      <c r="C364" s="224"/>
      <c r="D364" s="225" t="s">
        <v>175</v>
      </c>
      <c r="E364" s="226" t="s">
        <v>19</v>
      </c>
      <c r="F364" s="227" t="s">
        <v>243</v>
      </c>
      <c r="G364" s="224"/>
      <c r="H364" s="226" t="s">
        <v>19</v>
      </c>
      <c r="I364" s="228"/>
      <c r="J364" s="224"/>
      <c r="K364" s="224"/>
      <c r="L364" s="229"/>
      <c r="M364" s="230"/>
      <c r="N364" s="231"/>
      <c r="O364" s="231"/>
      <c r="P364" s="231"/>
      <c r="Q364" s="231"/>
      <c r="R364" s="231"/>
      <c r="S364" s="231"/>
      <c r="T364" s="232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33" t="s">
        <v>175</v>
      </c>
      <c r="AU364" s="233" t="s">
        <v>85</v>
      </c>
      <c r="AV364" s="13" t="s">
        <v>83</v>
      </c>
      <c r="AW364" s="13" t="s">
        <v>37</v>
      </c>
      <c r="AX364" s="13" t="s">
        <v>75</v>
      </c>
      <c r="AY364" s="233" t="s">
        <v>159</v>
      </c>
    </row>
    <row r="365" spans="1:51" s="14" customFormat="1" ht="12">
      <c r="A365" s="14"/>
      <c r="B365" s="234"/>
      <c r="C365" s="235"/>
      <c r="D365" s="225" t="s">
        <v>175</v>
      </c>
      <c r="E365" s="236" t="s">
        <v>19</v>
      </c>
      <c r="F365" s="237" t="s">
        <v>75</v>
      </c>
      <c r="G365" s="235"/>
      <c r="H365" s="238">
        <v>0</v>
      </c>
      <c r="I365" s="239"/>
      <c r="J365" s="235"/>
      <c r="K365" s="235"/>
      <c r="L365" s="240"/>
      <c r="M365" s="241"/>
      <c r="N365" s="242"/>
      <c r="O365" s="242"/>
      <c r="P365" s="242"/>
      <c r="Q365" s="242"/>
      <c r="R365" s="242"/>
      <c r="S365" s="242"/>
      <c r="T365" s="243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44" t="s">
        <v>175</v>
      </c>
      <c r="AU365" s="244" t="s">
        <v>85</v>
      </c>
      <c r="AV365" s="14" t="s">
        <v>85</v>
      </c>
      <c r="AW365" s="14" t="s">
        <v>37</v>
      </c>
      <c r="AX365" s="14" t="s">
        <v>75</v>
      </c>
      <c r="AY365" s="244" t="s">
        <v>159</v>
      </c>
    </row>
    <row r="366" spans="1:51" s="15" customFormat="1" ht="12">
      <c r="A366" s="15"/>
      <c r="B366" s="245"/>
      <c r="C366" s="246"/>
      <c r="D366" s="225" t="s">
        <v>175</v>
      </c>
      <c r="E366" s="247" t="s">
        <v>19</v>
      </c>
      <c r="F366" s="248" t="s">
        <v>179</v>
      </c>
      <c r="G366" s="246"/>
      <c r="H366" s="249">
        <v>75</v>
      </c>
      <c r="I366" s="250"/>
      <c r="J366" s="246"/>
      <c r="K366" s="246"/>
      <c r="L366" s="251"/>
      <c r="M366" s="252"/>
      <c r="N366" s="253"/>
      <c r="O366" s="253"/>
      <c r="P366" s="253"/>
      <c r="Q366" s="253"/>
      <c r="R366" s="253"/>
      <c r="S366" s="253"/>
      <c r="T366" s="254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T366" s="255" t="s">
        <v>175</v>
      </c>
      <c r="AU366" s="255" t="s">
        <v>85</v>
      </c>
      <c r="AV366" s="15" t="s">
        <v>167</v>
      </c>
      <c r="AW366" s="15" t="s">
        <v>37</v>
      </c>
      <c r="AX366" s="15" t="s">
        <v>83</v>
      </c>
      <c r="AY366" s="255" t="s">
        <v>159</v>
      </c>
    </row>
    <row r="367" spans="1:65" s="2" customFormat="1" ht="16.5" customHeight="1">
      <c r="A367" s="39"/>
      <c r="B367" s="40"/>
      <c r="C367" s="257" t="s">
        <v>521</v>
      </c>
      <c r="D367" s="257" t="s">
        <v>255</v>
      </c>
      <c r="E367" s="258" t="s">
        <v>583</v>
      </c>
      <c r="F367" s="259" t="s">
        <v>584</v>
      </c>
      <c r="G367" s="260" t="s">
        <v>237</v>
      </c>
      <c r="H367" s="261">
        <v>75</v>
      </c>
      <c r="I367" s="262"/>
      <c r="J367" s="263">
        <f>ROUND(I367*H367,2)</f>
        <v>0</v>
      </c>
      <c r="K367" s="259" t="s">
        <v>166</v>
      </c>
      <c r="L367" s="264"/>
      <c r="M367" s="265" t="s">
        <v>19</v>
      </c>
      <c r="N367" s="266" t="s">
        <v>46</v>
      </c>
      <c r="O367" s="85"/>
      <c r="P367" s="214">
        <f>O367*H367</f>
        <v>0</v>
      </c>
      <c r="Q367" s="214">
        <v>0.0001</v>
      </c>
      <c r="R367" s="214">
        <f>Q367*H367</f>
        <v>0.007500000000000001</v>
      </c>
      <c r="S367" s="214">
        <v>0</v>
      </c>
      <c r="T367" s="215">
        <f>S367*H367</f>
        <v>0</v>
      </c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R367" s="216" t="s">
        <v>259</v>
      </c>
      <c r="AT367" s="216" t="s">
        <v>255</v>
      </c>
      <c r="AU367" s="216" t="s">
        <v>85</v>
      </c>
      <c r="AY367" s="18" t="s">
        <v>159</v>
      </c>
      <c r="BE367" s="217">
        <f>IF(N367="základní",J367,0)</f>
        <v>0</v>
      </c>
      <c r="BF367" s="217">
        <f>IF(N367="snížená",J367,0)</f>
        <v>0</v>
      </c>
      <c r="BG367" s="217">
        <f>IF(N367="zákl. přenesená",J367,0)</f>
        <v>0</v>
      </c>
      <c r="BH367" s="217">
        <f>IF(N367="sníž. přenesená",J367,0)</f>
        <v>0</v>
      </c>
      <c r="BI367" s="217">
        <f>IF(N367="nulová",J367,0)</f>
        <v>0</v>
      </c>
      <c r="BJ367" s="18" t="s">
        <v>83</v>
      </c>
      <c r="BK367" s="217">
        <f>ROUND(I367*H367,2)</f>
        <v>0</v>
      </c>
      <c r="BL367" s="18" t="s">
        <v>238</v>
      </c>
      <c r="BM367" s="216" t="s">
        <v>1779</v>
      </c>
    </row>
    <row r="368" spans="1:65" s="2" customFormat="1" ht="44.25" customHeight="1">
      <c r="A368" s="39"/>
      <c r="B368" s="40"/>
      <c r="C368" s="205" t="s">
        <v>525</v>
      </c>
      <c r="D368" s="205" t="s">
        <v>162</v>
      </c>
      <c r="E368" s="206" t="s">
        <v>587</v>
      </c>
      <c r="F368" s="207" t="s">
        <v>588</v>
      </c>
      <c r="G368" s="208" t="s">
        <v>237</v>
      </c>
      <c r="H368" s="209">
        <v>1</v>
      </c>
      <c r="I368" s="210"/>
      <c r="J368" s="211">
        <f>ROUND(I368*H368,2)</f>
        <v>0</v>
      </c>
      <c r="K368" s="207" t="s">
        <v>166</v>
      </c>
      <c r="L368" s="45"/>
      <c r="M368" s="212" t="s">
        <v>19</v>
      </c>
      <c r="N368" s="213" t="s">
        <v>46</v>
      </c>
      <c r="O368" s="85"/>
      <c r="P368" s="214">
        <f>O368*H368</f>
        <v>0</v>
      </c>
      <c r="Q368" s="214">
        <v>0</v>
      </c>
      <c r="R368" s="214">
        <f>Q368*H368</f>
        <v>0</v>
      </c>
      <c r="S368" s="214">
        <v>0</v>
      </c>
      <c r="T368" s="215">
        <f>S368*H368</f>
        <v>0</v>
      </c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R368" s="216" t="s">
        <v>238</v>
      </c>
      <c r="AT368" s="216" t="s">
        <v>162</v>
      </c>
      <c r="AU368" s="216" t="s">
        <v>85</v>
      </c>
      <c r="AY368" s="18" t="s">
        <v>159</v>
      </c>
      <c r="BE368" s="217">
        <f>IF(N368="základní",J368,0)</f>
        <v>0</v>
      </c>
      <c r="BF368" s="217">
        <f>IF(N368="snížená",J368,0)</f>
        <v>0</v>
      </c>
      <c r="BG368" s="217">
        <f>IF(N368="zákl. přenesená",J368,0)</f>
        <v>0</v>
      </c>
      <c r="BH368" s="217">
        <f>IF(N368="sníž. přenesená",J368,0)</f>
        <v>0</v>
      </c>
      <c r="BI368" s="217">
        <f>IF(N368="nulová",J368,0)</f>
        <v>0</v>
      </c>
      <c r="BJ368" s="18" t="s">
        <v>83</v>
      </c>
      <c r="BK368" s="217">
        <f>ROUND(I368*H368,2)</f>
        <v>0</v>
      </c>
      <c r="BL368" s="18" t="s">
        <v>238</v>
      </c>
      <c r="BM368" s="216" t="s">
        <v>1780</v>
      </c>
    </row>
    <row r="369" spans="1:47" s="2" customFormat="1" ht="12">
      <c r="A369" s="39"/>
      <c r="B369" s="40"/>
      <c r="C369" s="41"/>
      <c r="D369" s="218" t="s">
        <v>169</v>
      </c>
      <c r="E369" s="41"/>
      <c r="F369" s="219" t="s">
        <v>590</v>
      </c>
      <c r="G369" s="41"/>
      <c r="H369" s="41"/>
      <c r="I369" s="220"/>
      <c r="J369" s="41"/>
      <c r="K369" s="41"/>
      <c r="L369" s="45"/>
      <c r="M369" s="221"/>
      <c r="N369" s="222"/>
      <c r="O369" s="85"/>
      <c r="P369" s="85"/>
      <c r="Q369" s="85"/>
      <c r="R369" s="85"/>
      <c r="S369" s="85"/>
      <c r="T369" s="86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T369" s="18" t="s">
        <v>169</v>
      </c>
      <c r="AU369" s="18" t="s">
        <v>85</v>
      </c>
    </row>
    <row r="370" spans="1:47" s="2" customFormat="1" ht="12">
      <c r="A370" s="39"/>
      <c r="B370" s="40"/>
      <c r="C370" s="41"/>
      <c r="D370" s="225" t="s">
        <v>203</v>
      </c>
      <c r="E370" s="41"/>
      <c r="F370" s="256" t="s">
        <v>591</v>
      </c>
      <c r="G370" s="41"/>
      <c r="H370" s="41"/>
      <c r="I370" s="220"/>
      <c r="J370" s="41"/>
      <c r="K370" s="41"/>
      <c r="L370" s="45"/>
      <c r="M370" s="221"/>
      <c r="N370" s="222"/>
      <c r="O370" s="85"/>
      <c r="P370" s="85"/>
      <c r="Q370" s="85"/>
      <c r="R370" s="85"/>
      <c r="S370" s="85"/>
      <c r="T370" s="86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T370" s="18" t="s">
        <v>203</v>
      </c>
      <c r="AU370" s="18" t="s">
        <v>85</v>
      </c>
    </row>
    <row r="371" spans="1:65" s="2" customFormat="1" ht="44.25" customHeight="1">
      <c r="A371" s="39"/>
      <c r="B371" s="40"/>
      <c r="C371" s="205" t="s">
        <v>529</v>
      </c>
      <c r="D371" s="205" t="s">
        <v>162</v>
      </c>
      <c r="E371" s="206" t="s">
        <v>593</v>
      </c>
      <c r="F371" s="207" t="s">
        <v>594</v>
      </c>
      <c r="G371" s="208" t="s">
        <v>595</v>
      </c>
      <c r="H371" s="267"/>
      <c r="I371" s="210"/>
      <c r="J371" s="211">
        <f>ROUND(I371*H371,2)</f>
        <v>0</v>
      </c>
      <c r="K371" s="207" t="s">
        <v>166</v>
      </c>
      <c r="L371" s="45"/>
      <c r="M371" s="212" t="s">
        <v>19</v>
      </c>
      <c r="N371" s="213" t="s">
        <v>46</v>
      </c>
      <c r="O371" s="85"/>
      <c r="P371" s="214">
        <f>O371*H371</f>
        <v>0</v>
      </c>
      <c r="Q371" s="214">
        <v>0</v>
      </c>
      <c r="R371" s="214">
        <f>Q371*H371</f>
        <v>0</v>
      </c>
      <c r="S371" s="214">
        <v>0</v>
      </c>
      <c r="T371" s="215">
        <f>S371*H371</f>
        <v>0</v>
      </c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R371" s="216" t="s">
        <v>238</v>
      </c>
      <c r="AT371" s="216" t="s">
        <v>162</v>
      </c>
      <c r="AU371" s="216" t="s">
        <v>85</v>
      </c>
      <c r="AY371" s="18" t="s">
        <v>159</v>
      </c>
      <c r="BE371" s="217">
        <f>IF(N371="základní",J371,0)</f>
        <v>0</v>
      </c>
      <c r="BF371" s="217">
        <f>IF(N371="snížená",J371,0)</f>
        <v>0</v>
      </c>
      <c r="BG371" s="217">
        <f>IF(N371="zákl. přenesená",J371,0)</f>
        <v>0</v>
      </c>
      <c r="BH371" s="217">
        <f>IF(N371="sníž. přenesená",J371,0)</f>
        <v>0</v>
      </c>
      <c r="BI371" s="217">
        <f>IF(N371="nulová",J371,0)</f>
        <v>0</v>
      </c>
      <c r="BJ371" s="18" t="s">
        <v>83</v>
      </c>
      <c r="BK371" s="217">
        <f>ROUND(I371*H371,2)</f>
        <v>0</v>
      </c>
      <c r="BL371" s="18" t="s">
        <v>238</v>
      </c>
      <c r="BM371" s="216" t="s">
        <v>1781</v>
      </c>
    </row>
    <row r="372" spans="1:47" s="2" customFormat="1" ht="12">
      <c r="A372" s="39"/>
      <c r="B372" s="40"/>
      <c r="C372" s="41"/>
      <c r="D372" s="218" t="s">
        <v>169</v>
      </c>
      <c r="E372" s="41"/>
      <c r="F372" s="219" t="s">
        <v>597</v>
      </c>
      <c r="G372" s="41"/>
      <c r="H372" s="41"/>
      <c r="I372" s="220"/>
      <c r="J372" s="41"/>
      <c r="K372" s="41"/>
      <c r="L372" s="45"/>
      <c r="M372" s="221"/>
      <c r="N372" s="222"/>
      <c r="O372" s="85"/>
      <c r="P372" s="85"/>
      <c r="Q372" s="85"/>
      <c r="R372" s="85"/>
      <c r="S372" s="85"/>
      <c r="T372" s="86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T372" s="18" t="s">
        <v>169</v>
      </c>
      <c r="AU372" s="18" t="s">
        <v>85</v>
      </c>
    </row>
    <row r="373" spans="1:63" s="12" customFormat="1" ht="22.8" customHeight="1">
      <c r="A373" s="12"/>
      <c r="B373" s="189"/>
      <c r="C373" s="190"/>
      <c r="D373" s="191" t="s">
        <v>74</v>
      </c>
      <c r="E373" s="203" t="s">
        <v>598</v>
      </c>
      <c r="F373" s="203" t="s">
        <v>599</v>
      </c>
      <c r="G373" s="190"/>
      <c r="H373" s="190"/>
      <c r="I373" s="193"/>
      <c r="J373" s="204">
        <f>BK373</f>
        <v>0</v>
      </c>
      <c r="K373" s="190"/>
      <c r="L373" s="195"/>
      <c r="M373" s="196"/>
      <c r="N373" s="197"/>
      <c r="O373" s="197"/>
      <c r="P373" s="198">
        <f>SUM(P374:P391)</f>
        <v>0</v>
      </c>
      <c r="Q373" s="197"/>
      <c r="R373" s="198">
        <f>SUM(R374:R391)</f>
        <v>0.8488876999999999</v>
      </c>
      <c r="S373" s="197"/>
      <c r="T373" s="199">
        <f>SUM(T374:T391)</f>
        <v>0</v>
      </c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R373" s="200" t="s">
        <v>85</v>
      </c>
      <c r="AT373" s="201" t="s">
        <v>74</v>
      </c>
      <c r="AU373" s="201" t="s">
        <v>83</v>
      </c>
      <c r="AY373" s="200" t="s">
        <v>159</v>
      </c>
      <c r="BK373" s="202">
        <f>SUM(BK374:BK391)</f>
        <v>0</v>
      </c>
    </row>
    <row r="374" spans="1:65" s="2" customFormat="1" ht="49.05" customHeight="1">
      <c r="A374" s="39"/>
      <c r="B374" s="40"/>
      <c r="C374" s="205" t="s">
        <v>534</v>
      </c>
      <c r="D374" s="205" t="s">
        <v>162</v>
      </c>
      <c r="E374" s="206" t="s">
        <v>601</v>
      </c>
      <c r="F374" s="207" t="s">
        <v>602</v>
      </c>
      <c r="G374" s="208" t="s">
        <v>165</v>
      </c>
      <c r="H374" s="209">
        <v>50.292</v>
      </c>
      <c r="I374" s="210"/>
      <c r="J374" s="211">
        <f>ROUND(I374*H374,2)</f>
        <v>0</v>
      </c>
      <c r="K374" s="207" t="s">
        <v>166</v>
      </c>
      <c r="L374" s="45"/>
      <c r="M374" s="212" t="s">
        <v>19</v>
      </c>
      <c r="N374" s="213" t="s">
        <v>46</v>
      </c>
      <c r="O374" s="85"/>
      <c r="P374" s="214">
        <f>O374*H374</f>
        <v>0</v>
      </c>
      <c r="Q374" s="214">
        <v>0</v>
      </c>
      <c r="R374" s="214">
        <f>Q374*H374</f>
        <v>0</v>
      </c>
      <c r="S374" s="214">
        <v>0</v>
      </c>
      <c r="T374" s="215">
        <f>S374*H374</f>
        <v>0</v>
      </c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R374" s="216" t="s">
        <v>238</v>
      </c>
      <c r="AT374" s="216" t="s">
        <v>162</v>
      </c>
      <c r="AU374" s="216" t="s">
        <v>85</v>
      </c>
      <c r="AY374" s="18" t="s">
        <v>159</v>
      </c>
      <c r="BE374" s="217">
        <f>IF(N374="základní",J374,0)</f>
        <v>0</v>
      </c>
      <c r="BF374" s="217">
        <f>IF(N374="snížená",J374,0)</f>
        <v>0</v>
      </c>
      <c r="BG374" s="217">
        <f>IF(N374="zákl. přenesená",J374,0)</f>
        <v>0</v>
      </c>
      <c r="BH374" s="217">
        <f>IF(N374="sníž. přenesená",J374,0)</f>
        <v>0</v>
      </c>
      <c r="BI374" s="217">
        <f>IF(N374="nulová",J374,0)</f>
        <v>0</v>
      </c>
      <c r="BJ374" s="18" t="s">
        <v>83</v>
      </c>
      <c r="BK374" s="217">
        <f>ROUND(I374*H374,2)</f>
        <v>0</v>
      </c>
      <c r="BL374" s="18" t="s">
        <v>238</v>
      </c>
      <c r="BM374" s="216" t="s">
        <v>1782</v>
      </c>
    </row>
    <row r="375" spans="1:47" s="2" customFormat="1" ht="12">
      <c r="A375" s="39"/>
      <c r="B375" s="40"/>
      <c r="C375" s="41"/>
      <c r="D375" s="218" t="s">
        <v>169</v>
      </c>
      <c r="E375" s="41"/>
      <c r="F375" s="219" t="s">
        <v>604</v>
      </c>
      <c r="G375" s="41"/>
      <c r="H375" s="41"/>
      <c r="I375" s="220"/>
      <c r="J375" s="41"/>
      <c r="K375" s="41"/>
      <c r="L375" s="45"/>
      <c r="M375" s="221"/>
      <c r="N375" s="222"/>
      <c r="O375" s="85"/>
      <c r="P375" s="85"/>
      <c r="Q375" s="85"/>
      <c r="R375" s="85"/>
      <c r="S375" s="85"/>
      <c r="T375" s="86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T375" s="18" t="s">
        <v>169</v>
      </c>
      <c r="AU375" s="18" t="s">
        <v>85</v>
      </c>
    </row>
    <row r="376" spans="1:51" s="13" customFormat="1" ht="12">
      <c r="A376" s="13"/>
      <c r="B376" s="223"/>
      <c r="C376" s="224"/>
      <c r="D376" s="225" t="s">
        <v>175</v>
      </c>
      <c r="E376" s="226" t="s">
        <v>19</v>
      </c>
      <c r="F376" s="227" t="s">
        <v>358</v>
      </c>
      <c r="G376" s="224"/>
      <c r="H376" s="226" t="s">
        <v>19</v>
      </c>
      <c r="I376" s="228"/>
      <c r="J376" s="224"/>
      <c r="K376" s="224"/>
      <c r="L376" s="229"/>
      <c r="M376" s="230"/>
      <c r="N376" s="231"/>
      <c r="O376" s="231"/>
      <c r="P376" s="231"/>
      <c r="Q376" s="231"/>
      <c r="R376" s="231"/>
      <c r="S376" s="231"/>
      <c r="T376" s="232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33" t="s">
        <v>175</v>
      </c>
      <c r="AU376" s="233" t="s">
        <v>85</v>
      </c>
      <c r="AV376" s="13" t="s">
        <v>83</v>
      </c>
      <c r="AW376" s="13" t="s">
        <v>37</v>
      </c>
      <c r="AX376" s="13" t="s">
        <v>75</v>
      </c>
      <c r="AY376" s="233" t="s">
        <v>159</v>
      </c>
    </row>
    <row r="377" spans="1:51" s="13" customFormat="1" ht="12">
      <c r="A377" s="13"/>
      <c r="B377" s="223"/>
      <c r="C377" s="224"/>
      <c r="D377" s="225" t="s">
        <v>175</v>
      </c>
      <c r="E377" s="226" t="s">
        <v>19</v>
      </c>
      <c r="F377" s="227" t="s">
        <v>478</v>
      </c>
      <c r="G377" s="224"/>
      <c r="H377" s="226" t="s">
        <v>19</v>
      </c>
      <c r="I377" s="228"/>
      <c r="J377" s="224"/>
      <c r="K377" s="224"/>
      <c r="L377" s="229"/>
      <c r="M377" s="230"/>
      <c r="N377" s="231"/>
      <c r="O377" s="231"/>
      <c r="P377" s="231"/>
      <c r="Q377" s="231"/>
      <c r="R377" s="231"/>
      <c r="S377" s="231"/>
      <c r="T377" s="232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33" t="s">
        <v>175</v>
      </c>
      <c r="AU377" s="233" t="s">
        <v>85</v>
      </c>
      <c r="AV377" s="13" t="s">
        <v>83</v>
      </c>
      <c r="AW377" s="13" t="s">
        <v>37</v>
      </c>
      <c r="AX377" s="13" t="s">
        <v>75</v>
      </c>
      <c r="AY377" s="233" t="s">
        <v>159</v>
      </c>
    </row>
    <row r="378" spans="1:51" s="13" customFormat="1" ht="12">
      <c r="A378" s="13"/>
      <c r="B378" s="223"/>
      <c r="C378" s="224"/>
      <c r="D378" s="225" t="s">
        <v>175</v>
      </c>
      <c r="E378" s="226" t="s">
        <v>19</v>
      </c>
      <c r="F378" s="227" t="s">
        <v>1703</v>
      </c>
      <c r="G378" s="224"/>
      <c r="H378" s="226" t="s">
        <v>19</v>
      </c>
      <c r="I378" s="228"/>
      <c r="J378" s="224"/>
      <c r="K378" s="224"/>
      <c r="L378" s="229"/>
      <c r="M378" s="230"/>
      <c r="N378" s="231"/>
      <c r="O378" s="231"/>
      <c r="P378" s="231"/>
      <c r="Q378" s="231"/>
      <c r="R378" s="231"/>
      <c r="S378" s="231"/>
      <c r="T378" s="232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33" t="s">
        <v>175</v>
      </c>
      <c r="AU378" s="233" t="s">
        <v>85</v>
      </c>
      <c r="AV378" s="13" t="s">
        <v>83</v>
      </c>
      <c r="AW378" s="13" t="s">
        <v>37</v>
      </c>
      <c r="AX378" s="13" t="s">
        <v>75</v>
      </c>
      <c r="AY378" s="233" t="s">
        <v>159</v>
      </c>
    </row>
    <row r="379" spans="1:51" s="14" customFormat="1" ht="12">
      <c r="A379" s="14"/>
      <c r="B379" s="234"/>
      <c r="C379" s="235"/>
      <c r="D379" s="225" t="s">
        <v>175</v>
      </c>
      <c r="E379" s="236" t="s">
        <v>19</v>
      </c>
      <c r="F379" s="237" t="s">
        <v>1783</v>
      </c>
      <c r="G379" s="235"/>
      <c r="H379" s="238">
        <v>42.815</v>
      </c>
      <c r="I379" s="239"/>
      <c r="J379" s="235"/>
      <c r="K379" s="235"/>
      <c r="L379" s="240"/>
      <c r="M379" s="241"/>
      <c r="N379" s="242"/>
      <c r="O379" s="242"/>
      <c r="P379" s="242"/>
      <c r="Q379" s="242"/>
      <c r="R379" s="242"/>
      <c r="S379" s="242"/>
      <c r="T379" s="243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T379" s="244" t="s">
        <v>175</v>
      </c>
      <c r="AU379" s="244" t="s">
        <v>85</v>
      </c>
      <c r="AV379" s="14" t="s">
        <v>85</v>
      </c>
      <c r="AW379" s="14" t="s">
        <v>37</v>
      </c>
      <c r="AX379" s="14" t="s">
        <v>75</v>
      </c>
      <c r="AY379" s="244" t="s">
        <v>159</v>
      </c>
    </row>
    <row r="380" spans="1:51" s="13" customFormat="1" ht="12">
      <c r="A380" s="13"/>
      <c r="B380" s="223"/>
      <c r="C380" s="224"/>
      <c r="D380" s="225" t="s">
        <v>175</v>
      </c>
      <c r="E380" s="226" t="s">
        <v>19</v>
      </c>
      <c r="F380" s="227" t="s">
        <v>362</v>
      </c>
      <c r="G380" s="224"/>
      <c r="H380" s="226" t="s">
        <v>19</v>
      </c>
      <c r="I380" s="228"/>
      <c r="J380" s="224"/>
      <c r="K380" s="224"/>
      <c r="L380" s="229"/>
      <c r="M380" s="230"/>
      <c r="N380" s="231"/>
      <c r="O380" s="231"/>
      <c r="P380" s="231"/>
      <c r="Q380" s="231"/>
      <c r="R380" s="231"/>
      <c r="S380" s="231"/>
      <c r="T380" s="232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33" t="s">
        <v>175</v>
      </c>
      <c r="AU380" s="233" t="s">
        <v>85</v>
      </c>
      <c r="AV380" s="13" t="s">
        <v>83</v>
      </c>
      <c r="AW380" s="13" t="s">
        <v>37</v>
      </c>
      <c r="AX380" s="13" t="s">
        <v>75</v>
      </c>
      <c r="AY380" s="233" t="s">
        <v>159</v>
      </c>
    </row>
    <row r="381" spans="1:51" s="13" customFormat="1" ht="12">
      <c r="A381" s="13"/>
      <c r="B381" s="223"/>
      <c r="C381" s="224"/>
      <c r="D381" s="225" t="s">
        <v>175</v>
      </c>
      <c r="E381" s="226" t="s">
        <v>19</v>
      </c>
      <c r="F381" s="227" t="s">
        <v>1703</v>
      </c>
      <c r="G381" s="224"/>
      <c r="H381" s="226" t="s">
        <v>19</v>
      </c>
      <c r="I381" s="228"/>
      <c r="J381" s="224"/>
      <c r="K381" s="224"/>
      <c r="L381" s="229"/>
      <c r="M381" s="230"/>
      <c r="N381" s="231"/>
      <c r="O381" s="231"/>
      <c r="P381" s="231"/>
      <c r="Q381" s="231"/>
      <c r="R381" s="231"/>
      <c r="S381" s="231"/>
      <c r="T381" s="232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33" t="s">
        <v>175</v>
      </c>
      <c r="AU381" s="233" t="s">
        <v>85</v>
      </c>
      <c r="AV381" s="13" t="s">
        <v>83</v>
      </c>
      <c r="AW381" s="13" t="s">
        <v>37</v>
      </c>
      <c r="AX381" s="13" t="s">
        <v>75</v>
      </c>
      <c r="AY381" s="233" t="s">
        <v>159</v>
      </c>
    </row>
    <row r="382" spans="1:51" s="14" customFormat="1" ht="12">
      <c r="A382" s="14"/>
      <c r="B382" s="234"/>
      <c r="C382" s="235"/>
      <c r="D382" s="225" t="s">
        <v>175</v>
      </c>
      <c r="E382" s="236" t="s">
        <v>19</v>
      </c>
      <c r="F382" s="237" t="s">
        <v>1784</v>
      </c>
      <c r="G382" s="235"/>
      <c r="H382" s="238">
        <v>7.477</v>
      </c>
      <c r="I382" s="239"/>
      <c r="J382" s="235"/>
      <c r="K382" s="235"/>
      <c r="L382" s="240"/>
      <c r="M382" s="241"/>
      <c r="N382" s="242"/>
      <c r="O382" s="242"/>
      <c r="P382" s="242"/>
      <c r="Q382" s="242"/>
      <c r="R382" s="242"/>
      <c r="S382" s="242"/>
      <c r="T382" s="243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44" t="s">
        <v>175</v>
      </c>
      <c r="AU382" s="244" t="s">
        <v>85</v>
      </c>
      <c r="AV382" s="14" t="s">
        <v>85</v>
      </c>
      <c r="AW382" s="14" t="s">
        <v>37</v>
      </c>
      <c r="AX382" s="14" t="s">
        <v>75</v>
      </c>
      <c r="AY382" s="244" t="s">
        <v>159</v>
      </c>
    </row>
    <row r="383" spans="1:51" s="15" customFormat="1" ht="12">
      <c r="A383" s="15"/>
      <c r="B383" s="245"/>
      <c r="C383" s="246"/>
      <c r="D383" s="225" t="s">
        <v>175</v>
      </c>
      <c r="E383" s="247" t="s">
        <v>19</v>
      </c>
      <c r="F383" s="248" t="s">
        <v>179</v>
      </c>
      <c r="G383" s="246"/>
      <c r="H383" s="249">
        <v>50.292</v>
      </c>
      <c r="I383" s="250"/>
      <c r="J383" s="246"/>
      <c r="K383" s="246"/>
      <c r="L383" s="251"/>
      <c r="M383" s="252"/>
      <c r="N383" s="253"/>
      <c r="O383" s="253"/>
      <c r="P383" s="253"/>
      <c r="Q383" s="253"/>
      <c r="R383" s="253"/>
      <c r="S383" s="253"/>
      <c r="T383" s="254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T383" s="255" t="s">
        <v>175</v>
      </c>
      <c r="AU383" s="255" t="s">
        <v>85</v>
      </c>
      <c r="AV383" s="15" t="s">
        <v>167</v>
      </c>
      <c r="AW383" s="15" t="s">
        <v>37</v>
      </c>
      <c r="AX383" s="15" t="s">
        <v>83</v>
      </c>
      <c r="AY383" s="255" t="s">
        <v>159</v>
      </c>
    </row>
    <row r="384" spans="1:65" s="2" customFormat="1" ht="21.75" customHeight="1">
      <c r="A384" s="39"/>
      <c r="B384" s="40"/>
      <c r="C384" s="257" t="s">
        <v>540</v>
      </c>
      <c r="D384" s="257" t="s">
        <v>255</v>
      </c>
      <c r="E384" s="258" t="s">
        <v>608</v>
      </c>
      <c r="F384" s="259" t="s">
        <v>609</v>
      </c>
      <c r="G384" s="260" t="s">
        <v>165</v>
      </c>
      <c r="H384" s="261">
        <v>55.321</v>
      </c>
      <c r="I384" s="262"/>
      <c r="J384" s="263">
        <f>ROUND(I384*H384,2)</f>
        <v>0</v>
      </c>
      <c r="K384" s="259" t="s">
        <v>166</v>
      </c>
      <c r="L384" s="264"/>
      <c r="M384" s="265" t="s">
        <v>19</v>
      </c>
      <c r="N384" s="266" t="s">
        <v>46</v>
      </c>
      <c r="O384" s="85"/>
      <c r="P384" s="214">
        <f>O384*H384</f>
        <v>0</v>
      </c>
      <c r="Q384" s="214">
        <v>0.0149</v>
      </c>
      <c r="R384" s="214">
        <f>Q384*H384</f>
        <v>0.8242828999999999</v>
      </c>
      <c r="S384" s="214">
        <v>0</v>
      </c>
      <c r="T384" s="215">
        <f>S384*H384</f>
        <v>0</v>
      </c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R384" s="216" t="s">
        <v>259</v>
      </c>
      <c r="AT384" s="216" t="s">
        <v>255</v>
      </c>
      <c r="AU384" s="216" t="s">
        <v>85</v>
      </c>
      <c r="AY384" s="18" t="s">
        <v>159</v>
      </c>
      <c r="BE384" s="217">
        <f>IF(N384="základní",J384,0)</f>
        <v>0</v>
      </c>
      <c r="BF384" s="217">
        <f>IF(N384="snížená",J384,0)</f>
        <v>0</v>
      </c>
      <c r="BG384" s="217">
        <f>IF(N384="zákl. přenesená",J384,0)</f>
        <v>0</v>
      </c>
      <c r="BH384" s="217">
        <f>IF(N384="sníž. přenesená",J384,0)</f>
        <v>0</v>
      </c>
      <c r="BI384" s="217">
        <f>IF(N384="nulová",J384,0)</f>
        <v>0</v>
      </c>
      <c r="BJ384" s="18" t="s">
        <v>83</v>
      </c>
      <c r="BK384" s="217">
        <f>ROUND(I384*H384,2)</f>
        <v>0</v>
      </c>
      <c r="BL384" s="18" t="s">
        <v>238</v>
      </c>
      <c r="BM384" s="216" t="s">
        <v>1785</v>
      </c>
    </row>
    <row r="385" spans="1:51" s="14" customFormat="1" ht="12">
      <c r="A385" s="14"/>
      <c r="B385" s="234"/>
      <c r="C385" s="235"/>
      <c r="D385" s="225" t="s">
        <v>175</v>
      </c>
      <c r="E385" s="235"/>
      <c r="F385" s="237" t="s">
        <v>1786</v>
      </c>
      <c r="G385" s="235"/>
      <c r="H385" s="238">
        <v>55.321</v>
      </c>
      <c r="I385" s="239"/>
      <c r="J385" s="235"/>
      <c r="K385" s="235"/>
      <c r="L385" s="240"/>
      <c r="M385" s="241"/>
      <c r="N385" s="242"/>
      <c r="O385" s="242"/>
      <c r="P385" s="242"/>
      <c r="Q385" s="242"/>
      <c r="R385" s="242"/>
      <c r="S385" s="242"/>
      <c r="T385" s="243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44" t="s">
        <v>175</v>
      </c>
      <c r="AU385" s="244" t="s">
        <v>85</v>
      </c>
      <c r="AV385" s="14" t="s">
        <v>85</v>
      </c>
      <c r="AW385" s="14" t="s">
        <v>4</v>
      </c>
      <c r="AX385" s="14" t="s">
        <v>83</v>
      </c>
      <c r="AY385" s="244" t="s">
        <v>159</v>
      </c>
    </row>
    <row r="386" spans="1:65" s="2" customFormat="1" ht="37.8" customHeight="1">
      <c r="A386" s="39"/>
      <c r="B386" s="40"/>
      <c r="C386" s="205" t="s">
        <v>545</v>
      </c>
      <c r="D386" s="205" t="s">
        <v>162</v>
      </c>
      <c r="E386" s="206" t="s">
        <v>613</v>
      </c>
      <c r="F386" s="207" t="s">
        <v>614</v>
      </c>
      <c r="G386" s="208" t="s">
        <v>438</v>
      </c>
      <c r="H386" s="209">
        <v>1.056</v>
      </c>
      <c r="I386" s="210"/>
      <c r="J386" s="211">
        <f>ROUND(I386*H386,2)</f>
        <v>0</v>
      </c>
      <c r="K386" s="207" t="s">
        <v>166</v>
      </c>
      <c r="L386" s="45"/>
      <c r="M386" s="212" t="s">
        <v>19</v>
      </c>
      <c r="N386" s="213" t="s">
        <v>46</v>
      </c>
      <c r="O386" s="85"/>
      <c r="P386" s="214">
        <f>O386*H386</f>
        <v>0</v>
      </c>
      <c r="Q386" s="214">
        <v>0.0233</v>
      </c>
      <c r="R386" s="214">
        <f>Q386*H386</f>
        <v>0.024604800000000003</v>
      </c>
      <c r="S386" s="214">
        <v>0</v>
      </c>
      <c r="T386" s="215">
        <f>S386*H386</f>
        <v>0</v>
      </c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R386" s="216" t="s">
        <v>238</v>
      </c>
      <c r="AT386" s="216" t="s">
        <v>162</v>
      </c>
      <c r="AU386" s="216" t="s">
        <v>85</v>
      </c>
      <c r="AY386" s="18" t="s">
        <v>159</v>
      </c>
      <c r="BE386" s="217">
        <f>IF(N386="základní",J386,0)</f>
        <v>0</v>
      </c>
      <c r="BF386" s="217">
        <f>IF(N386="snížená",J386,0)</f>
        <v>0</v>
      </c>
      <c r="BG386" s="217">
        <f>IF(N386="zákl. přenesená",J386,0)</f>
        <v>0</v>
      </c>
      <c r="BH386" s="217">
        <f>IF(N386="sníž. přenesená",J386,0)</f>
        <v>0</v>
      </c>
      <c r="BI386" s="217">
        <f>IF(N386="nulová",J386,0)</f>
        <v>0</v>
      </c>
      <c r="BJ386" s="18" t="s">
        <v>83</v>
      </c>
      <c r="BK386" s="217">
        <f>ROUND(I386*H386,2)</f>
        <v>0</v>
      </c>
      <c r="BL386" s="18" t="s">
        <v>238</v>
      </c>
      <c r="BM386" s="216" t="s">
        <v>1787</v>
      </c>
    </row>
    <row r="387" spans="1:47" s="2" customFormat="1" ht="12">
      <c r="A387" s="39"/>
      <c r="B387" s="40"/>
      <c r="C387" s="41"/>
      <c r="D387" s="218" t="s">
        <v>169</v>
      </c>
      <c r="E387" s="41"/>
      <c r="F387" s="219" t="s">
        <v>616</v>
      </c>
      <c r="G387" s="41"/>
      <c r="H387" s="41"/>
      <c r="I387" s="220"/>
      <c r="J387" s="41"/>
      <c r="K387" s="41"/>
      <c r="L387" s="45"/>
      <c r="M387" s="221"/>
      <c r="N387" s="222"/>
      <c r="O387" s="85"/>
      <c r="P387" s="85"/>
      <c r="Q387" s="85"/>
      <c r="R387" s="85"/>
      <c r="S387" s="85"/>
      <c r="T387" s="86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T387" s="18" t="s">
        <v>169</v>
      </c>
      <c r="AU387" s="18" t="s">
        <v>85</v>
      </c>
    </row>
    <row r="388" spans="1:51" s="14" customFormat="1" ht="12">
      <c r="A388" s="14"/>
      <c r="B388" s="234"/>
      <c r="C388" s="235"/>
      <c r="D388" s="225" t="s">
        <v>175</v>
      </c>
      <c r="E388" s="236" t="s">
        <v>19</v>
      </c>
      <c r="F388" s="237" t="s">
        <v>1788</v>
      </c>
      <c r="G388" s="235"/>
      <c r="H388" s="238">
        <v>50.292</v>
      </c>
      <c r="I388" s="239"/>
      <c r="J388" s="235"/>
      <c r="K388" s="235"/>
      <c r="L388" s="240"/>
      <c r="M388" s="241"/>
      <c r="N388" s="242"/>
      <c r="O388" s="242"/>
      <c r="P388" s="242"/>
      <c r="Q388" s="242"/>
      <c r="R388" s="242"/>
      <c r="S388" s="242"/>
      <c r="T388" s="243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T388" s="244" t="s">
        <v>175</v>
      </c>
      <c r="AU388" s="244" t="s">
        <v>85</v>
      </c>
      <c r="AV388" s="14" t="s">
        <v>85</v>
      </c>
      <c r="AW388" s="14" t="s">
        <v>37</v>
      </c>
      <c r="AX388" s="14" t="s">
        <v>83</v>
      </c>
      <c r="AY388" s="244" t="s">
        <v>159</v>
      </c>
    </row>
    <row r="389" spans="1:51" s="14" customFormat="1" ht="12">
      <c r="A389" s="14"/>
      <c r="B389" s="234"/>
      <c r="C389" s="235"/>
      <c r="D389" s="225" t="s">
        <v>175</v>
      </c>
      <c r="E389" s="235"/>
      <c r="F389" s="237" t="s">
        <v>1789</v>
      </c>
      <c r="G389" s="235"/>
      <c r="H389" s="238">
        <v>1.056</v>
      </c>
      <c r="I389" s="239"/>
      <c r="J389" s="235"/>
      <c r="K389" s="235"/>
      <c r="L389" s="240"/>
      <c r="M389" s="241"/>
      <c r="N389" s="242"/>
      <c r="O389" s="242"/>
      <c r="P389" s="242"/>
      <c r="Q389" s="242"/>
      <c r="R389" s="242"/>
      <c r="S389" s="242"/>
      <c r="T389" s="243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T389" s="244" t="s">
        <v>175</v>
      </c>
      <c r="AU389" s="244" t="s">
        <v>85</v>
      </c>
      <c r="AV389" s="14" t="s">
        <v>85</v>
      </c>
      <c r="AW389" s="14" t="s">
        <v>4</v>
      </c>
      <c r="AX389" s="14" t="s">
        <v>83</v>
      </c>
      <c r="AY389" s="244" t="s">
        <v>159</v>
      </c>
    </row>
    <row r="390" spans="1:65" s="2" customFormat="1" ht="49.05" customHeight="1">
      <c r="A390" s="39"/>
      <c r="B390" s="40"/>
      <c r="C390" s="205" t="s">
        <v>549</v>
      </c>
      <c r="D390" s="205" t="s">
        <v>162</v>
      </c>
      <c r="E390" s="206" t="s">
        <v>620</v>
      </c>
      <c r="F390" s="207" t="s">
        <v>621</v>
      </c>
      <c r="G390" s="208" t="s">
        <v>191</v>
      </c>
      <c r="H390" s="209">
        <v>0.849</v>
      </c>
      <c r="I390" s="210"/>
      <c r="J390" s="211">
        <f>ROUND(I390*H390,2)</f>
        <v>0</v>
      </c>
      <c r="K390" s="207" t="s">
        <v>166</v>
      </c>
      <c r="L390" s="45"/>
      <c r="M390" s="212" t="s">
        <v>19</v>
      </c>
      <c r="N390" s="213" t="s">
        <v>46</v>
      </c>
      <c r="O390" s="85"/>
      <c r="P390" s="214">
        <f>O390*H390</f>
        <v>0</v>
      </c>
      <c r="Q390" s="214">
        <v>0</v>
      </c>
      <c r="R390" s="214">
        <f>Q390*H390</f>
        <v>0</v>
      </c>
      <c r="S390" s="214">
        <v>0</v>
      </c>
      <c r="T390" s="215">
        <f>S390*H390</f>
        <v>0</v>
      </c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R390" s="216" t="s">
        <v>238</v>
      </c>
      <c r="AT390" s="216" t="s">
        <v>162</v>
      </c>
      <c r="AU390" s="216" t="s">
        <v>85</v>
      </c>
      <c r="AY390" s="18" t="s">
        <v>159</v>
      </c>
      <c r="BE390" s="217">
        <f>IF(N390="základní",J390,0)</f>
        <v>0</v>
      </c>
      <c r="BF390" s="217">
        <f>IF(N390="snížená",J390,0)</f>
        <v>0</v>
      </c>
      <c r="BG390" s="217">
        <f>IF(N390="zákl. přenesená",J390,0)</f>
        <v>0</v>
      </c>
      <c r="BH390" s="217">
        <f>IF(N390="sníž. přenesená",J390,0)</f>
        <v>0</v>
      </c>
      <c r="BI390" s="217">
        <f>IF(N390="nulová",J390,0)</f>
        <v>0</v>
      </c>
      <c r="BJ390" s="18" t="s">
        <v>83</v>
      </c>
      <c r="BK390" s="217">
        <f>ROUND(I390*H390,2)</f>
        <v>0</v>
      </c>
      <c r="BL390" s="18" t="s">
        <v>238</v>
      </c>
      <c r="BM390" s="216" t="s">
        <v>1790</v>
      </c>
    </row>
    <row r="391" spans="1:47" s="2" customFormat="1" ht="12">
      <c r="A391" s="39"/>
      <c r="B391" s="40"/>
      <c r="C391" s="41"/>
      <c r="D391" s="218" t="s">
        <v>169</v>
      </c>
      <c r="E391" s="41"/>
      <c r="F391" s="219" t="s">
        <v>623</v>
      </c>
      <c r="G391" s="41"/>
      <c r="H391" s="41"/>
      <c r="I391" s="220"/>
      <c r="J391" s="41"/>
      <c r="K391" s="41"/>
      <c r="L391" s="45"/>
      <c r="M391" s="221"/>
      <c r="N391" s="222"/>
      <c r="O391" s="85"/>
      <c r="P391" s="85"/>
      <c r="Q391" s="85"/>
      <c r="R391" s="85"/>
      <c r="S391" s="85"/>
      <c r="T391" s="86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T391" s="18" t="s">
        <v>169</v>
      </c>
      <c r="AU391" s="18" t="s">
        <v>85</v>
      </c>
    </row>
    <row r="392" spans="1:63" s="12" customFormat="1" ht="22.8" customHeight="1">
      <c r="A392" s="12"/>
      <c r="B392" s="189"/>
      <c r="C392" s="190"/>
      <c r="D392" s="191" t="s">
        <v>74</v>
      </c>
      <c r="E392" s="203" t="s">
        <v>1791</v>
      </c>
      <c r="F392" s="203" t="s">
        <v>1792</v>
      </c>
      <c r="G392" s="190"/>
      <c r="H392" s="190"/>
      <c r="I392" s="193"/>
      <c r="J392" s="204">
        <f>BK392</f>
        <v>0</v>
      </c>
      <c r="K392" s="190"/>
      <c r="L392" s="195"/>
      <c r="M392" s="196"/>
      <c r="N392" s="197"/>
      <c r="O392" s="197"/>
      <c r="P392" s="198">
        <f>SUM(P393:P398)</f>
        <v>0</v>
      </c>
      <c r="Q392" s="197"/>
      <c r="R392" s="198">
        <f>SUM(R393:R398)</f>
        <v>0.47034000000000004</v>
      </c>
      <c r="S392" s="197"/>
      <c r="T392" s="199">
        <f>SUM(T393:T398)</f>
        <v>0</v>
      </c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R392" s="200" t="s">
        <v>85</v>
      </c>
      <c r="AT392" s="201" t="s">
        <v>74</v>
      </c>
      <c r="AU392" s="201" t="s">
        <v>83</v>
      </c>
      <c r="AY392" s="200" t="s">
        <v>159</v>
      </c>
      <c r="BK392" s="202">
        <f>SUM(BK393:BK398)</f>
        <v>0</v>
      </c>
    </row>
    <row r="393" spans="1:65" s="2" customFormat="1" ht="44.25" customHeight="1">
      <c r="A393" s="39"/>
      <c r="B393" s="40"/>
      <c r="C393" s="205" t="s">
        <v>556</v>
      </c>
      <c r="D393" s="205" t="s">
        <v>162</v>
      </c>
      <c r="E393" s="206" t="s">
        <v>1793</v>
      </c>
      <c r="F393" s="207" t="s">
        <v>1794</v>
      </c>
      <c r="G393" s="208" t="s">
        <v>461</v>
      </c>
      <c r="H393" s="209">
        <v>54</v>
      </c>
      <c r="I393" s="210"/>
      <c r="J393" s="211">
        <f>ROUND(I393*H393,2)</f>
        <v>0</v>
      </c>
      <c r="K393" s="207" t="s">
        <v>166</v>
      </c>
      <c r="L393" s="45"/>
      <c r="M393" s="212" t="s">
        <v>19</v>
      </c>
      <c r="N393" s="213" t="s">
        <v>46</v>
      </c>
      <c r="O393" s="85"/>
      <c r="P393" s="214">
        <f>O393*H393</f>
        <v>0</v>
      </c>
      <c r="Q393" s="214">
        <v>0.00871</v>
      </c>
      <c r="R393" s="214">
        <f>Q393*H393</f>
        <v>0.47034000000000004</v>
      </c>
      <c r="S393" s="214">
        <v>0</v>
      </c>
      <c r="T393" s="215">
        <f>S393*H393</f>
        <v>0</v>
      </c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R393" s="216" t="s">
        <v>238</v>
      </c>
      <c r="AT393" s="216" t="s">
        <v>162</v>
      </c>
      <c r="AU393" s="216" t="s">
        <v>85</v>
      </c>
      <c r="AY393" s="18" t="s">
        <v>159</v>
      </c>
      <c r="BE393" s="217">
        <f>IF(N393="základní",J393,0)</f>
        <v>0</v>
      </c>
      <c r="BF393" s="217">
        <f>IF(N393="snížená",J393,0)</f>
        <v>0</v>
      </c>
      <c r="BG393" s="217">
        <f>IF(N393="zákl. přenesená",J393,0)</f>
        <v>0</v>
      </c>
      <c r="BH393" s="217">
        <f>IF(N393="sníž. přenesená",J393,0)</f>
        <v>0</v>
      </c>
      <c r="BI393" s="217">
        <f>IF(N393="nulová",J393,0)</f>
        <v>0</v>
      </c>
      <c r="BJ393" s="18" t="s">
        <v>83</v>
      </c>
      <c r="BK393" s="217">
        <f>ROUND(I393*H393,2)</f>
        <v>0</v>
      </c>
      <c r="BL393" s="18" t="s">
        <v>238</v>
      </c>
      <c r="BM393" s="216" t="s">
        <v>1795</v>
      </c>
    </row>
    <row r="394" spans="1:47" s="2" customFormat="1" ht="12">
      <c r="A394" s="39"/>
      <c r="B394" s="40"/>
      <c r="C394" s="41"/>
      <c r="D394" s="218" t="s">
        <v>169</v>
      </c>
      <c r="E394" s="41"/>
      <c r="F394" s="219" t="s">
        <v>1796</v>
      </c>
      <c r="G394" s="41"/>
      <c r="H394" s="41"/>
      <c r="I394" s="220"/>
      <c r="J394" s="41"/>
      <c r="K394" s="41"/>
      <c r="L394" s="45"/>
      <c r="M394" s="221"/>
      <c r="N394" s="222"/>
      <c r="O394" s="85"/>
      <c r="P394" s="85"/>
      <c r="Q394" s="85"/>
      <c r="R394" s="85"/>
      <c r="S394" s="85"/>
      <c r="T394" s="86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T394" s="18" t="s">
        <v>169</v>
      </c>
      <c r="AU394" s="18" t="s">
        <v>85</v>
      </c>
    </row>
    <row r="395" spans="1:51" s="13" customFormat="1" ht="12">
      <c r="A395" s="13"/>
      <c r="B395" s="223"/>
      <c r="C395" s="224"/>
      <c r="D395" s="225" t="s">
        <v>175</v>
      </c>
      <c r="E395" s="226" t="s">
        <v>19</v>
      </c>
      <c r="F395" s="227" t="s">
        <v>1797</v>
      </c>
      <c r="G395" s="224"/>
      <c r="H395" s="226" t="s">
        <v>19</v>
      </c>
      <c r="I395" s="228"/>
      <c r="J395" s="224"/>
      <c r="K395" s="224"/>
      <c r="L395" s="229"/>
      <c r="M395" s="230"/>
      <c r="N395" s="231"/>
      <c r="O395" s="231"/>
      <c r="P395" s="231"/>
      <c r="Q395" s="231"/>
      <c r="R395" s="231"/>
      <c r="S395" s="231"/>
      <c r="T395" s="232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33" t="s">
        <v>175</v>
      </c>
      <c r="AU395" s="233" t="s">
        <v>85</v>
      </c>
      <c r="AV395" s="13" t="s">
        <v>83</v>
      </c>
      <c r="AW395" s="13" t="s">
        <v>37</v>
      </c>
      <c r="AX395" s="13" t="s">
        <v>75</v>
      </c>
      <c r="AY395" s="233" t="s">
        <v>159</v>
      </c>
    </row>
    <row r="396" spans="1:51" s="14" customFormat="1" ht="12">
      <c r="A396" s="14"/>
      <c r="B396" s="234"/>
      <c r="C396" s="235"/>
      <c r="D396" s="225" t="s">
        <v>175</v>
      </c>
      <c r="E396" s="236" t="s">
        <v>19</v>
      </c>
      <c r="F396" s="237" t="s">
        <v>1771</v>
      </c>
      <c r="G396" s="235"/>
      <c r="H396" s="238">
        <v>54</v>
      </c>
      <c r="I396" s="239"/>
      <c r="J396" s="235"/>
      <c r="K396" s="235"/>
      <c r="L396" s="240"/>
      <c r="M396" s="241"/>
      <c r="N396" s="242"/>
      <c r="O396" s="242"/>
      <c r="P396" s="242"/>
      <c r="Q396" s="242"/>
      <c r="R396" s="242"/>
      <c r="S396" s="242"/>
      <c r="T396" s="243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44" t="s">
        <v>175</v>
      </c>
      <c r="AU396" s="244" t="s">
        <v>85</v>
      </c>
      <c r="AV396" s="14" t="s">
        <v>85</v>
      </c>
      <c r="AW396" s="14" t="s">
        <v>37</v>
      </c>
      <c r="AX396" s="14" t="s">
        <v>83</v>
      </c>
      <c r="AY396" s="244" t="s">
        <v>159</v>
      </c>
    </row>
    <row r="397" spans="1:65" s="2" customFormat="1" ht="66.75" customHeight="1">
      <c r="A397" s="39"/>
      <c r="B397" s="40"/>
      <c r="C397" s="205" t="s">
        <v>564</v>
      </c>
      <c r="D397" s="205" t="s">
        <v>162</v>
      </c>
      <c r="E397" s="206" t="s">
        <v>1798</v>
      </c>
      <c r="F397" s="207" t="s">
        <v>1799</v>
      </c>
      <c r="G397" s="208" t="s">
        <v>191</v>
      </c>
      <c r="H397" s="209">
        <v>0.47</v>
      </c>
      <c r="I397" s="210"/>
      <c r="J397" s="211">
        <f>ROUND(I397*H397,2)</f>
        <v>0</v>
      </c>
      <c r="K397" s="207" t="s">
        <v>166</v>
      </c>
      <c r="L397" s="45"/>
      <c r="M397" s="212" t="s">
        <v>19</v>
      </c>
      <c r="N397" s="213" t="s">
        <v>46</v>
      </c>
      <c r="O397" s="85"/>
      <c r="P397" s="214">
        <f>O397*H397</f>
        <v>0</v>
      </c>
      <c r="Q397" s="214">
        <v>0</v>
      </c>
      <c r="R397" s="214">
        <f>Q397*H397</f>
        <v>0</v>
      </c>
      <c r="S397" s="214">
        <v>0</v>
      </c>
      <c r="T397" s="215">
        <f>S397*H397</f>
        <v>0</v>
      </c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R397" s="216" t="s">
        <v>238</v>
      </c>
      <c r="AT397" s="216" t="s">
        <v>162</v>
      </c>
      <c r="AU397" s="216" t="s">
        <v>85</v>
      </c>
      <c r="AY397" s="18" t="s">
        <v>159</v>
      </c>
      <c r="BE397" s="217">
        <f>IF(N397="základní",J397,0)</f>
        <v>0</v>
      </c>
      <c r="BF397" s="217">
        <f>IF(N397="snížená",J397,0)</f>
        <v>0</v>
      </c>
      <c r="BG397" s="217">
        <f>IF(N397="zákl. přenesená",J397,0)</f>
        <v>0</v>
      </c>
      <c r="BH397" s="217">
        <f>IF(N397="sníž. přenesená",J397,0)</f>
        <v>0</v>
      </c>
      <c r="BI397" s="217">
        <f>IF(N397="nulová",J397,0)</f>
        <v>0</v>
      </c>
      <c r="BJ397" s="18" t="s">
        <v>83</v>
      </c>
      <c r="BK397" s="217">
        <f>ROUND(I397*H397,2)</f>
        <v>0</v>
      </c>
      <c r="BL397" s="18" t="s">
        <v>238</v>
      </c>
      <c r="BM397" s="216" t="s">
        <v>1800</v>
      </c>
    </row>
    <row r="398" spans="1:47" s="2" customFormat="1" ht="12">
      <c r="A398" s="39"/>
      <c r="B398" s="40"/>
      <c r="C398" s="41"/>
      <c r="D398" s="218" t="s">
        <v>169</v>
      </c>
      <c r="E398" s="41"/>
      <c r="F398" s="219" t="s">
        <v>1801</v>
      </c>
      <c r="G398" s="41"/>
      <c r="H398" s="41"/>
      <c r="I398" s="220"/>
      <c r="J398" s="41"/>
      <c r="K398" s="41"/>
      <c r="L398" s="45"/>
      <c r="M398" s="221"/>
      <c r="N398" s="222"/>
      <c r="O398" s="85"/>
      <c r="P398" s="85"/>
      <c r="Q398" s="85"/>
      <c r="R398" s="85"/>
      <c r="S398" s="85"/>
      <c r="T398" s="86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T398" s="18" t="s">
        <v>169</v>
      </c>
      <c r="AU398" s="18" t="s">
        <v>85</v>
      </c>
    </row>
    <row r="399" spans="1:63" s="12" customFormat="1" ht="22.8" customHeight="1">
      <c r="A399" s="12"/>
      <c r="B399" s="189"/>
      <c r="C399" s="190"/>
      <c r="D399" s="191" t="s">
        <v>74</v>
      </c>
      <c r="E399" s="203" t="s">
        <v>624</v>
      </c>
      <c r="F399" s="203" t="s">
        <v>625</v>
      </c>
      <c r="G399" s="190"/>
      <c r="H399" s="190"/>
      <c r="I399" s="193"/>
      <c r="J399" s="204">
        <f>BK399</f>
        <v>0</v>
      </c>
      <c r="K399" s="190"/>
      <c r="L399" s="195"/>
      <c r="M399" s="196"/>
      <c r="N399" s="197"/>
      <c r="O399" s="197"/>
      <c r="P399" s="198">
        <f>SUM(P400:P447)</f>
        <v>0</v>
      </c>
      <c r="Q399" s="197"/>
      <c r="R399" s="198">
        <f>SUM(R400:R447)</f>
        <v>0.39263288</v>
      </c>
      <c r="S399" s="197"/>
      <c r="T399" s="199">
        <f>SUM(T400:T447)</f>
        <v>0.23084633</v>
      </c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R399" s="200" t="s">
        <v>85</v>
      </c>
      <c r="AT399" s="201" t="s">
        <v>74</v>
      </c>
      <c r="AU399" s="201" t="s">
        <v>83</v>
      </c>
      <c r="AY399" s="200" t="s">
        <v>159</v>
      </c>
      <c r="BK399" s="202">
        <f>SUM(BK400:BK447)</f>
        <v>0</v>
      </c>
    </row>
    <row r="400" spans="1:65" s="2" customFormat="1" ht="24.15" customHeight="1">
      <c r="A400" s="39"/>
      <c r="B400" s="40"/>
      <c r="C400" s="205" t="s">
        <v>571</v>
      </c>
      <c r="D400" s="205" t="s">
        <v>162</v>
      </c>
      <c r="E400" s="206" t="s">
        <v>627</v>
      </c>
      <c r="F400" s="207" t="s">
        <v>628</v>
      </c>
      <c r="G400" s="208" t="s">
        <v>461</v>
      </c>
      <c r="H400" s="209">
        <v>50.37</v>
      </c>
      <c r="I400" s="210"/>
      <c r="J400" s="211">
        <f>ROUND(I400*H400,2)</f>
        <v>0</v>
      </c>
      <c r="K400" s="207" t="s">
        <v>166</v>
      </c>
      <c r="L400" s="45"/>
      <c r="M400" s="212" t="s">
        <v>19</v>
      </c>
      <c r="N400" s="213" t="s">
        <v>46</v>
      </c>
      <c r="O400" s="85"/>
      <c r="P400" s="214">
        <f>O400*H400</f>
        <v>0</v>
      </c>
      <c r="Q400" s="214">
        <v>0</v>
      </c>
      <c r="R400" s="214">
        <f>Q400*H400</f>
        <v>0</v>
      </c>
      <c r="S400" s="214">
        <v>0.00191</v>
      </c>
      <c r="T400" s="215">
        <f>S400*H400</f>
        <v>0.09620669999999999</v>
      </c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R400" s="216" t="s">
        <v>238</v>
      </c>
      <c r="AT400" s="216" t="s">
        <v>162</v>
      </c>
      <c r="AU400" s="216" t="s">
        <v>85</v>
      </c>
      <c r="AY400" s="18" t="s">
        <v>159</v>
      </c>
      <c r="BE400" s="217">
        <f>IF(N400="základní",J400,0)</f>
        <v>0</v>
      </c>
      <c r="BF400" s="217">
        <f>IF(N400="snížená",J400,0)</f>
        <v>0</v>
      </c>
      <c r="BG400" s="217">
        <f>IF(N400="zákl. přenesená",J400,0)</f>
        <v>0</v>
      </c>
      <c r="BH400" s="217">
        <f>IF(N400="sníž. přenesená",J400,0)</f>
        <v>0</v>
      </c>
      <c r="BI400" s="217">
        <f>IF(N400="nulová",J400,0)</f>
        <v>0</v>
      </c>
      <c r="BJ400" s="18" t="s">
        <v>83</v>
      </c>
      <c r="BK400" s="217">
        <f>ROUND(I400*H400,2)</f>
        <v>0</v>
      </c>
      <c r="BL400" s="18" t="s">
        <v>238</v>
      </c>
      <c r="BM400" s="216" t="s">
        <v>1802</v>
      </c>
    </row>
    <row r="401" spans="1:47" s="2" customFormat="1" ht="12">
      <c r="A401" s="39"/>
      <c r="B401" s="40"/>
      <c r="C401" s="41"/>
      <c r="D401" s="218" t="s">
        <v>169</v>
      </c>
      <c r="E401" s="41"/>
      <c r="F401" s="219" t="s">
        <v>630</v>
      </c>
      <c r="G401" s="41"/>
      <c r="H401" s="41"/>
      <c r="I401" s="220"/>
      <c r="J401" s="41"/>
      <c r="K401" s="41"/>
      <c r="L401" s="45"/>
      <c r="M401" s="221"/>
      <c r="N401" s="222"/>
      <c r="O401" s="85"/>
      <c r="P401" s="85"/>
      <c r="Q401" s="85"/>
      <c r="R401" s="85"/>
      <c r="S401" s="85"/>
      <c r="T401" s="86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T401" s="18" t="s">
        <v>169</v>
      </c>
      <c r="AU401" s="18" t="s">
        <v>85</v>
      </c>
    </row>
    <row r="402" spans="1:51" s="13" customFormat="1" ht="12">
      <c r="A402" s="13"/>
      <c r="B402" s="223"/>
      <c r="C402" s="224"/>
      <c r="D402" s="225" t="s">
        <v>175</v>
      </c>
      <c r="E402" s="226" t="s">
        <v>19</v>
      </c>
      <c r="F402" s="227" t="s">
        <v>478</v>
      </c>
      <c r="G402" s="224"/>
      <c r="H402" s="226" t="s">
        <v>19</v>
      </c>
      <c r="I402" s="228"/>
      <c r="J402" s="224"/>
      <c r="K402" s="224"/>
      <c r="L402" s="229"/>
      <c r="M402" s="230"/>
      <c r="N402" s="231"/>
      <c r="O402" s="231"/>
      <c r="P402" s="231"/>
      <c r="Q402" s="231"/>
      <c r="R402" s="231"/>
      <c r="S402" s="231"/>
      <c r="T402" s="232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33" t="s">
        <v>175</v>
      </c>
      <c r="AU402" s="233" t="s">
        <v>85</v>
      </c>
      <c r="AV402" s="13" t="s">
        <v>83</v>
      </c>
      <c r="AW402" s="13" t="s">
        <v>37</v>
      </c>
      <c r="AX402" s="13" t="s">
        <v>75</v>
      </c>
      <c r="AY402" s="233" t="s">
        <v>159</v>
      </c>
    </row>
    <row r="403" spans="1:51" s="13" customFormat="1" ht="12">
      <c r="A403" s="13"/>
      <c r="B403" s="223"/>
      <c r="C403" s="224"/>
      <c r="D403" s="225" t="s">
        <v>175</v>
      </c>
      <c r="E403" s="226" t="s">
        <v>19</v>
      </c>
      <c r="F403" s="227" t="s">
        <v>1703</v>
      </c>
      <c r="G403" s="224"/>
      <c r="H403" s="226" t="s">
        <v>19</v>
      </c>
      <c r="I403" s="228"/>
      <c r="J403" s="224"/>
      <c r="K403" s="224"/>
      <c r="L403" s="229"/>
      <c r="M403" s="230"/>
      <c r="N403" s="231"/>
      <c r="O403" s="231"/>
      <c r="P403" s="231"/>
      <c r="Q403" s="231"/>
      <c r="R403" s="231"/>
      <c r="S403" s="231"/>
      <c r="T403" s="232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33" t="s">
        <v>175</v>
      </c>
      <c r="AU403" s="233" t="s">
        <v>85</v>
      </c>
      <c r="AV403" s="13" t="s">
        <v>83</v>
      </c>
      <c r="AW403" s="13" t="s">
        <v>37</v>
      </c>
      <c r="AX403" s="13" t="s">
        <v>75</v>
      </c>
      <c r="AY403" s="233" t="s">
        <v>159</v>
      </c>
    </row>
    <row r="404" spans="1:51" s="14" customFormat="1" ht="12">
      <c r="A404" s="14"/>
      <c r="B404" s="234"/>
      <c r="C404" s="235"/>
      <c r="D404" s="225" t="s">
        <v>175</v>
      </c>
      <c r="E404" s="236" t="s">
        <v>19</v>
      </c>
      <c r="F404" s="237" t="s">
        <v>1803</v>
      </c>
      <c r="G404" s="235"/>
      <c r="H404" s="238">
        <v>50.37</v>
      </c>
      <c r="I404" s="239"/>
      <c r="J404" s="235"/>
      <c r="K404" s="235"/>
      <c r="L404" s="240"/>
      <c r="M404" s="241"/>
      <c r="N404" s="242"/>
      <c r="O404" s="242"/>
      <c r="P404" s="242"/>
      <c r="Q404" s="242"/>
      <c r="R404" s="242"/>
      <c r="S404" s="242"/>
      <c r="T404" s="243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T404" s="244" t="s">
        <v>175</v>
      </c>
      <c r="AU404" s="244" t="s">
        <v>85</v>
      </c>
      <c r="AV404" s="14" t="s">
        <v>85</v>
      </c>
      <c r="AW404" s="14" t="s">
        <v>37</v>
      </c>
      <c r="AX404" s="14" t="s">
        <v>83</v>
      </c>
      <c r="AY404" s="244" t="s">
        <v>159</v>
      </c>
    </row>
    <row r="405" spans="1:65" s="2" customFormat="1" ht="24.15" customHeight="1">
      <c r="A405" s="39"/>
      <c r="B405" s="40"/>
      <c r="C405" s="205" t="s">
        <v>577</v>
      </c>
      <c r="D405" s="205" t="s">
        <v>162</v>
      </c>
      <c r="E405" s="206" t="s">
        <v>633</v>
      </c>
      <c r="F405" s="207" t="s">
        <v>634</v>
      </c>
      <c r="G405" s="208" t="s">
        <v>461</v>
      </c>
      <c r="H405" s="209">
        <v>50.37</v>
      </c>
      <c r="I405" s="210"/>
      <c r="J405" s="211">
        <f>ROUND(I405*H405,2)</f>
        <v>0</v>
      </c>
      <c r="K405" s="207" t="s">
        <v>166</v>
      </c>
      <c r="L405" s="45"/>
      <c r="M405" s="212" t="s">
        <v>19</v>
      </c>
      <c r="N405" s="213" t="s">
        <v>46</v>
      </c>
      <c r="O405" s="85"/>
      <c r="P405" s="214">
        <f>O405*H405</f>
        <v>0</v>
      </c>
      <c r="Q405" s="214">
        <v>0</v>
      </c>
      <c r="R405" s="214">
        <f>Q405*H405</f>
        <v>0</v>
      </c>
      <c r="S405" s="214">
        <v>0.00223</v>
      </c>
      <c r="T405" s="215">
        <f>S405*H405</f>
        <v>0.11232510000000001</v>
      </c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R405" s="216" t="s">
        <v>238</v>
      </c>
      <c r="AT405" s="216" t="s">
        <v>162</v>
      </c>
      <c r="AU405" s="216" t="s">
        <v>85</v>
      </c>
      <c r="AY405" s="18" t="s">
        <v>159</v>
      </c>
      <c r="BE405" s="217">
        <f>IF(N405="základní",J405,0)</f>
        <v>0</v>
      </c>
      <c r="BF405" s="217">
        <f>IF(N405="snížená",J405,0)</f>
        <v>0</v>
      </c>
      <c r="BG405" s="217">
        <f>IF(N405="zákl. přenesená",J405,0)</f>
        <v>0</v>
      </c>
      <c r="BH405" s="217">
        <f>IF(N405="sníž. přenesená",J405,0)</f>
        <v>0</v>
      </c>
      <c r="BI405" s="217">
        <f>IF(N405="nulová",J405,0)</f>
        <v>0</v>
      </c>
      <c r="BJ405" s="18" t="s">
        <v>83</v>
      </c>
      <c r="BK405" s="217">
        <f>ROUND(I405*H405,2)</f>
        <v>0</v>
      </c>
      <c r="BL405" s="18" t="s">
        <v>238</v>
      </c>
      <c r="BM405" s="216" t="s">
        <v>1804</v>
      </c>
    </row>
    <row r="406" spans="1:47" s="2" customFormat="1" ht="12">
      <c r="A406" s="39"/>
      <c r="B406" s="40"/>
      <c r="C406" s="41"/>
      <c r="D406" s="218" t="s">
        <v>169</v>
      </c>
      <c r="E406" s="41"/>
      <c r="F406" s="219" t="s">
        <v>636</v>
      </c>
      <c r="G406" s="41"/>
      <c r="H406" s="41"/>
      <c r="I406" s="220"/>
      <c r="J406" s="41"/>
      <c r="K406" s="41"/>
      <c r="L406" s="45"/>
      <c r="M406" s="221"/>
      <c r="N406" s="222"/>
      <c r="O406" s="85"/>
      <c r="P406" s="85"/>
      <c r="Q406" s="85"/>
      <c r="R406" s="85"/>
      <c r="S406" s="85"/>
      <c r="T406" s="86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T406" s="18" t="s">
        <v>169</v>
      </c>
      <c r="AU406" s="18" t="s">
        <v>85</v>
      </c>
    </row>
    <row r="407" spans="1:51" s="13" customFormat="1" ht="12">
      <c r="A407" s="13"/>
      <c r="B407" s="223"/>
      <c r="C407" s="224"/>
      <c r="D407" s="225" t="s">
        <v>175</v>
      </c>
      <c r="E407" s="226" t="s">
        <v>19</v>
      </c>
      <c r="F407" s="227" t="s">
        <v>478</v>
      </c>
      <c r="G407" s="224"/>
      <c r="H407" s="226" t="s">
        <v>19</v>
      </c>
      <c r="I407" s="228"/>
      <c r="J407" s="224"/>
      <c r="K407" s="224"/>
      <c r="L407" s="229"/>
      <c r="M407" s="230"/>
      <c r="N407" s="231"/>
      <c r="O407" s="231"/>
      <c r="P407" s="231"/>
      <c r="Q407" s="231"/>
      <c r="R407" s="231"/>
      <c r="S407" s="231"/>
      <c r="T407" s="232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33" t="s">
        <v>175</v>
      </c>
      <c r="AU407" s="233" t="s">
        <v>85</v>
      </c>
      <c r="AV407" s="13" t="s">
        <v>83</v>
      </c>
      <c r="AW407" s="13" t="s">
        <v>37</v>
      </c>
      <c r="AX407" s="13" t="s">
        <v>75</v>
      </c>
      <c r="AY407" s="233" t="s">
        <v>159</v>
      </c>
    </row>
    <row r="408" spans="1:51" s="13" customFormat="1" ht="12">
      <c r="A408" s="13"/>
      <c r="B408" s="223"/>
      <c r="C408" s="224"/>
      <c r="D408" s="225" t="s">
        <v>175</v>
      </c>
      <c r="E408" s="226" t="s">
        <v>19</v>
      </c>
      <c r="F408" s="227" t="s">
        <v>1703</v>
      </c>
      <c r="G408" s="224"/>
      <c r="H408" s="226" t="s">
        <v>19</v>
      </c>
      <c r="I408" s="228"/>
      <c r="J408" s="224"/>
      <c r="K408" s="224"/>
      <c r="L408" s="229"/>
      <c r="M408" s="230"/>
      <c r="N408" s="231"/>
      <c r="O408" s="231"/>
      <c r="P408" s="231"/>
      <c r="Q408" s="231"/>
      <c r="R408" s="231"/>
      <c r="S408" s="231"/>
      <c r="T408" s="232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33" t="s">
        <v>175</v>
      </c>
      <c r="AU408" s="233" t="s">
        <v>85</v>
      </c>
      <c r="AV408" s="13" t="s">
        <v>83</v>
      </c>
      <c r="AW408" s="13" t="s">
        <v>37</v>
      </c>
      <c r="AX408" s="13" t="s">
        <v>75</v>
      </c>
      <c r="AY408" s="233" t="s">
        <v>159</v>
      </c>
    </row>
    <row r="409" spans="1:51" s="14" customFormat="1" ht="12">
      <c r="A409" s="14"/>
      <c r="B409" s="234"/>
      <c r="C409" s="235"/>
      <c r="D409" s="225" t="s">
        <v>175</v>
      </c>
      <c r="E409" s="236" t="s">
        <v>19</v>
      </c>
      <c r="F409" s="237" t="s">
        <v>1803</v>
      </c>
      <c r="G409" s="235"/>
      <c r="H409" s="238">
        <v>50.37</v>
      </c>
      <c r="I409" s="239"/>
      <c r="J409" s="235"/>
      <c r="K409" s="235"/>
      <c r="L409" s="240"/>
      <c r="M409" s="241"/>
      <c r="N409" s="242"/>
      <c r="O409" s="242"/>
      <c r="P409" s="242"/>
      <c r="Q409" s="242"/>
      <c r="R409" s="242"/>
      <c r="S409" s="242"/>
      <c r="T409" s="243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44" t="s">
        <v>175</v>
      </c>
      <c r="AU409" s="244" t="s">
        <v>85</v>
      </c>
      <c r="AV409" s="14" t="s">
        <v>85</v>
      </c>
      <c r="AW409" s="14" t="s">
        <v>37</v>
      </c>
      <c r="AX409" s="14" t="s">
        <v>83</v>
      </c>
      <c r="AY409" s="244" t="s">
        <v>159</v>
      </c>
    </row>
    <row r="410" spans="1:65" s="2" customFormat="1" ht="33" customHeight="1">
      <c r="A410" s="39"/>
      <c r="B410" s="40"/>
      <c r="C410" s="205" t="s">
        <v>582</v>
      </c>
      <c r="D410" s="205" t="s">
        <v>162</v>
      </c>
      <c r="E410" s="206" t="s">
        <v>638</v>
      </c>
      <c r="F410" s="207" t="s">
        <v>639</v>
      </c>
      <c r="G410" s="208" t="s">
        <v>461</v>
      </c>
      <c r="H410" s="209">
        <v>50.37</v>
      </c>
      <c r="I410" s="210"/>
      <c r="J410" s="211">
        <f>ROUND(I410*H410,2)</f>
        <v>0</v>
      </c>
      <c r="K410" s="207" t="s">
        <v>19</v>
      </c>
      <c r="L410" s="45"/>
      <c r="M410" s="212" t="s">
        <v>19</v>
      </c>
      <c r="N410" s="213" t="s">
        <v>46</v>
      </c>
      <c r="O410" s="85"/>
      <c r="P410" s="214">
        <f>O410*H410</f>
        <v>0</v>
      </c>
      <c r="Q410" s="214">
        <v>0.00278</v>
      </c>
      <c r="R410" s="214">
        <f>Q410*H410</f>
        <v>0.14002859999999998</v>
      </c>
      <c r="S410" s="214">
        <v>0</v>
      </c>
      <c r="T410" s="215">
        <f>S410*H410</f>
        <v>0</v>
      </c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R410" s="216" t="s">
        <v>238</v>
      </c>
      <c r="AT410" s="216" t="s">
        <v>162</v>
      </c>
      <c r="AU410" s="216" t="s">
        <v>85</v>
      </c>
      <c r="AY410" s="18" t="s">
        <v>159</v>
      </c>
      <c r="BE410" s="217">
        <f>IF(N410="základní",J410,0)</f>
        <v>0</v>
      </c>
      <c r="BF410" s="217">
        <f>IF(N410="snížená",J410,0)</f>
        <v>0</v>
      </c>
      <c r="BG410" s="217">
        <f>IF(N410="zákl. přenesená",J410,0)</f>
        <v>0</v>
      </c>
      <c r="BH410" s="217">
        <f>IF(N410="sníž. přenesená",J410,0)</f>
        <v>0</v>
      </c>
      <c r="BI410" s="217">
        <f>IF(N410="nulová",J410,0)</f>
        <v>0</v>
      </c>
      <c r="BJ410" s="18" t="s">
        <v>83</v>
      </c>
      <c r="BK410" s="217">
        <f>ROUND(I410*H410,2)</f>
        <v>0</v>
      </c>
      <c r="BL410" s="18" t="s">
        <v>238</v>
      </c>
      <c r="BM410" s="216" t="s">
        <v>1805</v>
      </c>
    </row>
    <row r="411" spans="1:51" s="13" customFormat="1" ht="12">
      <c r="A411" s="13"/>
      <c r="B411" s="223"/>
      <c r="C411" s="224"/>
      <c r="D411" s="225" t="s">
        <v>175</v>
      </c>
      <c r="E411" s="226" t="s">
        <v>19</v>
      </c>
      <c r="F411" s="227" t="s">
        <v>358</v>
      </c>
      <c r="G411" s="224"/>
      <c r="H411" s="226" t="s">
        <v>19</v>
      </c>
      <c r="I411" s="228"/>
      <c r="J411" s="224"/>
      <c r="K411" s="224"/>
      <c r="L411" s="229"/>
      <c r="M411" s="230"/>
      <c r="N411" s="231"/>
      <c r="O411" s="231"/>
      <c r="P411" s="231"/>
      <c r="Q411" s="231"/>
      <c r="R411" s="231"/>
      <c r="S411" s="231"/>
      <c r="T411" s="232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33" t="s">
        <v>175</v>
      </c>
      <c r="AU411" s="233" t="s">
        <v>85</v>
      </c>
      <c r="AV411" s="13" t="s">
        <v>83</v>
      </c>
      <c r="AW411" s="13" t="s">
        <v>37</v>
      </c>
      <c r="AX411" s="13" t="s">
        <v>75</v>
      </c>
      <c r="AY411" s="233" t="s">
        <v>159</v>
      </c>
    </row>
    <row r="412" spans="1:51" s="13" customFormat="1" ht="12">
      <c r="A412" s="13"/>
      <c r="B412" s="223"/>
      <c r="C412" s="224"/>
      <c r="D412" s="225" t="s">
        <v>175</v>
      </c>
      <c r="E412" s="226" t="s">
        <v>19</v>
      </c>
      <c r="F412" s="227" t="s">
        <v>478</v>
      </c>
      <c r="G412" s="224"/>
      <c r="H412" s="226" t="s">
        <v>19</v>
      </c>
      <c r="I412" s="228"/>
      <c r="J412" s="224"/>
      <c r="K412" s="224"/>
      <c r="L412" s="229"/>
      <c r="M412" s="230"/>
      <c r="N412" s="231"/>
      <c r="O412" s="231"/>
      <c r="P412" s="231"/>
      <c r="Q412" s="231"/>
      <c r="R412" s="231"/>
      <c r="S412" s="231"/>
      <c r="T412" s="232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33" t="s">
        <v>175</v>
      </c>
      <c r="AU412" s="233" t="s">
        <v>85</v>
      </c>
      <c r="AV412" s="13" t="s">
        <v>83</v>
      </c>
      <c r="AW412" s="13" t="s">
        <v>37</v>
      </c>
      <c r="AX412" s="13" t="s">
        <v>75</v>
      </c>
      <c r="AY412" s="233" t="s">
        <v>159</v>
      </c>
    </row>
    <row r="413" spans="1:51" s="13" customFormat="1" ht="12">
      <c r="A413" s="13"/>
      <c r="B413" s="223"/>
      <c r="C413" s="224"/>
      <c r="D413" s="225" t="s">
        <v>175</v>
      </c>
      <c r="E413" s="226" t="s">
        <v>19</v>
      </c>
      <c r="F413" s="227" t="s">
        <v>1703</v>
      </c>
      <c r="G413" s="224"/>
      <c r="H413" s="226" t="s">
        <v>19</v>
      </c>
      <c r="I413" s="228"/>
      <c r="J413" s="224"/>
      <c r="K413" s="224"/>
      <c r="L413" s="229"/>
      <c r="M413" s="230"/>
      <c r="N413" s="231"/>
      <c r="O413" s="231"/>
      <c r="P413" s="231"/>
      <c r="Q413" s="231"/>
      <c r="R413" s="231"/>
      <c r="S413" s="231"/>
      <c r="T413" s="232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33" t="s">
        <v>175</v>
      </c>
      <c r="AU413" s="233" t="s">
        <v>85</v>
      </c>
      <c r="AV413" s="13" t="s">
        <v>83</v>
      </c>
      <c r="AW413" s="13" t="s">
        <v>37</v>
      </c>
      <c r="AX413" s="13" t="s">
        <v>75</v>
      </c>
      <c r="AY413" s="233" t="s">
        <v>159</v>
      </c>
    </row>
    <row r="414" spans="1:51" s="14" customFormat="1" ht="12">
      <c r="A414" s="14"/>
      <c r="B414" s="234"/>
      <c r="C414" s="235"/>
      <c r="D414" s="225" t="s">
        <v>175</v>
      </c>
      <c r="E414" s="236" t="s">
        <v>19</v>
      </c>
      <c r="F414" s="237" t="s">
        <v>1803</v>
      </c>
      <c r="G414" s="235"/>
      <c r="H414" s="238">
        <v>50.37</v>
      </c>
      <c r="I414" s="239"/>
      <c r="J414" s="235"/>
      <c r="K414" s="235"/>
      <c r="L414" s="240"/>
      <c r="M414" s="241"/>
      <c r="N414" s="242"/>
      <c r="O414" s="242"/>
      <c r="P414" s="242"/>
      <c r="Q414" s="242"/>
      <c r="R414" s="242"/>
      <c r="S414" s="242"/>
      <c r="T414" s="243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T414" s="244" t="s">
        <v>175</v>
      </c>
      <c r="AU414" s="244" t="s">
        <v>85</v>
      </c>
      <c r="AV414" s="14" t="s">
        <v>85</v>
      </c>
      <c r="AW414" s="14" t="s">
        <v>37</v>
      </c>
      <c r="AX414" s="14" t="s">
        <v>83</v>
      </c>
      <c r="AY414" s="244" t="s">
        <v>159</v>
      </c>
    </row>
    <row r="415" spans="1:65" s="2" customFormat="1" ht="37.8" customHeight="1">
      <c r="A415" s="39"/>
      <c r="B415" s="40"/>
      <c r="C415" s="205" t="s">
        <v>586</v>
      </c>
      <c r="D415" s="205" t="s">
        <v>162</v>
      </c>
      <c r="E415" s="206" t="s">
        <v>642</v>
      </c>
      <c r="F415" s="207" t="s">
        <v>643</v>
      </c>
      <c r="G415" s="208" t="s">
        <v>461</v>
      </c>
      <c r="H415" s="209">
        <v>50.37</v>
      </c>
      <c r="I415" s="210"/>
      <c r="J415" s="211">
        <f>ROUND(I415*H415,2)</f>
        <v>0</v>
      </c>
      <c r="K415" s="207" t="s">
        <v>19</v>
      </c>
      <c r="L415" s="45"/>
      <c r="M415" s="212" t="s">
        <v>19</v>
      </c>
      <c r="N415" s="213" t="s">
        <v>46</v>
      </c>
      <c r="O415" s="85"/>
      <c r="P415" s="214">
        <f>O415*H415</f>
        <v>0</v>
      </c>
      <c r="Q415" s="214">
        <v>0.00117</v>
      </c>
      <c r="R415" s="214">
        <f>Q415*H415</f>
        <v>0.058932899999999996</v>
      </c>
      <c r="S415" s="214">
        <v>0</v>
      </c>
      <c r="T415" s="215">
        <f>S415*H415</f>
        <v>0</v>
      </c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R415" s="216" t="s">
        <v>238</v>
      </c>
      <c r="AT415" s="216" t="s">
        <v>162</v>
      </c>
      <c r="AU415" s="216" t="s">
        <v>85</v>
      </c>
      <c r="AY415" s="18" t="s">
        <v>159</v>
      </c>
      <c r="BE415" s="217">
        <f>IF(N415="základní",J415,0)</f>
        <v>0</v>
      </c>
      <c r="BF415" s="217">
        <f>IF(N415="snížená",J415,0)</f>
        <v>0</v>
      </c>
      <c r="BG415" s="217">
        <f>IF(N415="zákl. přenesená",J415,0)</f>
        <v>0</v>
      </c>
      <c r="BH415" s="217">
        <f>IF(N415="sníž. přenesená",J415,0)</f>
        <v>0</v>
      </c>
      <c r="BI415" s="217">
        <f>IF(N415="nulová",J415,0)</f>
        <v>0</v>
      </c>
      <c r="BJ415" s="18" t="s">
        <v>83</v>
      </c>
      <c r="BK415" s="217">
        <f>ROUND(I415*H415,2)</f>
        <v>0</v>
      </c>
      <c r="BL415" s="18" t="s">
        <v>238</v>
      </c>
      <c r="BM415" s="216" t="s">
        <v>1806</v>
      </c>
    </row>
    <row r="416" spans="1:51" s="13" customFormat="1" ht="12">
      <c r="A416" s="13"/>
      <c r="B416" s="223"/>
      <c r="C416" s="224"/>
      <c r="D416" s="225" t="s">
        <v>175</v>
      </c>
      <c r="E416" s="226" t="s">
        <v>19</v>
      </c>
      <c r="F416" s="227" t="s">
        <v>358</v>
      </c>
      <c r="G416" s="224"/>
      <c r="H416" s="226" t="s">
        <v>19</v>
      </c>
      <c r="I416" s="228"/>
      <c r="J416" s="224"/>
      <c r="K416" s="224"/>
      <c r="L416" s="229"/>
      <c r="M416" s="230"/>
      <c r="N416" s="231"/>
      <c r="O416" s="231"/>
      <c r="P416" s="231"/>
      <c r="Q416" s="231"/>
      <c r="R416" s="231"/>
      <c r="S416" s="231"/>
      <c r="T416" s="232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33" t="s">
        <v>175</v>
      </c>
      <c r="AU416" s="233" t="s">
        <v>85</v>
      </c>
      <c r="AV416" s="13" t="s">
        <v>83</v>
      </c>
      <c r="AW416" s="13" t="s">
        <v>37</v>
      </c>
      <c r="AX416" s="13" t="s">
        <v>75</v>
      </c>
      <c r="AY416" s="233" t="s">
        <v>159</v>
      </c>
    </row>
    <row r="417" spans="1:51" s="13" customFormat="1" ht="12">
      <c r="A417" s="13"/>
      <c r="B417" s="223"/>
      <c r="C417" s="224"/>
      <c r="D417" s="225" t="s">
        <v>175</v>
      </c>
      <c r="E417" s="226" t="s">
        <v>19</v>
      </c>
      <c r="F417" s="227" t="s">
        <v>478</v>
      </c>
      <c r="G417" s="224"/>
      <c r="H417" s="226" t="s">
        <v>19</v>
      </c>
      <c r="I417" s="228"/>
      <c r="J417" s="224"/>
      <c r="K417" s="224"/>
      <c r="L417" s="229"/>
      <c r="M417" s="230"/>
      <c r="N417" s="231"/>
      <c r="O417" s="231"/>
      <c r="P417" s="231"/>
      <c r="Q417" s="231"/>
      <c r="R417" s="231"/>
      <c r="S417" s="231"/>
      <c r="T417" s="232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33" t="s">
        <v>175</v>
      </c>
      <c r="AU417" s="233" t="s">
        <v>85</v>
      </c>
      <c r="AV417" s="13" t="s">
        <v>83</v>
      </c>
      <c r="AW417" s="13" t="s">
        <v>37</v>
      </c>
      <c r="AX417" s="13" t="s">
        <v>75</v>
      </c>
      <c r="AY417" s="233" t="s">
        <v>159</v>
      </c>
    </row>
    <row r="418" spans="1:51" s="13" customFormat="1" ht="12">
      <c r="A418" s="13"/>
      <c r="B418" s="223"/>
      <c r="C418" s="224"/>
      <c r="D418" s="225" t="s">
        <v>175</v>
      </c>
      <c r="E418" s="226" t="s">
        <v>19</v>
      </c>
      <c r="F418" s="227" t="s">
        <v>1703</v>
      </c>
      <c r="G418" s="224"/>
      <c r="H418" s="226" t="s">
        <v>19</v>
      </c>
      <c r="I418" s="228"/>
      <c r="J418" s="224"/>
      <c r="K418" s="224"/>
      <c r="L418" s="229"/>
      <c r="M418" s="230"/>
      <c r="N418" s="231"/>
      <c r="O418" s="231"/>
      <c r="P418" s="231"/>
      <c r="Q418" s="231"/>
      <c r="R418" s="231"/>
      <c r="S418" s="231"/>
      <c r="T418" s="232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33" t="s">
        <v>175</v>
      </c>
      <c r="AU418" s="233" t="s">
        <v>85</v>
      </c>
      <c r="AV418" s="13" t="s">
        <v>83</v>
      </c>
      <c r="AW418" s="13" t="s">
        <v>37</v>
      </c>
      <c r="AX418" s="13" t="s">
        <v>75</v>
      </c>
      <c r="AY418" s="233" t="s">
        <v>159</v>
      </c>
    </row>
    <row r="419" spans="1:51" s="14" customFormat="1" ht="12">
      <c r="A419" s="14"/>
      <c r="B419" s="234"/>
      <c r="C419" s="235"/>
      <c r="D419" s="225" t="s">
        <v>175</v>
      </c>
      <c r="E419" s="236" t="s">
        <v>19</v>
      </c>
      <c r="F419" s="237" t="s">
        <v>1803</v>
      </c>
      <c r="G419" s="235"/>
      <c r="H419" s="238">
        <v>50.37</v>
      </c>
      <c r="I419" s="239"/>
      <c r="J419" s="235"/>
      <c r="K419" s="235"/>
      <c r="L419" s="240"/>
      <c r="M419" s="241"/>
      <c r="N419" s="242"/>
      <c r="O419" s="242"/>
      <c r="P419" s="242"/>
      <c r="Q419" s="242"/>
      <c r="R419" s="242"/>
      <c r="S419" s="242"/>
      <c r="T419" s="243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T419" s="244" t="s">
        <v>175</v>
      </c>
      <c r="AU419" s="244" t="s">
        <v>85</v>
      </c>
      <c r="AV419" s="14" t="s">
        <v>85</v>
      </c>
      <c r="AW419" s="14" t="s">
        <v>37</v>
      </c>
      <c r="AX419" s="14" t="s">
        <v>83</v>
      </c>
      <c r="AY419" s="244" t="s">
        <v>159</v>
      </c>
    </row>
    <row r="420" spans="1:65" s="2" customFormat="1" ht="37.8" customHeight="1">
      <c r="A420" s="39"/>
      <c r="B420" s="40"/>
      <c r="C420" s="205" t="s">
        <v>592</v>
      </c>
      <c r="D420" s="205" t="s">
        <v>162</v>
      </c>
      <c r="E420" s="206" t="s">
        <v>646</v>
      </c>
      <c r="F420" s="207" t="s">
        <v>647</v>
      </c>
      <c r="G420" s="208" t="s">
        <v>461</v>
      </c>
      <c r="H420" s="209">
        <v>49.1</v>
      </c>
      <c r="I420" s="210"/>
      <c r="J420" s="211">
        <f>ROUND(I420*H420,2)</f>
        <v>0</v>
      </c>
      <c r="K420" s="207" t="s">
        <v>166</v>
      </c>
      <c r="L420" s="45"/>
      <c r="M420" s="212" t="s">
        <v>19</v>
      </c>
      <c r="N420" s="213" t="s">
        <v>46</v>
      </c>
      <c r="O420" s="85"/>
      <c r="P420" s="214">
        <f>O420*H420</f>
        <v>0</v>
      </c>
      <c r="Q420" s="214">
        <v>0.00117</v>
      </c>
      <c r="R420" s="214">
        <f>Q420*H420</f>
        <v>0.057447000000000005</v>
      </c>
      <c r="S420" s="214">
        <v>0</v>
      </c>
      <c r="T420" s="215">
        <f>S420*H420</f>
        <v>0</v>
      </c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R420" s="216" t="s">
        <v>238</v>
      </c>
      <c r="AT420" s="216" t="s">
        <v>162</v>
      </c>
      <c r="AU420" s="216" t="s">
        <v>85</v>
      </c>
      <c r="AY420" s="18" t="s">
        <v>159</v>
      </c>
      <c r="BE420" s="217">
        <f>IF(N420="základní",J420,0)</f>
        <v>0</v>
      </c>
      <c r="BF420" s="217">
        <f>IF(N420="snížená",J420,0)</f>
        <v>0</v>
      </c>
      <c r="BG420" s="217">
        <f>IF(N420="zákl. přenesená",J420,0)</f>
        <v>0</v>
      </c>
      <c r="BH420" s="217">
        <f>IF(N420="sníž. přenesená",J420,0)</f>
        <v>0</v>
      </c>
      <c r="BI420" s="217">
        <f>IF(N420="nulová",J420,0)</f>
        <v>0</v>
      </c>
      <c r="BJ420" s="18" t="s">
        <v>83</v>
      </c>
      <c r="BK420" s="217">
        <f>ROUND(I420*H420,2)</f>
        <v>0</v>
      </c>
      <c r="BL420" s="18" t="s">
        <v>238</v>
      </c>
      <c r="BM420" s="216" t="s">
        <v>1807</v>
      </c>
    </row>
    <row r="421" spans="1:47" s="2" customFormat="1" ht="12">
      <c r="A421" s="39"/>
      <c r="B421" s="40"/>
      <c r="C421" s="41"/>
      <c r="D421" s="218" t="s">
        <v>169</v>
      </c>
      <c r="E421" s="41"/>
      <c r="F421" s="219" t="s">
        <v>649</v>
      </c>
      <c r="G421" s="41"/>
      <c r="H421" s="41"/>
      <c r="I421" s="220"/>
      <c r="J421" s="41"/>
      <c r="K421" s="41"/>
      <c r="L421" s="45"/>
      <c r="M421" s="221"/>
      <c r="N421" s="222"/>
      <c r="O421" s="85"/>
      <c r="P421" s="85"/>
      <c r="Q421" s="85"/>
      <c r="R421" s="85"/>
      <c r="S421" s="85"/>
      <c r="T421" s="86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T421" s="18" t="s">
        <v>169</v>
      </c>
      <c r="AU421" s="18" t="s">
        <v>85</v>
      </c>
    </row>
    <row r="422" spans="1:51" s="13" customFormat="1" ht="12">
      <c r="A422" s="13"/>
      <c r="B422" s="223"/>
      <c r="C422" s="224"/>
      <c r="D422" s="225" t="s">
        <v>175</v>
      </c>
      <c r="E422" s="226" t="s">
        <v>19</v>
      </c>
      <c r="F422" s="227" t="s">
        <v>358</v>
      </c>
      <c r="G422" s="224"/>
      <c r="H422" s="226" t="s">
        <v>19</v>
      </c>
      <c r="I422" s="228"/>
      <c r="J422" s="224"/>
      <c r="K422" s="224"/>
      <c r="L422" s="229"/>
      <c r="M422" s="230"/>
      <c r="N422" s="231"/>
      <c r="O422" s="231"/>
      <c r="P422" s="231"/>
      <c r="Q422" s="231"/>
      <c r="R422" s="231"/>
      <c r="S422" s="231"/>
      <c r="T422" s="232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33" t="s">
        <v>175</v>
      </c>
      <c r="AU422" s="233" t="s">
        <v>85</v>
      </c>
      <c r="AV422" s="13" t="s">
        <v>83</v>
      </c>
      <c r="AW422" s="13" t="s">
        <v>37</v>
      </c>
      <c r="AX422" s="13" t="s">
        <v>75</v>
      </c>
      <c r="AY422" s="233" t="s">
        <v>159</v>
      </c>
    </row>
    <row r="423" spans="1:51" s="13" customFormat="1" ht="12">
      <c r="A423" s="13"/>
      <c r="B423" s="223"/>
      <c r="C423" s="224"/>
      <c r="D423" s="225" t="s">
        <v>175</v>
      </c>
      <c r="E423" s="226" t="s">
        <v>19</v>
      </c>
      <c r="F423" s="227" t="s">
        <v>359</v>
      </c>
      <c r="G423" s="224"/>
      <c r="H423" s="226" t="s">
        <v>19</v>
      </c>
      <c r="I423" s="228"/>
      <c r="J423" s="224"/>
      <c r="K423" s="224"/>
      <c r="L423" s="229"/>
      <c r="M423" s="230"/>
      <c r="N423" s="231"/>
      <c r="O423" s="231"/>
      <c r="P423" s="231"/>
      <c r="Q423" s="231"/>
      <c r="R423" s="231"/>
      <c r="S423" s="231"/>
      <c r="T423" s="232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33" t="s">
        <v>175</v>
      </c>
      <c r="AU423" s="233" t="s">
        <v>85</v>
      </c>
      <c r="AV423" s="13" t="s">
        <v>83</v>
      </c>
      <c r="AW423" s="13" t="s">
        <v>37</v>
      </c>
      <c r="AX423" s="13" t="s">
        <v>75</v>
      </c>
      <c r="AY423" s="233" t="s">
        <v>159</v>
      </c>
    </row>
    <row r="424" spans="1:51" s="13" customFormat="1" ht="12">
      <c r="A424" s="13"/>
      <c r="B424" s="223"/>
      <c r="C424" s="224"/>
      <c r="D424" s="225" t="s">
        <v>175</v>
      </c>
      <c r="E424" s="226" t="s">
        <v>19</v>
      </c>
      <c r="F424" s="227" t="s">
        <v>1703</v>
      </c>
      <c r="G424" s="224"/>
      <c r="H424" s="226" t="s">
        <v>19</v>
      </c>
      <c r="I424" s="228"/>
      <c r="J424" s="224"/>
      <c r="K424" s="224"/>
      <c r="L424" s="229"/>
      <c r="M424" s="230"/>
      <c r="N424" s="231"/>
      <c r="O424" s="231"/>
      <c r="P424" s="231"/>
      <c r="Q424" s="231"/>
      <c r="R424" s="231"/>
      <c r="S424" s="231"/>
      <c r="T424" s="232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33" t="s">
        <v>175</v>
      </c>
      <c r="AU424" s="233" t="s">
        <v>85</v>
      </c>
      <c r="AV424" s="13" t="s">
        <v>83</v>
      </c>
      <c r="AW424" s="13" t="s">
        <v>37</v>
      </c>
      <c r="AX424" s="13" t="s">
        <v>75</v>
      </c>
      <c r="AY424" s="233" t="s">
        <v>159</v>
      </c>
    </row>
    <row r="425" spans="1:51" s="14" customFormat="1" ht="12">
      <c r="A425" s="14"/>
      <c r="B425" s="234"/>
      <c r="C425" s="235"/>
      <c r="D425" s="225" t="s">
        <v>175</v>
      </c>
      <c r="E425" s="236" t="s">
        <v>19</v>
      </c>
      <c r="F425" s="237" t="s">
        <v>1747</v>
      </c>
      <c r="G425" s="235"/>
      <c r="H425" s="238">
        <v>49.1</v>
      </c>
      <c r="I425" s="239"/>
      <c r="J425" s="235"/>
      <c r="K425" s="235"/>
      <c r="L425" s="240"/>
      <c r="M425" s="241"/>
      <c r="N425" s="242"/>
      <c r="O425" s="242"/>
      <c r="P425" s="242"/>
      <c r="Q425" s="242"/>
      <c r="R425" s="242"/>
      <c r="S425" s="242"/>
      <c r="T425" s="243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T425" s="244" t="s">
        <v>175</v>
      </c>
      <c r="AU425" s="244" t="s">
        <v>85</v>
      </c>
      <c r="AV425" s="14" t="s">
        <v>85</v>
      </c>
      <c r="AW425" s="14" t="s">
        <v>37</v>
      </c>
      <c r="AX425" s="14" t="s">
        <v>83</v>
      </c>
      <c r="AY425" s="244" t="s">
        <v>159</v>
      </c>
    </row>
    <row r="426" spans="1:65" s="2" customFormat="1" ht="37.8" customHeight="1">
      <c r="A426" s="39"/>
      <c r="B426" s="40"/>
      <c r="C426" s="205" t="s">
        <v>600</v>
      </c>
      <c r="D426" s="205" t="s">
        <v>162</v>
      </c>
      <c r="E426" s="206" t="s">
        <v>651</v>
      </c>
      <c r="F426" s="207" t="s">
        <v>652</v>
      </c>
      <c r="G426" s="208" t="s">
        <v>461</v>
      </c>
      <c r="H426" s="209">
        <v>50.37</v>
      </c>
      <c r="I426" s="210"/>
      <c r="J426" s="211">
        <f>ROUND(I426*H426,2)</f>
        <v>0</v>
      </c>
      <c r="K426" s="207" t="s">
        <v>19</v>
      </c>
      <c r="L426" s="45"/>
      <c r="M426" s="212" t="s">
        <v>19</v>
      </c>
      <c r="N426" s="213" t="s">
        <v>46</v>
      </c>
      <c r="O426" s="85"/>
      <c r="P426" s="214">
        <f>O426*H426</f>
        <v>0</v>
      </c>
      <c r="Q426" s="214">
        <v>0.00117</v>
      </c>
      <c r="R426" s="214">
        <f>Q426*H426</f>
        <v>0.058932899999999996</v>
      </c>
      <c r="S426" s="214">
        <v>0</v>
      </c>
      <c r="T426" s="215">
        <f>S426*H426</f>
        <v>0</v>
      </c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R426" s="216" t="s">
        <v>238</v>
      </c>
      <c r="AT426" s="216" t="s">
        <v>162</v>
      </c>
      <c r="AU426" s="216" t="s">
        <v>85</v>
      </c>
      <c r="AY426" s="18" t="s">
        <v>159</v>
      </c>
      <c r="BE426" s="217">
        <f>IF(N426="základní",J426,0)</f>
        <v>0</v>
      </c>
      <c r="BF426" s="217">
        <f>IF(N426="snížená",J426,0)</f>
        <v>0</v>
      </c>
      <c r="BG426" s="217">
        <f>IF(N426="zákl. přenesená",J426,0)</f>
        <v>0</v>
      </c>
      <c r="BH426" s="217">
        <f>IF(N426="sníž. přenesená",J426,0)</f>
        <v>0</v>
      </c>
      <c r="BI426" s="217">
        <f>IF(N426="nulová",J426,0)</f>
        <v>0</v>
      </c>
      <c r="BJ426" s="18" t="s">
        <v>83</v>
      </c>
      <c r="BK426" s="217">
        <f>ROUND(I426*H426,2)</f>
        <v>0</v>
      </c>
      <c r="BL426" s="18" t="s">
        <v>238</v>
      </c>
      <c r="BM426" s="216" t="s">
        <v>1808</v>
      </c>
    </row>
    <row r="427" spans="1:51" s="13" customFormat="1" ht="12">
      <c r="A427" s="13"/>
      <c r="B427" s="223"/>
      <c r="C427" s="224"/>
      <c r="D427" s="225" t="s">
        <v>175</v>
      </c>
      <c r="E427" s="226" t="s">
        <v>19</v>
      </c>
      <c r="F427" s="227" t="s">
        <v>358</v>
      </c>
      <c r="G427" s="224"/>
      <c r="H427" s="226" t="s">
        <v>19</v>
      </c>
      <c r="I427" s="228"/>
      <c r="J427" s="224"/>
      <c r="K427" s="224"/>
      <c r="L427" s="229"/>
      <c r="M427" s="230"/>
      <c r="N427" s="231"/>
      <c r="O427" s="231"/>
      <c r="P427" s="231"/>
      <c r="Q427" s="231"/>
      <c r="R427" s="231"/>
      <c r="S427" s="231"/>
      <c r="T427" s="232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33" t="s">
        <v>175</v>
      </c>
      <c r="AU427" s="233" t="s">
        <v>85</v>
      </c>
      <c r="AV427" s="13" t="s">
        <v>83</v>
      </c>
      <c r="AW427" s="13" t="s">
        <v>37</v>
      </c>
      <c r="AX427" s="13" t="s">
        <v>75</v>
      </c>
      <c r="AY427" s="233" t="s">
        <v>159</v>
      </c>
    </row>
    <row r="428" spans="1:51" s="13" customFormat="1" ht="12">
      <c r="A428" s="13"/>
      <c r="B428" s="223"/>
      <c r="C428" s="224"/>
      <c r="D428" s="225" t="s">
        <v>175</v>
      </c>
      <c r="E428" s="226" t="s">
        <v>19</v>
      </c>
      <c r="F428" s="227" t="s">
        <v>478</v>
      </c>
      <c r="G428" s="224"/>
      <c r="H428" s="226" t="s">
        <v>19</v>
      </c>
      <c r="I428" s="228"/>
      <c r="J428" s="224"/>
      <c r="K428" s="224"/>
      <c r="L428" s="229"/>
      <c r="M428" s="230"/>
      <c r="N428" s="231"/>
      <c r="O428" s="231"/>
      <c r="P428" s="231"/>
      <c r="Q428" s="231"/>
      <c r="R428" s="231"/>
      <c r="S428" s="231"/>
      <c r="T428" s="232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33" t="s">
        <v>175</v>
      </c>
      <c r="AU428" s="233" t="s">
        <v>85</v>
      </c>
      <c r="AV428" s="13" t="s">
        <v>83</v>
      </c>
      <c r="AW428" s="13" t="s">
        <v>37</v>
      </c>
      <c r="AX428" s="13" t="s">
        <v>75</v>
      </c>
      <c r="AY428" s="233" t="s">
        <v>159</v>
      </c>
    </row>
    <row r="429" spans="1:51" s="13" customFormat="1" ht="12">
      <c r="A429" s="13"/>
      <c r="B429" s="223"/>
      <c r="C429" s="224"/>
      <c r="D429" s="225" t="s">
        <v>175</v>
      </c>
      <c r="E429" s="226" t="s">
        <v>19</v>
      </c>
      <c r="F429" s="227" t="s">
        <v>1703</v>
      </c>
      <c r="G429" s="224"/>
      <c r="H429" s="226" t="s">
        <v>19</v>
      </c>
      <c r="I429" s="228"/>
      <c r="J429" s="224"/>
      <c r="K429" s="224"/>
      <c r="L429" s="229"/>
      <c r="M429" s="230"/>
      <c r="N429" s="231"/>
      <c r="O429" s="231"/>
      <c r="P429" s="231"/>
      <c r="Q429" s="231"/>
      <c r="R429" s="231"/>
      <c r="S429" s="231"/>
      <c r="T429" s="232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33" t="s">
        <v>175</v>
      </c>
      <c r="AU429" s="233" t="s">
        <v>85</v>
      </c>
      <c r="AV429" s="13" t="s">
        <v>83</v>
      </c>
      <c r="AW429" s="13" t="s">
        <v>37</v>
      </c>
      <c r="AX429" s="13" t="s">
        <v>75</v>
      </c>
      <c r="AY429" s="233" t="s">
        <v>159</v>
      </c>
    </row>
    <row r="430" spans="1:51" s="14" customFormat="1" ht="12">
      <c r="A430" s="14"/>
      <c r="B430" s="234"/>
      <c r="C430" s="235"/>
      <c r="D430" s="225" t="s">
        <v>175</v>
      </c>
      <c r="E430" s="236" t="s">
        <v>19</v>
      </c>
      <c r="F430" s="237" t="s">
        <v>1803</v>
      </c>
      <c r="G430" s="235"/>
      <c r="H430" s="238">
        <v>50.37</v>
      </c>
      <c r="I430" s="239"/>
      <c r="J430" s="235"/>
      <c r="K430" s="235"/>
      <c r="L430" s="240"/>
      <c r="M430" s="241"/>
      <c r="N430" s="242"/>
      <c r="O430" s="242"/>
      <c r="P430" s="242"/>
      <c r="Q430" s="242"/>
      <c r="R430" s="242"/>
      <c r="S430" s="242"/>
      <c r="T430" s="243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T430" s="244" t="s">
        <v>175</v>
      </c>
      <c r="AU430" s="244" t="s">
        <v>85</v>
      </c>
      <c r="AV430" s="14" t="s">
        <v>85</v>
      </c>
      <c r="AW430" s="14" t="s">
        <v>37</v>
      </c>
      <c r="AX430" s="14" t="s">
        <v>83</v>
      </c>
      <c r="AY430" s="244" t="s">
        <v>159</v>
      </c>
    </row>
    <row r="431" spans="1:65" s="2" customFormat="1" ht="24.15" customHeight="1">
      <c r="A431" s="39"/>
      <c r="B431" s="40"/>
      <c r="C431" s="205" t="s">
        <v>607</v>
      </c>
      <c r="D431" s="205" t="s">
        <v>162</v>
      </c>
      <c r="E431" s="206" t="s">
        <v>627</v>
      </c>
      <c r="F431" s="207" t="s">
        <v>628</v>
      </c>
      <c r="G431" s="208" t="s">
        <v>461</v>
      </c>
      <c r="H431" s="209">
        <v>11.683</v>
      </c>
      <c r="I431" s="210"/>
      <c r="J431" s="211">
        <f>ROUND(I431*H431,2)</f>
        <v>0</v>
      </c>
      <c r="K431" s="207" t="s">
        <v>166</v>
      </c>
      <c r="L431" s="45"/>
      <c r="M431" s="212" t="s">
        <v>19</v>
      </c>
      <c r="N431" s="213" t="s">
        <v>46</v>
      </c>
      <c r="O431" s="85"/>
      <c r="P431" s="214">
        <f>O431*H431</f>
        <v>0</v>
      </c>
      <c r="Q431" s="214">
        <v>0</v>
      </c>
      <c r="R431" s="214">
        <f>Q431*H431</f>
        <v>0</v>
      </c>
      <c r="S431" s="214">
        <v>0.00191</v>
      </c>
      <c r="T431" s="215">
        <f>S431*H431</f>
        <v>0.02231453</v>
      </c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R431" s="216" t="s">
        <v>238</v>
      </c>
      <c r="AT431" s="216" t="s">
        <v>162</v>
      </c>
      <c r="AU431" s="216" t="s">
        <v>85</v>
      </c>
      <c r="AY431" s="18" t="s">
        <v>159</v>
      </c>
      <c r="BE431" s="217">
        <f>IF(N431="základní",J431,0)</f>
        <v>0</v>
      </c>
      <c r="BF431" s="217">
        <f>IF(N431="snížená",J431,0)</f>
        <v>0</v>
      </c>
      <c r="BG431" s="217">
        <f>IF(N431="zákl. přenesená",J431,0)</f>
        <v>0</v>
      </c>
      <c r="BH431" s="217">
        <f>IF(N431="sníž. přenesená",J431,0)</f>
        <v>0</v>
      </c>
      <c r="BI431" s="217">
        <f>IF(N431="nulová",J431,0)</f>
        <v>0</v>
      </c>
      <c r="BJ431" s="18" t="s">
        <v>83</v>
      </c>
      <c r="BK431" s="217">
        <f>ROUND(I431*H431,2)</f>
        <v>0</v>
      </c>
      <c r="BL431" s="18" t="s">
        <v>238</v>
      </c>
      <c r="BM431" s="216" t="s">
        <v>1809</v>
      </c>
    </row>
    <row r="432" spans="1:47" s="2" customFormat="1" ht="12">
      <c r="A432" s="39"/>
      <c r="B432" s="40"/>
      <c r="C432" s="41"/>
      <c r="D432" s="218" t="s">
        <v>169</v>
      </c>
      <c r="E432" s="41"/>
      <c r="F432" s="219" t="s">
        <v>630</v>
      </c>
      <c r="G432" s="41"/>
      <c r="H432" s="41"/>
      <c r="I432" s="220"/>
      <c r="J432" s="41"/>
      <c r="K432" s="41"/>
      <c r="L432" s="45"/>
      <c r="M432" s="221"/>
      <c r="N432" s="222"/>
      <c r="O432" s="85"/>
      <c r="P432" s="85"/>
      <c r="Q432" s="85"/>
      <c r="R432" s="85"/>
      <c r="S432" s="85"/>
      <c r="T432" s="86"/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T432" s="18" t="s">
        <v>169</v>
      </c>
      <c r="AU432" s="18" t="s">
        <v>85</v>
      </c>
    </row>
    <row r="433" spans="1:51" s="13" customFormat="1" ht="12">
      <c r="A433" s="13"/>
      <c r="B433" s="223"/>
      <c r="C433" s="224"/>
      <c r="D433" s="225" t="s">
        <v>175</v>
      </c>
      <c r="E433" s="226" t="s">
        <v>19</v>
      </c>
      <c r="F433" s="227" t="s">
        <v>656</v>
      </c>
      <c r="G433" s="224"/>
      <c r="H433" s="226" t="s">
        <v>19</v>
      </c>
      <c r="I433" s="228"/>
      <c r="J433" s="224"/>
      <c r="K433" s="224"/>
      <c r="L433" s="229"/>
      <c r="M433" s="230"/>
      <c r="N433" s="231"/>
      <c r="O433" s="231"/>
      <c r="P433" s="231"/>
      <c r="Q433" s="231"/>
      <c r="R433" s="231"/>
      <c r="S433" s="231"/>
      <c r="T433" s="232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33" t="s">
        <v>175</v>
      </c>
      <c r="AU433" s="233" t="s">
        <v>85</v>
      </c>
      <c r="AV433" s="13" t="s">
        <v>83</v>
      </c>
      <c r="AW433" s="13" t="s">
        <v>37</v>
      </c>
      <c r="AX433" s="13" t="s">
        <v>75</v>
      </c>
      <c r="AY433" s="233" t="s">
        <v>159</v>
      </c>
    </row>
    <row r="434" spans="1:51" s="13" customFormat="1" ht="12">
      <c r="A434" s="13"/>
      <c r="B434" s="223"/>
      <c r="C434" s="224"/>
      <c r="D434" s="225" t="s">
        <v>175</v>
      </c>
      <c r="E434" s="226" t="s">
        <v>19</v>
      </c>
      <c r="F434" s="227" t="s">
        <v>657</v>
      </c>
      <c r="G434" s="224"/>
      <c r="H434" s="226" t="s">
        <v>19</v>
      </c>
      <c r="I434" s="228"/>
      <c r="J434" s="224"/>
      <c r="K434" s="224"/>
      <c r="L434" s="229"/>
      <c r="M434" s="230"/>
      <c r="N434" s="231"/>
      <c r="O434" s="231"/>
      <c r="P434" s="231"/>
      <c r="Q434" s="231"/>
      <c r="R434" s="231"/>
      <c r="S434" s="231"/>
      <c r="T434" s="232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33" t="s">
        <v>175</v>
      </c>
      <c r="AU434" s="233" t="s">
        <v>85</v>
      </c>
      <c r="AV434" s="13" t="s">
        <v>83</v>
      </c>
      <c r="AW434" s="13" t="s">
        <v>37</v>
      </c>
      <c r="AX434" s="13" t="s">
        <v>75</v>
      </c>
      <c r="AY434" s="233" t="s">
        <v>159</v>
      </c>
    </row>
    <row r="435" spans="1:51" s="13" customFormat="1" ht="12">
      <c r="A435" s="13"/>
      <c r="B435" s="223"/>
      <c r="C435" s="224"/>
      <c r="D435" s="225" t="s">
        <v>175</v>
      </c>
      <c r="E435" s="226" t="s">
        <v>19</v>
      </c>
      <c r="F435" s="227" t="s">
        <v>1703</v>
      </c>
      <c r="G435" s="224"/>
      <c r="H435" s="226" t="s">
        <v>19</v>
      </c>
      <c r="I435" s="228"/>
      <c r="J435" s="224"/>
      <c r="K435" s="224"/>
      <c r="L435" s="229"/>
      <c r="M435" s="230"/>
      <c r="N435" s="231"/>
      <c r="O435" s="231"/>
      <c r="P435" s="231"/>
      <c r="Q435" s="231"/>
      <c r="R435" s="231"/>
      <c r="S435" s="231"/>
      <c r="T435" s="232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33" t="s">
        <v>175</v>
      </c>
      <c r="AU435" s="233" t="s">
        <v>85</v>
      </c>
      <c r="AV435" s="13" t="s">
        <v>83</v>
      </c>
      <c r="AW435" s="13" t="s">
        <v>37</v>
      </c>
      <c r="AX435" s="13" t="s">
        <v>75</v>
      </c>
      <c r="AY435" s="233" t="s">
        <v>159</v>
      </c>
    </row>
    <row r="436" spans="1:51" s="14" customFormat="1" ht="12">
      <c r="A436" s="14"/>
      <c r="B436" s="234"/>
      <c r="C436" s="235"/>
      <c r="D436" s="225" t="s">
        <v>175</v>
      </c>
      <c r="E436" s="236" t="s">
        <v>19</v>
      </c>
      <c r="F436" s="237" t="s">
        <v>1810</v>
      </c>
      <c r="G436" s="235"/>
      <c r="H436" s="238">
        <v>11.683</v>
      </c>
      <c r="I436" s="239"/>
      <c r="J436" s="235"/>
      <c r="K436" s="235"/>
      <c r="L436" s="240"/>
      <c r="M436" s="241"/>
      <c r="N436" s="242"/>
      <c r="O436" s="242"/>
      <c r="P436" s="242"/>
      <c r="Q436" s="242"/>
      <c r="R436" s="242"/>
      <c r="S436" s="242"/>
      <c r="T436" s="243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T436" s="244" t="s">
        <v>175</v>
      </c>
      <c r="AU436" s="244" t="s">
        <v>85</v>
      </c>
      <c r="AV436" s="14" t="s">
        <v>85</v>
      </c>
      <c r="AW436" s="14" t="s">
        <v>37</v>
      </c>
      <c r="AX436" s="14" t="s">
        <v>83</v>
      </c>
      <c r="AY436" s="244" t="s">
        <v>159</v>
      </c>
    </row>
    <row r="437" spans="1:65" s="2" customFormat="1" ht="37.8" customHeight="1">
      <c r="A437" s="39"/>
      <c r="B437" s="40"/>
      <c r="C437" s="205" t="s">
        <v>612</v>
      </c>
      <c r="D437" s="205" t="s">
        <v>162</v>
      </c>
      <c r="E437" s="206" t="s">
        <v>660</v>
      </c>
      <c r="F437" s="207" t="s">
        <v>661</v>
      </c>
      <c r="G437" s="208" t="s">
        <v>165</v>
      </c>
      <c r="H437" s="209">
        <v>9.814</v>
      </c>
      <c r="I437" s="210"/>
      <c r="J437" s="211">
        <f>ROUND(I437*H437,2)</f>
        <v>0</v>
      </c>
      <c r="K437" s="207" t="s">
        <v>166</v>
      </c>
      <c r="L437" s="45"/>
      <c r="M437" s="212" t="s">
        <v>19</v>
      </c>
      <c r="N437" s="213" t="s">
        <v>46</v>
      </c>
      <c r="O437" s="85"/>
      <c r="P437" s="214">
        <f>O437*H437</f>
        <v>0</v>
      </c>
      <c r="Q437" s="214">
        <v>0.00509</v>
      </c>
      <c r="R437" s="214">
        <f>Q437*H437</f>
        <v>0.04995326</v>
      </c>
      <c r="S437" s="214">
        <v>0</v>
      </c>
      <c r="T437" s="215">
        <f>S437*H437</f>
        <v>0</v>
      </c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R437" s="216" t="s">
        <v>238</v>
      </c>
      <c r="AT437" s="216" t="s">
        <v>162</v>
      </c>
      <c r="AU437" s="216" t="s">
        <v>85</v>
      </c>
      <c r="AY437" s="18" t="s">
        <v>159</v>
      </c>
      <c r="BE437" s="217">
        <f>IF(N437="základní",J437,0)</f>
        <v>0</v>
      </c>
      <c r="BF437" s="217">
        <f>IF(N437="snížená",J437,0)</f>
        <v>0</v>
      </c>
      <c r="BG437" s="217">
        <f>IF(N437="zákl. přenesená",J437,0)</f>
        <v>0</v>
      </c>
      <c r="BH437" s="217">
        <f>IF(N437="sníž. přenesená",J437,0)</f>
        <v>0</v>
      </c>
      <c r="BI437" s="217">
        <f>IF(N437="nulová",J437,0)</f>
        <v>0</v>
      </c>
      <c r="BJ437" s="18" t="s">
        <v>83</v>
      </c>
      <c r="BK437" s="217">
        <f>ROUND(I437*H437,2)</f>
        <v>0</v>
      </c>
      <c r="BL437" s="18" t="s">
        <v>238</v>
      </c>
      <c r="BM437" s="216" t="s">
        <v>1811</v>
      </c>
    </row>
    <row r="438" spans="1:47" s="2" customFormat="1" ht="12">
      <c r="A438" s="39"/>
      <c r="B438" s="40"/>
      <c r="C438" s="41"/>
      <c r="D438" s="218" t="s">
        <v>169</v>
      </c>
      <c r="E438" s="41"/>
      <c r="F438" s="219" t="s">
        <v>663</v>
      </c>
      <c r="G438" s="41"/>
      <c r="H438" s="41"/>
      <c r="I438" s="220"/>
      <c r="J438" s="41"/>
      <c r="K438" s="41"/>
      <c r="L438" s="45"/>
      <c r="M438" s="221"/>
      <c r="N438" s="222"/>
      <c r="O438" s="85"/>
      <c r="P438" s="85"/>
      <c r="Q438" s="85"/>
      <c r="R438" s="85"/>
      <c r="S438" s="85"/>
      <c r="T438" s="86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T438" s="18" t="s">
        <v>169</v>
      </c>
      <c r="AU438" s="18" t="s">
        <v>85</v>
      </c>
    </row>
    <row r="439" spans="1:51" s="13" customFormat="1" ht="12">
      <c r="A439" s="13"/>
      <c r="B439" s="223"/>
      <c r="C439" s="224"/>
      <c r="D439" s="225" t="s">
        <v>175</v>
      </c>
      <c r="E439" s="226" t="s">
        <v>19</v>
      </c>
      <c r="F439" s="227" t="s">
        <v>362</v>
      </c>
      <c r="G439" s="224"/>
      <c r="H439" s="226" t="s">
        <v>19</v>
      </c>
      <c r="I439" s="228"/>
      <c r="J439" s="224"/>
      <c r="K439" s="224"/>
      <c r="L439" s="229"/>
      <c r="M439" s="230"/>
      <c r="N439" s="231"/>
      <c r="O439" s="231"/>
      <c r="P439" s="231"/>
      <c r="Q439" s="231"/>
      <c r="R439" s="231"/>
      <c r="S439" s="231"/>
      <c r="T439" s="232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33" t="s">
        <v>175</v>
      </c>
      <c r="AU439" s="233" t="s">
        <v>85</v>
      </c>
      <c r="AV439" s="13" t="s">
        <v>83</v>
      </c>
      <c r="AW439" s="13" t="s">
        <v>37</v>
      </c>
      <c r="AX439" s="13" t="s">
        <v>75</v>
      </c>
      <c r="AY439" s="233" t="s">
        <v>159</v>
      </c>
    </row>
    <row r="440" spans="1:51" s="13" customFormat="1" ht="12">
      <c r="A440" s="13"/>
      <c r="B440" s="223"/>
      <c r="C440" s="224"/>
      <c r="D440" s="225" t="s">
        <v>175</v>
      </c>
      <c r="E440" s="226" t="s">
        <v>19</v>
      </c>
      <c r="F440" s="227" t="s">
        <v>1703</v>
      </c>
      <c r="G440" s="224"/>
      <c r="H440" s="226" t="s">
        <v>19</v>
      </c>
      <c r="I440" s="228"/>
      <c r="J440" s="224"/>
      <c r="K440" s="224"/>
      <c r="L440" s="229"/>
      <c r="M440" s="230"/>
      <c r="N440" s="231"/>
      <c r="O440" s="231"/>
      <c r="P440" s="231"/>
      <c r="Q440" s="231"/>
      <c r="R440" s="231"/>
      <c r="S440" s="231"/>
      <c r="T440" s="232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33" t="s">
        <v>175</v>
      </c>
      <c r="AU440" s="233" t="s">
        <v>85</v>
      </c>
      <c r="AV440" s="13" t="s">
        <v>83</v>
      </c>
      <c r="AW440" s="13" t="s">
        <v>37</v>
      </c>
      <c r="AX440" s="13" t="s">
        <v>75</v>
      </c>
      <c r="AY440" s="233" t="s">
        <v>159</v>
      </c>
    </row>
    <row r="441" spans="1:51" s="14" customFormat="1" ht="12">
      <c r="A441" s="14"/>
      <c r="B441" s="234"/>
      <c r="C441" s="235"/>
      <c r="D441" s="225" t="s">
        <v>175</v>
      </c>
      <c r="E441" s="236" t="s">
        <v>19</v>
      </c>
      <c r="F441" s="237" t="s">
        <v>1812</v>
      </c>
      <c r="G441" s="235"/>
      <c r="H441" s="238">
        <v>9.814</v>
      </c>
      <c r="I441" s="239"/>
      <c r="J441" s="235"/>
      <c r="K441" s="235"/>
      <c r="L441" s="240"/>
      <c r="M441" s="241"/>
      <c r="N441" s="242"/>
      <c r="O441" s="242"/>
      <c r="P441" s="242"/>
      <c r="Q441" s="242"/>
      <c r="R441" s="242"/>
      <c r="S441" s="242"/>
      <c r="T441" s="243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T441" s="244" t="s">
        <v>175</v>
      </c>
      <c r="AU441" s="244" t="s">
        <v>85</v>
      </c>
      <c r="AV441" s="14" t="s">
        <v>85</v>
      </c>
      <c r="AW441" s="14" t="s">
        <v>37</v>
      </c>
      <c r="AX441" s="14" t="s">
        <v>83</v>
      </c>
      <c r="AY441" s="244" t="s">
        <v>159</v>
      </c>
    </row>
    <row r="442" spans="1:65" s="2" customFormat="1" ht="37.8" customHeight="1">
      <c r="A442" s="39"/>
      <c r="B442" s="40"/>
      <c r="C442" s="205" t="s">
        <v>619</v>
      </c>
      <c r="D442" s="205" t="s">
        <v>162</v>
      </c>
      <c r="E442" s="206" t="s">
        <v>666</v>
      </c>
      <c r="F442" s="207" t="s">
        <v>667</v>
      </c>
      <c r="G442" s="208" t="s">
        <v>461</v>
      </c>
      <c r="H442" s="209">
        <v>23.366</v>
      </c>
      <c r="I442" s="210"/>
      <c r="J442" s="211">
        <f>ROUND(I442*H442,2)</f>
        <v>0</v>
      </c>
      <c r="K442" s="207" t="s">
        <v>19</v>
      </c>
      <c r="L442" s="45"/>
      <c r="M442" s="212" t="s">
        <v>19</v>
      </c>
      <c r="N442" s="213" t="s">
        <v>46</v>
      </c>
      <c r="O442" s="85"/>
      <c r="P442" s="214">
        <f>O442*H442</f>
        <v>0</v>
      </c>
      <c r="Q442" s="214">
        <v>0.00117</v>
      </c>
      <c r="R442" s="214">
        <f>Q442*H442</f>
        <v>0.02733822</v>
      </c>
      <c r="S442" s="214">
        <v>0</v>
      </c>
      <c r="T442" s="215">
        <f>S442*H442</f>
        <v>0</v>
      </c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R442" s="216" t="s">
        <v>238</v>
      </c>
      <c r="AT442" s="216" t="s">
        <v>162</v>
      </c>
      <c r="AU442" s="216" t="s">
        <v>85</v>
      </c>
      <c r="AY442" s="18" t="s">
        <v>159</v>
      </c>
      <c r="BE442" s="217">
        <f>IF(N442="základní",J442,0)</f>
        <v>0</v>
      </c>
      <c r="BF442" s="217">
        <f>IF(N442="snížená",J442,0)</f>
        <v>0</v>
      </c>
      <c r="BG442" s="217">
        <f>IF(N442="zákl. přenesená",J442,0)</f>
        <v>0</v>
      </c>
      <c r="BH442" s="217">
        <f>IF(N442="sníž. přenesená",J442,0)</f>
        <v>0</v>
      </c>
      <c r="BI442" s="217">
        <f>IF(N442="nulová",J442,0)</f>
        <v>0</v>
      </c>
      <c r="BJ442" s="18" t="s">
        <v>83</v>
      </c>
      <c r="BK442" s="217">
        <f>ROUND(I442*H442,2)</f>
        <v>0</v>
      </c>
      <c r="BL442" s="18" t="s">
        <v>238</v>
      </c>
      <c r="BM442" s="216" t="s">
        <v>1813</v>
      </c>
    </row>
    <row r="443" spans="1:51" s="13" customFormat="1" ht="12">
      <c r="A443" s="13"/>
      <c r="B443" s="223"/>
      <c r="C443" s="224"/>
      <c r="D443" s="225" t="s">
        <v>175</v>
      </c>
      <c r="E443" s="226" t="s">
        <v>19</v>
      </c>
      <c r="F443" s="227" t="s">
        <v>362</v>
      </c>
      <c r="G443" s="224"/>
      <c r="H443" s="226" t="s">
        <v>19</v>
      </c>
      <c r="I443" s="228"/>
      <c r="J443" s="224"/>
      <c r="K443" s="224"/>
      <c r="L443" s="229"/>
      <c r="M443" s="230"/>
      <c r="N443" s="231"/>
      <c r="O443" s="231"/>
      <c r="P443" s="231"/>
      <c r="Q443" s="231"/>
      <c r="R443" s="231"/>
      <c r="S443" s="231"/>
      <c r="T443" s="232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33" t="s">
        <v>175</v>
      </c>
      <c r="AU443" s="233" t="s">
        <v>85</v>
      </c>
      <c r="AV443" s="13" t="s">
        <v>83</v>
      </c>
      <c r="AW443" s="13" t="s">
        <v>37</v>
      </c>
      <c r="AX443" s="13" t="s">
        <v>75</v>
      </c>
      <c r="AY443" s="233" t="s">
        <v>159</v>
      </c>
    </row>
    <row r="444" spans="1:51" s="13" customFormat="1" ht="12">
      <c r="A444" s="13"/>
      <c r="B444" s="223"/>
      <c r="C444" s="224"/>
      <c r="D444" s="225" t="s">
        <v>175</v>
      </c>
      <c r="E444" s="226" t="s">
        <v>19</v>
      </c>
      <c r="F444" s="227" t="s">
        <v>1703</v>
      </c>
      <c r="G444" s="224"/>
      <c r="H444" s="226" t="s">
        <v>19</v>
      </c>
      <c r="I444" s="228"/>
      <c r="J444" s="224"/>
      <c r="K444" s="224"/>
      <c r="L444" s="229"/>
      <c r="M444" s="230"/>
      <c r="N444" s="231"/>
      <c r="O444" s="231"/>
      <c r="P444" s="231"/>
      <c r="Q444" s="231"/>
      <c r="R444" s="231"/>
      <c r="S444" s="231"/>
      <c r="T444" s="232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33" t="s">
        <v>175</v>
      </c>
      <c r="AU444" s="233" t="s">
        <v>85</v>
      </c>
      <c r="AV444" s="13" t="s">
        <v>83</v>
      </c>
      <c r="AW444" s="13" t="s">
        <v>37</v>
      </c>
      <c r="AX444" s="13" t="s">
        <v>75</v>
      </c>
      <c r="AY444" s="233" t="s">
        <v>159</v>
      </c>
    </row>
    <row r="445" spans="1:51" s="14" customFormat="1" ht="12">
      <c r="A445" s="14"/>
      <c r="B445" s="234"/>
      <c r="C445" s="235"/>
      <c r="D445" s="225" t="s">
        <v>175</v>
      </c>
      <c r="E445" s="236" t="s">
        <v>19</v>
      </c>
      <c r="F445" s="237" t="s">
        <v>1748</v>
      </c>
      <c r="G445" s="235"/>
      <c r="H445" s="238">
        <v>23.366</v>
      </c>
      <c r="I445" s="239"/>
      <c r="J445" s="235"/>
      <c r="K445" s="235"/>
      <c r="L445" s="240"/>
      <c r="M445" s="241"/>
      <c r="N445" s="242"/>
      <c r="O445" s="242"/>
      <c r="P445" s="242"/>
      <c r="Q445" s="242"/>
      <c r="R445" s="242"/>
      <c r="S445" s="242"/>
      <c r="T445" s="243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T445" s="244" t="s">
        <v>175</v>
      </c>
      <c r="AU445" s="244" t="s">
        <v>85</v>
      </c>
      <c r="AV445" s="14" t="s">
        <v>85</v>
      </c>
      <c r="AW445" s="14" t="s">
        <v>37</v>
      </c>
      <c r="AX445" s="14" t="s">
        <v>83</v>
      </c>
      <c r="AY445" s="244" t="s">
        <v>159</v>
      </c>
    </row>
    <row r="446" spans="1:65" s="2" customFormat="1" ht="44.25" customHeight="1">
      <c r="A446" s="39"/>
      <c r="B446" s="40"/>
      <c r="C446" s="205" t="s">
        <v>626</v>
      </c>
      <c r="D446" s="205" t="s">
        <v>162</v>
      </c>
      <c r="E446" s="206" t="s">
        <v>684</v>
      </c>
      <c r="F446" s="207" t="s">
        <v>685</v>
      </c>
      <c r="G446" s="208" t="s">
        <v>595</v>
      </c>
      <c r="H446" s="267"/>
      <c r="I446" s="210"/>
      <c r="J446" s="211">
        <f>ROUND(I446*H446,2)</f>
        <v>0</v>
      </c>
      <c r="K446" s="207" t="s">
        <v>166</v>
      </c>
      <c r="L446" s="45"/>
      <c r="M446" s="212" t="s">
        <v>19</v>
      </c>
      <c r="N446" s="213" t="s">
        <v>46</v>
      </c>
      <c r="O446" s="85"/>
      <c r="P446" s="214">
        <f>O446*H446</f>
        <v>0</v>
      </c>
      <c r="Q446" s="214">
        <v>0</v>
      </c>
      <c r="R446" s="214">
        <f>Q446*H446</f>
        <v>0</v>
      </c>
      <c r="S446" s="214">
        <v>0</v>
      </c>
      <c r="T446" s="215">
        <f>S446*H446</f>
        <v>0</v>
      </c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R446" s="216" t="s">
        <v>238</v>
      </c>
      <c r="AT446" s="216" t="s">
        <v>162</v>
      </c>
      <c r="AU446" s="216" t="s">
        <v>85</v>
      </c>
      <c r="AY446" s="18" t="s">
        <v>159</v>
      </c>
      <c r="BE446" s="217">
        <f>IF(N446="základní",J446,0)</f>
        <v>0</v>
      </c>
      <c r="BF446" s="217">
        <f>IF(N446="snížená",J446,0)</f>
        <v>0</v>
      </c>
      <c r="BG446" s="217">
        <f>IF(N446="zákl. přenesená",J446,0)</f>
        <v>0</v>
      </c>
      <c r="BH446" s="217">
        <f>IF(N446="sníž. přenesená",J446,0)</f>
        <v>0</v>
      </c>
      <c r="BI446" s="217">
        <f>IF(N446="nulová",J446,0)</f>
        <v>0</v>
      </c>
      <c r="BJ446" s="18" t="s">
        <v>83</v>
      </c>
      <c r="BK446" s="217">
        <f>ROUND(I446*H446,2)</f>
        <v>0</v>
      </c>
      <c r="BL446" s="18" t="s">
        <v>238</v>
      </c>
      <c r="BM446" s="216" t="s">
        <v>1814</v>
      </c>
    </row>
    <row r="447" spans="1:47" s="2" customFormat="1" ht="12">
      <c r="A447" s="39"/>
      <c r="B447" s="40"/>
      <c r="C447" s="41"/>
      <c r="D447" s="218" t="s">
        <v>169</v>
      </c>
      <c r="E447" s="41"/>
      <c r="F447" s="219" t="s">
        <v>687</v>
      </c>
      <c r="G447" s="41"/>
      <c r="H447" s="41"/>
      <c r="I447" s="220"/>
      <c r="J447" s="41"/>
      <c r="K447" s="41"/>
      <c r="L447" s="45"/>
      <c r="M447" s="221"/>
      <c r="N447" s="222"/>
      <c r="O447" s="85"/>
      <c r="P447" s="85"/>
      <c r="Q447" s="85"/>
      <c r="R447" s="85"/>
      <c r="S447" s="85"/>
      <c r="T447" s="86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T447" s="18" t="s">
        <v>169</v>
      </c>
      <c r="AU447" s="18" t="s">
        <v>85</v>
      </c>
    </row>
    <row r="448" spans="1:63" s="12" customFormat="1" ht="22.8" customHeight="1">
      <c r="A448" s="12"/>
      <c r="B448" s="189"/>
      <c r="C448" s="190"/>
      <c r="D448" s="191" t="s">
        <v>74</v>
      </c>
      <c r="E448" s="203" t="s">
        <v>688</v>
      </c>
      <c r="F448" s="203" t="s">
        <v>689</v>
      </c>
      <c r="G448" s="190"/>
      <c r="H448" s="190"/>
      <c r="I448" s="193"/>
      <c r="J448" s="204">
        <f>BK448</f>
        <v>0</v>
      </c>
      <c r="K448" s="190"/>
      <c r="L448" s="195"/>
      <c r="M448" s="196"/>
      <c r="N448" s="197"/>
      <c r="O448" s="197"/>
      <c r="P448" s="198">
        <f>SUM(P449:P454)</f>
        <v>0</v>
      </c>
      <c r="Q448" s="197"/>
      <c r="R448" s="198">
        <f>SUM(R449:R454)</f>
        <v>0.07968</v>
      </c>
      <c r="S448" s="197"/>
      <c r="T448" s="199">
        <f>SUM(T449:T454)</f>
        <v>0</v>
      </c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R448" s="200" t="s">
        <v>85</v>
      </c>
      <c r="AT448" s="201" t="s">
        <v>74</v>
      </c>
      <c r="AU448" s="201" t="s">
        <v>83</v>
      </c>
      <c r="AY448" s="200" t="s">
        <v>159</v>
      </c>
      <c r="BK448" s="202">
        <f>SUM(BK449:BK454)</f>
        <v>0</v>
      </c>
    </row>
    <row r="449" spans="1:65" s="2" customFormat="1" ht="44.25" customHeight="1">
      <c r="A449" s="39"/>
      <c r="B449" s="40"/>
      <c r="C449" s="205" t="s">
        <v>632</v>
      </c>
      <c r="D449" s="205" t="s">
        <v>162</v>
      </c>
      <c r="E449" s="206" t="s">
        <v>691</v>
      </c>
      <c r="F449" s="207" t="s">
        <v>692</v>
      </c>
      <c r="G449" s="208" t="s">
        <v>237</v>
      </c>
      <c r="H449" s="209">
        <v>8</v>
      </c>
      <c r="I449" s="210"/>
      <c r="J449" s="211">
        <f>ROUND(I449*H449,2)</f>
        <v>0</v>
      </c>
      <c r="K449" s="207" t="s">
        <v>166</v>
      </c>
      <c r="L449" s="45"/>
      <c r="M449" s="212" t="s">
        <v>19</v>
      </c>
      <c r="N449" s="213" t="s">
        <v>46</v>
      </c>
      <c r="O449" s="85"/>
      <c r="P449" s="214">
        <f>O449*H449</f>
        <v>0</v>
      </c>
      <c r="Q449" s="214">
        <v>0</v>
      </c>
      <c r="R449" s="214">
        <f>Q449*H449</f>
        <v>0</v>
      </c>
      <c r="S449" s="214">
        <v>0</v>
      </c>
      <c r="T449" s="215">
        <f>S449*H449</f>
        <v>0</v>
      </c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R449" s="216" t="s">
        <v>167</v>
      </c>
      <c r="AT449" s="216" t="s">
        <v>162</v>
      </c>
      <c r="AU449" s="216" t="s">
        <v>85</v>
      </c>
      <c r="AY449" s="18" t="s">
        <v>159</v>
      </c>
      <c r="BE449" s="217">
        <f>IF(N449="základní",J449,0)</f>
        <v>0</v>
      </c>
      <c r="BF449" s="217">
        <f>IF(N449="snížená",J449,0)</f>
        <v>0</v>
      </c>
      <c r="BG449" s="217">
        <f>IF(N449="zákl. přenesená",J449,0)</f>
        <v>0</v>
      </c>
      <c r="BH449" s="217">
        <f>IF(N449="sníž. přenesená",J449,0)</f>
        <v>0</v>
      </c>
      <c r="BI449" s="217">
        <f>IF(N449="nulová",J449,0)</f>
        <v>0</v>
      </c>
      <c r="BJ449" s="18" t="s">
        <v>83</v>
      </c>
      <c r="BK449" s="217">
        <f>ROUND(I449*H449,2)</f>
        <v>0</v>
      </c>
      <c r="BL449" s="18" t="s">
        <v>167</v>
      </c>
      <c r="BM449" s="216" t="s">
        <v>1815</v>
      </c>
    </row>
    <row r="450" spans="1:47" s="2" customFormat="1" ht="12">
      <c r="A450" s="39"/>
      <c r="B450" s="40"/>
      <c r="C450" s="41"/>
      <c r="D450" s="218" t="s">
        <v>169</v>
      </c>
      <c r="E450" s="41"/>
      <c r="F450" s="219" t="s">
        <v>694</v>
      </c>
      <c r="G450" s="41"/>
      <c r="H450" s="41"/>
      <c r="I450" s="220"/>
      <c r="J450" s="41"/>
      <c r="K450" s="41"/>
      <c r="L450" s="45"/>
      <c r="M450" s="221"/>
      <c r="N450" s="222"/>
      <c r="O450" s="85"/>
      <c r="P450" s="85"/>
      <c r="Q450" s="85"/>
      <c r="R450" s="85"/>
      <c r="S450" s="85"/>
      <c r="T450" s="86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T450" s="18" t="s">
        <v>169</v>
      </c>
      <c r="AU450" s="18" t="s">
        <v>85</v>
      </c>
    </row>
    <row r="451" spans="1:65" s="2" customFormat="1" ht="24.15" customHeight="1">
      <c r="A451" s="39"/>
      <c r="B451" s="40"/>
      <c r="C451" s="257" t="s">
        <v>637</v>
      </c>
      <c r="D451" s="257" t="s">
        <v>255</v>
      </c>
      <c r="E451" s="258" t="s">
        <v>696</v>
      </c>
      <c r="F451" s="259" t="s">
        <v>697</v>
      </c>
      <c r="G451" s="260" t="s">
        <v>237</v>
      </c>
      <c r="H451" s="261">
        <v>8</v>
      </c>
      <c r="I451" s="262"/>
      <c r="J451" s="263">
        <f>ROUND(I451*H451,2)</f>
        <v>0</v>
      </c>
      <c r="K451" s="259" t="s">
        <v>166</v>
      </c>
      <c r="L451" s="264"/>
      <c r="M451" s="265" t="s">
        <v>19</v>
      </c>
      <c r="N451" s="266" t="s">
        <v>46</v>
      </c>
      <c r="O451" s="85"/>
      <c r="P451" s="214">
        <f>O451*H451</f>
        <v>0</v>
      </c>
      <c r="Q451" s="214">
        <v>0.00996</v>
      </c>
      <c r="R451" s="214">
        <f>Q451*H451</f>
        <v>0.07968</v>
      </c>
      <c r="S451" s="214">
        <v>0</v>
      </c>
      <c r="T451" s="215">
        <f>S451*H451</f>
        <v>0</v>
      </c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R451" s="216" t="s">
        <v>212</v>
      </c>
      <c r="AT451" s="216" t="s">
        <v>255</v>
      </c>
      <c r="AU451" s="216" t="s">
        <v>85</v>
      </c>
      <c r="AY451" s="18" t="s">
        <v>159</v>
      </c>
      <c r="BE451" s="217">
        <f>IF(N451="základní",J451,0)</f>
        <v>0</v>
      </c>
      <c r="BF451" s="217">
        <f>IF(N451="snížená",J451,0)</f>
        <v>0</v>
      </c>
      <c r="BG451" s="217">
        <f>IF(N451="zákl. přenesená",J451,0)</f>
        <v>0</v>
      </c>
      <c r="BH451" s="217">
        <f>IF(N451="sníž. přenesená",J451,0)</f>
        <v>0</v>
      </c>
      <c r="BI451" s="217">
        <f>IF(N451="nulová",J451,0)</f>
        <v>0</v>
      </c>
      <c r="BJ451" s="18" t="s">
        <v>83</v>
      </c>
      <c r="BK451" s="217">
        <f>ROUND(I451*H451,2)</f>
        <v>0</v>
      </c>
      <c r="BL451" s="18" t="s">
        <v>167</v>
      </c>
      <c r="BM451" s="216" t="s">
        <v>1816</v>
      </c>
    </row>
    <row r="452" spans="1:65" s="2" customFormat="1" ht="33" customHeight="1">
      <c r="A452" s="39"/>
      <c r="B452" s="40"/>
      <c r="C452" s="205" t="s">
        <v>641</v>
      </c>
      <c r="D452" s="205" t="s">
        <v>162</v>
      </c>
      <c r="E452" s="206" t="s">
        <v>700</v>
      </c>
      <c r="F452" s="207" t="s">
        <v>701</v>
      </c>
      <c r="G452" s="208" t="s">
        <v>702</v>
      </c>
      <c r="H452" s="209">
        <v>1</v>
      </c>
      <c r="I452" s="210"/>
      <c r="J452" s="211">
        <f>ROUND(I452*H452,2)</f>
        <v>0</v>
      </c>
      <c r="K452" s="207" t="s">
        <v>19</v>
      </c>
      <c r="L452" s="45"/>
      <c r="M452" s="212" t="s">
        <v>19</v>
      </c>
      <c r="N452" s="213" t="s">
        <v>46</v>
      </c>
      <c r="O452" s="85"/>
      <c r="P452" s="214">
        <f>O452*H452</f>
        <v>0</v>
      </c>
      <c r="Q452" s="214">
        <v>0</v>
      </c>
      <c r="R452" s="214">
        <f>Q452*H452</f>
        <v>0</v>
      </c>
      <c r="S452" s="214">
        <v>0</v>
      </c>
      <c r="T452" s="215">
        <f>S452*H452</f>
        <v>0</v>
      </c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R452" s="216" t="s">
        <v>167</v>
      </c>
      <c r="AT452" s="216" t="s">
        <v>162</v>
      </c>
      <c r="AU452" s="216" t="s">
        <v>85</v>
      </c>
      <c r="AY452" s="18" t="s">
        <v>159</v>
      </c>
      <c r="BE452" s="217">
        <f>IF(N452="základní",J452,0)</f>
        <v>0</v>
      </c>
      <c r="BF452" s="217">
        <f>IF(N452="snížená",J452,0)</f>
        <v>0</v>
      </c>
      <c r="BG452" s="217">
        <f>IF(N452="zákl. přenesená",J452,0)</f>
        <v>0</v>
      </c>
      <c r="BH452" s="217">
        <f>IF(N452="sníž. přenesená",J452,0)</f>
        <v>0</v>
      </c>
      <c r="BI452" s="217">
        <f>IF(N452="nulová",J452,0)</f>
        <v>0</v>
      </c>
      <c r="BJ452" s="18" t="s">
        <v>83</v>
      </c>
      <c r="BK452" s="217">
        <f>ROUND(I452*H452,2)</f>
        <v>0</v>
      </c>
      <c r="BL452" s="18" t="s">
        <v>167</v>
      </c>
      <c r="BM452" s="216" t="s">
        <v>1817</v>
      </c>
    </row>
    <row r="453" spans="1:65" s="2" customFormat="1" ht="44.25" customHeight="1">
      <c r="A453" s="39"/>
      <c r="B453" s="40"/>
      <c r="C453" s="205" t="s">
        <v>645</v>
      </c>
      <c r="D453" s="205" t="s">
        <v>162</v>
      </c>
      <c r="E453" s="206" t="s">
        <v>705</v>
      </c>
      <c r="F453" s="207" t="s">
        <v>706</v>
      </c>
      <c r="G453" s="208" t="s">
        <v>595</v>
      </c>
      <c r="H453" s="267"/>
      <c r="I453" s="210"/>
      <c r="J453" s="211">
        <f>ROUND(I453*H453,2)</f>
        <v>0</v>
      </c>
      <c r="K453" s="207" t="s">
        <v>166</v>
      </c>
      <c r="L453" s="45"/>
      <c r="M453" s="212" t="s">
        <v>19</v>
      </c>
      <c r="N453" s="213" t="s">
        <v>46</v>
      </c>
      <c r="O453" s="85"/>
      <c r="P453" s="214">
        <f>O453*H453</f>
        <v>0</v>
      </c>
      <c r="Q453" s="214">
        <v>0</v>
      </c>
      <c r="R453" s="214">
        <f>Q453*H453</f>
        <v>0</v>
      </c>
      <c r="S453" s="214">
        <v>0</v>
      </c>
      <c r="T453" s="215">
        <f>S453*H453</f>
        <v>0</v>
      </c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R453" s="216" t="s">
        <v>238</v>
      </c>
      <c r="AT453" s="216" t="s">
        <v>162</v>
      </c>
      <c r="AU453" s="216" t="s">
        <v>85</v>
      </c>
      <c r="AY453" s="18" t="s">
        <v>159</v>
      </c>
      <c r="BE453" s="217">
        <f>IF(N453="základní",J453,0)</f>
        <v>0</v>
      </c>
      <c r="BF453" s="217">
        <f>IF(N453="snížená",J453,0)</f>
        <v>0</v>
      </c>
      <c r="BG453" s="217">
        <f>IF(N453="zákl. přenesená",J453,0)</f>
        <v>0</v>
      </c>
      <c r="BH453" s="217">
        <f>IF(N453="sníž. přenesená",J453,0)</f>
        <v>0</v>
      </c>
      <c r="BI453" s="217">
        <f>IF(N453="nulová",J453,0)</f>
        <v>0</v>
      </c>
      <c r="BJ453" s="18" t="s">
        <v>83</v>
      </c>
      <c r="BK453" s="217">
        <f>ROUND(I453*H453,2)</f>
        <v>0</v>
      </c>
      <c r="BL453" s="18" t="s">
        <v>238</v>
      </c>
      <c r="BM453" s="216" t="s">
        <v>1818</v>
      </c>
    </row>
    <row r="454" spans="1:47" s="2" customFormat="1" ht="12">
      <c r="A454" s="39"/>
      <c r="B454" s="40"/>
      <c r="C454" s="41"/>
      <c r="D454" s="218" t="s">
        <v>169</v>
      </c>
      <c r="E454" s="41"/>
      <c r="F454" s="219" t="s">
        <v>708</v>
      </c>
      <c r="G454" s="41"/>
      <c r="H454" s="41"/>
      <c r="I454" s="220"/>
      <c r="J454" s="41"/>
      <c r="K454" s="41"/>
      <c r="L454" s="45"/>
      <c r="M454" s="221"/>
      <c r="N454" s="222"/>
      <c r="O454" s="85"/>
      <c r="P454" s="85"/>
      <c r="Q454" s="85"/>
      <c r="R454" s="85"/>
      <c r="S454" s="85"/>
      <c r="T454" s="86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T454" s="18" t="s">
        <v>169</v>
      </c>
      <c r="AU454" s="18" t="s">
        <v>85</v>
      </c>
    </row>
    <row r="455" spans="1:63" s="12" customFormat="1" ht="22.8" customHeight="1">
      <c r="A455" s="12"/>
      <c r="B455" s="189"/>
      <c r="C455" s="190"/>
      <c r="D455" s="191" t="s">
        <v>74</v>
      </c>
      <c r="E455" s="203" t="s">
        <v>1496</v>
      </c>
      <c r="F455" s="203" t="s">
        <v>1497</v>
      </c>
      <c r="G455" s="190"/>
      <c r="H455" s="190"/>
      <c r="I455" s="193"/>
      <c r="J455" s="204">
        <f>BK455</f>
        <v>0</v>
      </c>
      <c r="K455" s="190"/>
      <c r="L455" s="195"/>
      <c r="M455" s="196"/>
      <c r="N455" s="197"/>
      <c r="O455" s="197"/>
      <c r="P455" s="198">
        <f>SUM(P456:P461)</f>
        <v>0</v>
      </c>
      <c r="Q455" s="197"/>
      <c r="R455" s="198">
        <f>SUM(R456:R461)</f>
        <v>0.01458</v>
      </c>
      <c r="S455" s="197"/>
      <c r="T455" s="199">
        <f>SUM(T456:T461)</f>
        <v>0</v>
      </c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R455" s="200" t="s">
        <v>85</v>
      </c>
      <c r="AT455" s="201" t="s">
        <v>74</v>
      </c>
      <c r="AU455" s="201" t="s">
        <v>83</v>
      </c>
      <c r="AY455" s="200" t="s">
        <v>159</v>
      </c>
      <c r="BK455" s="202">
        <f>SUM(BK456:BK461)</f>
        <v>0</v>
      </c>
    </row>
    <row r="456" spans="1:65" s="2" customFormat="1" ht="24.15" customHeight="1">
      <c r="A456" s="39"/>
      <c r="B456" s="40"/>
      <c r="C456" s="205" t="s">
        <v>650</v>
      </c>
      <c r="D456" s="205" t="s">
        <v>162</v>
      </c>
      <c r="E456" s="206" t="s">
        <v>1499</v>
      </c>
      <c r="F456" s="207" t="s">
        <v>1500</v>
      </c>
      <c r="G456" s="208" t="s">
        <v>165</v>
      </c>
      <c r="H456" s="209">
        <v>32.4</v>
      </c>
      <c r="I456" s="210"/>
      <c r="J456" s="211">
        <f>ROUND(I456*H456,2)</f>
        <v>0</v>
      </c>
      <c r="K456" s="207" t="s">
        <v>166</v>
      </c>
      <c r="L456" s="45"/>
      <c r="M456" s="212" t="s">
        <v>19</v>
      </c>
      <c r="N456" s="213" t="s">
        <v>46</v>
      </c>
      <c r="O456" s="85"/>
      <c r="P456" s="214">
        <f>O456*H456</f>
        <v>0</v>
      </c>
      <c r="Q456" s="214">
        <v>0.00019</v>
      </c>
      <c r="R456" s="214">
        <f>Q456*H456</f>
        <v>0.006156</v>
      </c>
      <c r="S456" s="214">
        <v>0</v>
      </c>
      <c r="T456" s="215">
        <f>S456*H456</f>
        <v>0</v>
      </c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R456" s="216" t="s">
        <v>238</v>
      </c>
      <c r="AT456" s="216" t="s">
        <v>162</v>
      </c>
      <c r="AU456" s="216" t="s">
        <v>85</v>
      </c>
      <c r="AY456" s="18" t="s">
        <v>159</v>
      </c>
      <c r="BE456" s="217">
        <f>IF(N456="základní",J456,0)</f>
        <v>0</v>
      </c>
      <c r="BF456" s="217">
        <f>IF(N456="snížená",J456,0)</f>
        <v>0</v>
      </c>
      <c r="BG456" s="217">
        <f>IF(N456="zákl. přenesená",J456,0)</f>
        <v>0</v>
      </c>
      <c r="BH456" s="217">
        <f>IF(N456="sníž. přenesená",J456,0)</f>
        <v>0</v>
      </c>
      <c r="BI456" s="217">
        <f>IF(N456="nulová",J456,0)</f>
        <v>0</v>
      </c>
      <c r="BJ456" s="18" t="s">
        <v>83</v>
      </c>
      <c r="BK456" s="217">
        <f>ROUND(I456*H456,2)</f>
        <v>0</v>
      </c>
      <c r="BL456" s="18" t="s">
        <v>238</v>
      </c>
      <c r="BM456" s="216" t="s">
        <v>1819</v>
      </c>
    </row>
    <row r="457" spans="1:47" s="2" customFormat="1" ht="12">
      <c r="A457" s="39"/>
      <c r="B457" s="40"/>
      <c r="C457" s="41"/>
      <c r="D457" s="218" t="s">
        <v>169</v>
      </c>
      <c r="E457" s="41"/>
      <c r="F457" s="219" t="s">
        <v>1502</v>
      </c>
      <c r="G457" s="41"/>
      <c r="H457" s="41"/>
      <c r="I457" s="220"/>
      <c r="J457" s="41"/>
      <c r="K457" s="41"/>
      <c r="L457" s="45"/>
      <c r="M457" s="221"/>
      <c r="N457" s="222"/>
      <c r="O457" s="85"/>
      <c r="P457" s="85"/>
      <c r="Q457" s="85"/>
      <c r="R457" s="85"/>
      <c r="S457" s="85"/>
      <c r="T457" s="86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T457" s="18" t="s">
        <v>169</v>
      </c>
      <c r="AU457" s="18" t="s">
        <v>85</v>
      </c>
    </row>
    <row r="458" spans="1:65" s="2" customFormat="1" ht="37.8" customHeight="1">
      <c r="A458" s="39"/>
      <c r="B458" s="40"/>
      <c r="C458" s="205" t="s">
        <v>654</v>
      </c>
      <c r="D458" s="205" t="s">
        <v>162</v>
      </c>
      <c r="E458" s="206" t="s">
        <v>1503</v>
      </c>
      <c r="F458" s="207" t="s">
        <v>1504</v>
      </c>
      <c r="G458" s="208" t="s">
        <v>165</v>
      </c>
      <c r="H458" s="209">
        <v>32.4</v>
      </c>
      <c r="I458" s="210"/>
      <c r="J458" s="211">
        <f>ROUND(I458*H458,2)</f>
        <v>0</v>
      </c>
      <c r="K458" s="207" t="s">
        <v>166</v>
      </c>
      <c r="L458" s="45"/>
      <c r="M458" s="212" t="s">
        <v>19</v>
      </c>
      <c r="N458" s="213" t="s">
        <v>46</v>
      </c>
      <c r="O458" s="85"/>
      <c r="P458" s="214">
        <f>O458*H458</f>
        <v>0</v>
      </c>
      <c r="Q458" s="214">
        <v>0.00026</v>
      </c>
      <c r="R458" s="214">
        <f>Q458*H458</f>
        <v>0.008424</v>
      </c>
      <c r="S458" s="214">
        <v>0</v>
      </c>
      <c r="T458" s="215">
        <f>S458*H458</f>
        <v>0</v>
      </c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R458" s="216" t="s">
        <v>238</v>
      </c>
      <c r="AT458" s="216" t="s">
        <v>162</v>
      </c>
      <c r="AU458" s="216" t="s">
        <v>85</v>
      </c>
      <c r="AY458" s="18" t="s">
        <v>159</v>
      </c>
      <c r="BE458" s="217">
        <f>IF(N458="základní",J458,0)</f>
        <v>0</v>
      </c>
      <c r="BF458" s="217">
        <f>IF(N458="snížená",J458,0)</f>
        <v>0</v>
      </c>
      <c r="BG458" s="217">
        <f>IF(N458="zákl. přenesená",J458,0)</f>
        <v>0</v>
      </c>
      <c r="BH458" s="217">
        <f>IF(N458="sníž. přenesená",J458,0)</f>
        <v>0</v>
      </c>
      <c r="BI458" s="217">
        <f>IF(N458="nulová",J458,0)</f>
        <v>0</v>
      </c>
      <c r="BJ458" s="18" t="s">
        <v>83</v>
      </c>
      <c r="BK458" s="217">
        <f>ROUND(I458*H458,2)</f>
        <v>0</v>
      </c>
      <c r="BL458" s="18" t="s">
        <v>238</v>
      </c>
      <c r="BM458" s="216" t="s">
        <v>1820</v>
      </c>
    </row>
    <row r="459" spans="1:47" s="2" customFormat="1" ht="12">
      <c r="A459" s="39"/>
      <c r="B459" s="40"/>
      <c r="C459" s="41"/>
      <c r="D459" s="218" t="s">
        <v>169</v>
      </c>
      <c r="E459" s="41"/>
      <c r="F459" s="219" t="s">
        <v>1506</v>
      </c>
      <c r="G459" s="41"/>
      <c r="H459" s="41"/>
      <c r="I459" s="220"/>
      <c r="J459" s="41"/>
      <c r="K459" s="41"/>
      <c r="L459" s="45"/>
      <c r="M459" s="221"/>
      <c r="N459" s="222"/>
      <c r="O459" s="85"/>
      <c r="P459" s="85"/>
      <c r="Q459" s="85"/>
      <c r="R459" s="85"/>
      <c r="S459" s="85"/>
      <c r="T459" s="86"/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T459" s="18" t="s">
        <v>169</v>
      </c>
      <c r="AU459" s="18" t="s">
        <v>85</v>
      </c>
    </row>
    <row r="460" spans="1:51" s="13" customFormat="1" ht="12">
      <c r="A460" s="13"/>
      <c r="B460" s="223"/>
      <c r="C460" s="224"/>
      <c r="D460" s="225" t="s">
        <v>175</v>
      </c>
      <c r="E460" s="226" t="s">
        <v>19</v>
      </c>
      <c r="F460" s="227" t="s">
        <v>1797</v>
      </c>
      <c r="G460" s="224"/>
      <c r="H460" s="226" t="s">
        <v>19</v>
      </c>
      <c r="I460" s="228"/>
      <c r="J460" s="224"/>
      <c r="K460" s="224"/>
      <c r="L460" s="229"/>
      <c r="M460" s="230"/>
      <c r="N460" s="231"/>
      <c r="O460" s="231"/>
      <c r="P460" s="231"/>
      <c r="Q460" s="231"/>
      <c r="R460" s="231"/>
      <c r="S460" s="231"/>
      <c r="T460" s="232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33" t="s">
        <v>175</v>
      </c>
      <c r="AU460" s="233" t="s">
        <v>85</v>
      </c>
      <c r="AV460" s="13" t="s">
        <v>83</v>
      </c>
      <c r="AW460" s="13" t="s">
        <v>37</v>
      </c>
      <c r="AX460" s="13" t="s">
        <v>75</v>
      </c>
      <c r="AY460" s="233" t="s">
        <v>159</v>
      </c>
    </row>
    <row r="461" spans="1:51" s="14" customFormat="1" ht="12">
      <c r="A461" s="14"/>
      <c r="B461" s="234"/>
      <c r="C461" s="235"/>
      <c r="D461" s="225" t="s">
        <v>175</v>
      </c>
      <c r="E461" s="236" t="s">
        <v>19</v>
      </c>
      <c r="F461" s="237" t="s">
        <v>1821</v>
      </c>
      <c r="G461" s="235"/>
      <c r="H461" s="238">
        <v>32.4</v>
      </c>
      <c r="I461" s="239"/>
      <c r="J461" s="235"/>
      <c r="K461" s="235"/>
      <c r="L461" s="240"/>
      <c r="M461" s="241"/>
      <c r="N461" s="242"/>
      <c r="O461" s="242"/>
      <c r="P461" s="242"/>
      <c r="Q461" s="242"/>
      <c r="R461" s="242"/>
      <c r="S461" s="242"/>
      <c r="T461" s="243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T461" s="244" t="s">
        <v>175</v>
      </c>
      <c r="AU461" s="244" t="s">
        <v>85</v>
      </c>
      <c r="AV461" s="14" t="s">
        <v>85</v>
      </c>
      <c r="AW461" s="14" t="s">
        <v>37</v>
      </c>
      <c r="AX461" s="14" t="s">
        <v>83</v>
      </c>
      <c r="AY461" s="244" t="s">
        <v>159</v>
      </c>
    </row>
    <row r="462" spans="1:63" s="12" customFormat="1" ht="25.9" customHeight="1">
      <c r="A462" s="12"/>
      <c r="B462" s="189"/>
      <c r="C462" s="190"/>
      <c r="D462" s="191" t="s">
        <v>74</v>
      </c>
      <c r="E462" s="192" t="s">
        <v>733</v>
      </c>
      <c r="F462" s="192" t="s">
        <v>734</v>
      </c>
      <c r="G462" s="190"/>
      <c r="H462" s="190"/>
      <c r="I462" s="193"/>
      <c r="J462" s="194">
        <f>BK462</f>
        <v>0</v>
      </c>
      <c r="K462" s="190"/>
      <c r="L462" s="195"/>
      <c r="M462" s="196"/>
      <c r="N462" s="197"/>
      <c r="O462" s="197"/>
      <c r="P462" s="198">
        <f>P463+P467+P473</f>
        <v>0</v>
      </c>
      <c r="Q462" s="197"/>
      <c r="R462" s="198">
        <f>R463+R467+R473</f>
        <v>0</v>
      </c>
      <c r="S462" s="197"/>
      <c r="T462" s="199">
        <f>T463+T467+T473</f>
        <v>0</v>
      </c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R462" s="200" t="s">
        <v>194</v>
      </c>
      <c r="AT462" s="201" t="s">
        <v>74</v>
      </c>
      <c r="AU462" s="201" t="s">
        <v>75</v>
      </c>
      <c r="AY462" s="200" t="s">
        <v>159</v>
      </c>
      <c r="BK462" s="202">
        <f>BK463+BK467+BK473</f>
        <v>0</v>
      </c>
    </row>
    <row r="463" spans="1:63" s="12" customFormat="1" ht="22.8" customHeight="1">
      <c r="A463" s="12"/>
      <c r="B463" s="189"/>
      <c r="C463" s="190"/>
      <c r="D463" s="191" t="s">
        <v>74</v>
      </c>
      <c r="E463" s="203" t="s">
        <v>735</v>
      </c>
      <c r="F463" s="203" t="s">
        <v>736</v>
      </c>
      <c r="G463" s="190"/>
      <c r="H463" s="190"/>
      <c r="I463" s="193"/>
      <c r="J463" s="204">
        <f>BK463</f>
        <v>0</v>
      </c>
      <c r="K463" s="190"/>
      <c r="L463" s="195"/>
      <c r="M463" s="196"/>
      <c r="N463" s="197"/>
      <c r="O463" s="197"/>
      <c r="P463" s="198">
        <f>SUM(P464:P466)</f>
        <v>0</v>
      </c>
      <c r="Q463" s="197"/>
      <c r="R463" s="198">
        <f>SUM(R464:R466)</f>
        <v>0</v>
      </c>
      <c r="S463" s="197"/>
      <c r="T463" s="199">
        <f>SUM(T464:T466)</f>
        <v>0</v>
      </c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R463" s="200" t="s">
        <v>194</v>
      </c>
      <c r="AT463" s="201" t="s">
        <v>74</v>
      </c>
      <c r="AU463" s="201" t="s">
        <v>83</v>
      </c>
      <c r="AY463" s="200" t="s">
        <v>159</v>
      </c>
      <c r="BK463" s="202">
        <f>SUM(BK464:BK466)</f>
        <v>0</v>
      </c>
    </row>
    <row r="464" spans="1:65" s="2" customFormat="1" ht="16.5" customHeight="1">
      <c r="A464" s="39"/>
      <c r="B464" s="40"/>
      <c r="C464" s="205" t="s">
        <v>659</v>
      </c>
      <c r="D464" s="205" t="s">
        <v>162</v>
      </c>
      <c r="E464" s="206" t="s">
        <v>738</v>
      </c>
      <c r="F464" s="207" t="s">
        <v>736</v>
      </c>
      <c r="G464" s="208" t="s">
        <v>702</v>
      </c>
      <c r="H464" s="209">
        <v>1</v>
      </c>
      <c r="I464" s="210"/>
      <c r="J464" s="211">
        <f>ROUND(I464*H464,2)</f>
        <v>0</v>
      </c>
      <c r="K464" s="207" t="s">
        <v>166</v>
      </c>
      <c r="L464" s="45"/>
      <c r="M464" s="212" t="s">
        <v>19</v>
      </c>
      <c r="N464" s="213" t="s">
        <v>46</v>
      </c>
      <c r="O464" s="85"/>
      <c r="P464" s="214">
        <f>O464*H464</f>
        <v>0</v>
      </c>
      <c r="Q464" s="214">
        <v>0</v>
      </c>
      <c r="R464" s="214">
        <f>Q464*H464</f>
        <v>0</v>
      </c>
      <c r="S464" s="214">
        <v>0</v>
      </c>
      <c r="T464" s="215">
        <f>S464*H464</f>
        <v>0</v>
      </c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R464" s="216" t="s">
        <v>739</v>
      </c>
      <c r="AT464" s="216" t="s">
        <v>162</v>
      </c>
      <c r="AU464" s="216" t="s">
        <v>85</v>
      </c>
      <c r="AY464" s="18" t="s">
        <v>159</v>
      </c>
      <c r="BE464" s="217">
        <f>IF(N464="základní",J464,0)</f>
        <v>0</v>
      </c>
      <c r="BF464" s="217">
        <f>IF(N464="snížená",J464,0)</f>
        <v>0</v>
      </c>
      <c r="BG464" s="217">
        <f>IF(N464="zákl. přenesená",J464,0)</f>
        <v>0</v>
      </c>
      <c r="BH464" s="217">
        <f>IF(N464="sníž. přenesená",J464,0)</f>
        <v>0</v>
      </c>
      <c r="BI464" s="217">
        <f>IF(N464="nulová",J464,0)</f>
        <v>0</v>
      </c>
      <c r="BJ464" s="18" t="s">
        <v>83</v>
      </c>
      <c r="BK464" s="217">
        <f>ROUND(I464*H464,2)</f>
        <v>0</v>
      </c>
      <c r="BL464" s="18" t="s">
        <v>739</v>
      </c>
      <c r="BM464" s="216" t="s">
        <v>1822</v>
      </c>
    </row>
    <row r="465" spans="1:47" s="2" customFormat="1" ht="12">
      <c r="A465" s="39"/>
      <c r="B465" s="40"/>
      <c r="C465" s="41"/>
      <c r="D465" s="218" t="s">
        <v>169</v>
      </c>
      <c r="E465" s="41"/>
      <c r="F465" s="219" t="s">
        <v>741</v>
      </c>
      <c r="G465" s="41"/>
      <c r="H465" s="41"/>
      <c r="I465" s="220"/>
      <c r="J465" s="41"/>
      <c r="K465" s="41"/>
      <c r="L465" s="45"/>
      <c r="M465" s="221"/>
      <c r="N465" s="222"/>
      <c r="O465" s="85"/>
      <c r="P465" s="85"/>
      <c r="Q465" s="85"/>
      <c r="R465" s="85"/>
      <c r="S465" s="85"/>
      <c r="T465" s="86"/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T465" s="18" t="s">
        <v>169</v>
      </c>
      <c r="AU465" s="18" t="s">
        <v>85</v>
      </c>
    </row>
    <row r="466" spans="1:47" s="2" customFormat="1" ht="12">
      <c r="A466" s="39"/>
      <c r="B466" s="40"/>
      <c r="C466" s="41"/>
      <c r="D466" s="225" t="s">
        <v>203</v>
      </c>
      <c r="E466" s="41"/>
      <c r="F466" s="256" t="s">
        <v>742</v>
      </c>
      <c r="G466" s="41"/>
      <c r="H466" s="41"/>
      <c r="I466" s="220"/>
      <c r="J466" s="41"/>
      <c r="K466" s="41"/>
      <c r="L466" s="45"/>
      <c r="M466" s="221"/>
      <c r="N466" s="222"/>
      <c r="O466" s="85"/>
      <c r="P466" s="85"/>
      <c r="Q466" s="85"/>
      <c r="R466" s="85"/>
      <c r="S466" s="85"/>
      <c r="T466" s="86"/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T466" s="18" t="s">
        <v>203</v>
      </c>
      <c r="AU466" s="18" t="s">
        <v>85</v>
      </c>
    </row>
    <row r="467" spans="1:63" s="12" customFormat="1" ht="22.8" customHeight="1">
      <c r="A467" s="12"/>
      <c r="B467" s="189"/>
      <c r="C467" s="190"/>
      <c r="D467" s="191" t="s">
        <v>74</v>
      </c>
      <c r="E467" s="203" t="s">
        <v>743</v>
      </c>
      <c r="F467" s="203" t="s">
        <v>744</v>
      </c>
      <c r="G467" s="190"/>
      <c r="H467" s="190"/>
      <c r="I467" s="193"/>
      <c r="J467" s="204">
        <f>BK467</f>
        <v>0</v>
      </c>
      <c r="K467" s="190"/>
      <c r="L467" s="195"/>
      <c r="M467" s="196"/>
      <c r="N467" s="197"/>
      <c r="O467" s="197"/>
      <c r="P467" s="198">
        <f>SUM(P468:P472)</f>
        <v>0</v>
      </c>
      <c r="Q467" s="197"/>
      <c r="R467" s="198">
        <f>SUM(R468:R472)</f>
        <v>0</v>
      </c>
      <c r="S467" s="197"/>
      <c r="T467" s="199">
        <f>SUM(T468:T472)</f>
        <v>0</v>
      </c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R467" s="200" t="s">
        <v>194</v>
      </c>
      <c r="AT467" s="201" t="s">
        <v>74</v>
      </c>
      <c r="AU467" s="201" t="s">
        <v>83</v>
      </c>
      <c r="AY467" s="200" t="s">
        <v>159</v>
      </c>
      <c r="BK467" s="202">
        <f>SUM(BK468:BK472)</f>
        <v>0</v>
      </c>
    </row>
    <row r="468" spans="1:65" s="2" customFormat="1" ht="16.5" customHeight="1">
      <c r="A468" s="39"/>
      <c r="B468" s="40"/>
      <c r="C468" s="205" t="s">
        <v>665</v>
      </c>
      <c r="D468" s="205" t="s">
        <v>162</v>
      </c>
      <c r="E468" s="206" t="s">
        <v>746</v>
      </c>
      <c r="F468" s="207" t="s">
        <v>747</v>
      </c>
      <c r="G468" s="208" t="s">
        <v>702</v>
      </c>
      <c r="H468" s="209">
        <v>1</v>
      </c>
      <c r="I468" s="210"/>
      <c r="J468" s="211">
        <f>ROUND(I468*H468,2)</f>
        <v>0</v>
      </c>
      <c r="K468" s="207" t="s">
        <v>166</v>
      </c>
      <c r="L468" s="45"/>
      <c r="M468" s="212" t="s">
        <v>19</v>
      </c>
      <c r="N468" s="213" t="s">
        <v>46</v>
      </c>
      <c r="O468" s="85"/>
      <c r="P468" s="214">
        <f>O468*H468</f>
        <v>0</v>
      </c>
      <c r="Q468" s="214">
        <v>0</v>
      </c>
      <c r="R468" s="214">
        <f>Q468*H468</f>
        <v>0</v>
      </c>
      <c r="S468" s="214">
        <v>0</v>
      </c>
      <c r="T468" s="215">
        <f>S468*H468</f>
        <v>0</v>
      </c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R468" s="216" t="s">
        <v>739</v>
      </c>
      <c r="AT468" s="216" t="s">
        <v>162</v>
      </c>
      <c r="AU468" s="216" t="s">
        <v>85</v>
      </c>
      <c r="AY468" s="18" t="s">
        <v>159</v>
      </c>
      <c r="BE468" s="217">
        <f>IF(N468="základní",J468,0)</f>
        <v>0</v>
      </c>
      <c r="BF468" s="217">
        <f>IF(N468="snížená",J468,0)</f>
        <v>0</v>
      </c>
      <c r="BG468" s="217">
        <f>IF(N468="zákl. přenesená",J468,0)</f>
        <v>0</v>
      </c>
      <c r="BH468" s="217">
        <f>IF(N468="sníž. přenesená",J468,0)</f>
        <v>0</v>
      </c>
      <c r="BI468" s="217">
        <f>IF(N468="nulová",J468,0)</f>
        <v>0</v>
      </c>
      <c r="BJ468" s="18" t="s">
        <v>83</v>
      </c>
      <c r="BK468" s="217">
        <f>ROUND(I468*H468,2)</f>
        <v>0</v>
      </c>
      <c r="BL468" s="18" t="s">
        <v>739</v>
      </c>
      <c r="BM468" s="216" t="s">
        <v>1823</v>
      </c>
    </row>
    <row r="469" spans="1:47" s="2" customFormat="1" ht="12">
      <c r="A469" s="39"/>
      <c r="B469" s="40"/>
      <c r="C469" s="41"/>
      <c r="D469" s="218" t="s">
        <v>169</v>
      </c>
      <c r="E469" s="41"/>
      <c r="F469" s="219" t="s">
        <v>749</v>
      </c>
      <c r="G469" s="41"/>
      <c r="H469" s="41"/>
      <c r="I469" s="220"/>
      <c r="J469" s="41"/>
      <c r="K469" s="41"/>
      <c r="L469" s="45"/>
      <c r="M469" s="221"/>
      <c r="N469" s="222"/>
      <c r="O469" s="85"/>
      <c r="P469" s="85"/>
      <c r="Q469" s="85"/>
      <c r="R469" s="85"/>
      <c r="S469" s="85"/>
      <c r="T469" s="86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T469" s="18" t="s">
        <v>169</v>
      </c>
      <c r="AU469" s="18" t="s">
        <v>85</v>
      </c>
    </row>
    <row r="470" spans="1:65" s="2" customFormat="1" ht="16.5" customHeight="1">
      <c r="A470" s="39"/>
      <c r="B470" s="40"/>
      <c r="C470" s="205" t="s">
        <v>669</v>
      </c>
      <c r="D470" s="205" t="s">
        <v>162</v>
      </c>
      <c r="E470" s="206" t="s">
        <v>751</v>
      </c>
      <c r="F470" s="207" t="s">
        <v>752</v>
      </c>
      <c r="G470" s="208" t="s">
        <v>702</v>
      </c>
      <c r="H470" s="209">
        <v>1</v>
      </c>
      <c r="I470" s="210"/>
      <c r="J470" s="211">
        <f>ROUND(I470*H470,2)</f>
        <v>0</v>
      </c>
      <c r="K470" s="207" t="s">
        <v>166</v>
      </c>
      <c r="L470" s="45"/>
      <c r="M470" s="212" t="s">
        <v>19</v>
      </c>
      <c r="N470" s="213" t="s">
        <v>46</v>
      </c>
      <c r="O470" s="85"/>
      <c r="P470" s="214">
        <f>O470*H470</f>
        <v>0</v>
      </c>
      <c r="Q470" s="214">
        <v>0</v>
      </c>
      <c r="R470" s="214">
        <f>Q470*H470</f>
        <v>0</v>
      </c>
      <c r="S470" s="214">
        <v>0</v>
      </c>
      <c r="T470" s="215">
        <f>S470*H470</f>
        <v>0</v>
      </c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R470" s="216" t="s">
        <v>739</v>
      </c>
      <c r="AT470" s="216" t="s">
        <v>162</v>
      </c>
      <c r="AU470" s="216" t="s">
        <v>85</v>
      </c>
      <c r="AY470" s="18" t="s">
        <v>159</v>
      </c>
      <c r="BE470" s="217">
        <f>IF(N470="základní",J470,0)</f>
        <v>0</v>
      </c>
      <c r="BF470" s="217">
        <f>IF(N470="snížená",J470,0)</f>
        <v>0</v>
      </c>
      <c r="BG470" s="217">
        <f>IF(N470="zákl. přenesená",J470,0)</f>
        <v>0</v>
      </c>
      <c r="BH470" s="217">
        <f>IF(N470="sníž. přenesená",J470,0)</f>
        <v>0</v>
      </c>
      <c r="BI470" s="217">
        <f>IF(N470="nulová",J470,0)</f>
        <v>0</v>
      </c>
      <c r="BJ470" s="18" t="s">
        <v>83</v>
      </c>
      <c r="BK470" s="217">
        <f>ROUND(I470*H470,2)</f>
        <v>0</v>
      </c>
      <c r="BL470" s="18" t="s">
        <v>739</v>
      </c>
      <c r="BM470" s="216" t="s">
        <v>1824</v>
      </c>
    </row>
    <row r="471" spans="1:47" s="2" customFormat="1" ht="12">
      <c r="A471" s="39"/>
      <c r="B471" s="40"/>
      <c r="C471" s="41"/>
      <c r="D471" s="218" t="s">
        <v>169</v>
      </c>
      <c r="E471" s="41"/>
      <c r="F471" s="219" t="s">
        <v>754</v>
      </c>
      <c r="G471" s="41"/>
      <c r="H471" s="41"/>
      <c r="I471" s="220"/>
      <c r="J471" s="41"/>
      <c r="K471" s="41"/>
      <c r="L471" s="45"/>
      <c r="M471" s="221"/>
      <c r="N471" s="222"/>
      <c r="O471" s="85"/>
      <c r="P471" s="85"/>
      <c r="Q471" s="85"/>
      <c r="R471" s="85"/>
      <c r="S471" s="85"/>
      <c r="T471" s="86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T471" s="18" t="s">
        <v>169</v>
      </c>
      <c r="AU471" s="18" t="s">
        <v>85</v>
      </c>
    </row>
    <row r="472" spans="1:47" s="2" customFormat="1" ht="12">
      <c r="A472" s="39"/>
      <c r="B472" s="40"/>
      <c r="C472" s="41"/>
      <c r="D472" s="225" t="s">
        <v>203</v>
      </c>
      <c r="E472" s="41"/>
      <c r="F472" s="256" t="s">
        <v>930</v>
      </c>
      <c r="G472" s="41"/>
      <c r="H472" s="41"/>
      <c r="I472" s="220"/>
      <c r="J472" s="41"/>
      <c r="K472" s="41"/>
      <c r="L472" s="45"/>
      <c r="M472" s="221"/>
      <c r="N472" s="222"/>
      <c r="O472" s="85"/>
      <c r="P472" s="85"/>
      <c r="Q472" s="85"/>
      <c r="R472" s="85"/>
      <c r="S472" s="85"/>
      <c r="T472" s="86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T472" s="18" t="s">
        <v>203</v>
      </c>
      <c r="AU472" s="18" t="s">
        <v>85</v>
      </c>
    </row>
    <row r="473" spans="1:63" s="12" customFormat="1" ht="22.8" customHeight="1">
      <c r="A473" s="12"/>
      <c r="B473" s="189"/>
      <c r="C473" s="190"/>
      <c r="D473" s="191" t="s">
        <v>74</v>
      </c>
      <c r="E473" s="203" t="s">
        <v>756</v>
      </c>
      <c r="F473" s="203" t="s">
        <v>757</v>
      </c>
      <c r="G473" s="190"/>
      <c r="H473" s="190"/>
      <c r="I473" s="193"/>
      <c r="J473" s="204">
        <f>BK473</f>
        <v>0</v>
      </c>
      <c r="K473" s="190"/>
      <c r="L473" s="195"/>
      <c r="M473" s="196"/>
      <c r="N473" s="197"/>
      <c r="O473" s="197"/>
      <c r="P473" s="198">
        <f>SUM(P474:P478)</f>
        <v>0</v>
      </c>
      <c r="Q473" s="197"/>
      <c r="R473" s="198">
        <f>SUM(R474:R478)</f>
        <v>0</v>
      </c>
      <c r="S473" s="197"/>
      <c r="T473" s="199">
        <f>SUM(T474:T478)</f>
        <v>0</v>
      </c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R473" s="200" t="s">
        <v>194</v>
      </c>
      <c r="AT473" s="201" t="s">
        <v>74</v>
      </c>
      <c r="AU473" s="201" t="s">
        <v>83</v>
      </c>
      <c r="AY473" s="200" t="s">
        <v>159</v>
      </c>
      <c r="BK473" s="202">
        <f>SUM(BK474:BK478)</f>
        <v>0</v>
      </c>
    </row>
    <row r="474" spans="1:65" s="2" customFormat="1" ht="16.5" customHeight="1">
      <c r="A474" s="39"/>
      <c r="B474" s="40"/>
      <c r="C474" s="205" t="s">
        <v>675</v>
      </c>
      <c r="D474" s="205" t="s">
        <v>162</v>
      </c>
      <c r="E474" s="206" t="s">
        <v>759</v>
      </c>
      <c r="F474" s="207" t="s">
        <v>760</v>
      </c>
      <c r="G474" s="208" t="s">
        <v>702</v>
      </c>
      <c r="H474" s="209">
        <v>1</v>
      </c>
      <c r="I474" s="210"/>
      <c r="J474" s="211">
        <f>ROUND(I474*H474,2)</f>
        <v>0</v>
      </c>
      <c r="K474" s="207" t="s">
        <v>166</v>
      </c>
      <c r="L474" s="45"/>
      <c r="M474" s="212" t="s">
        <v>19</v>
      </c>
      <c r="N474" s="213" t="s">
        <v>46</v>
      </c>
      <c r="O474" s="85"/>
      <c r="P474" s="214">
        <f>O474*H474</f>
        <v>0</v>
      </c>
      <c r="Q474" s="214">
        <v>0</v>
      </c>
      <c r="R474" s="214">
        <f>Q474*H474</f>
        <v>0</v>
      </c>
      <c r="S474" s="214">
        <v>0</v>
      </c>
      <c r="T474" s="215">
        <f>S474*H474</f>
        <v>0</v>
      </c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R474" s="216" t="s">
        <v>739</v>
      </c>
      <c r="AT474" s="216" t="s">
        <v>162</v>
      </c>
      <c r="AU474" s="216" t="s">
        <v>85</v>
      </c>
      <c r="AY474" s="18" t="s">
        <v>159</v>
      </c>
      <c r="BE474" s="217">
        <f>IF(N474="základní",J474,0)</f>
        <v>0</v>
      </c>
      <c r="BF474" s="217">
        <f>IF(N474="snížená",J474,0)</f>
        <v>0</v>
      </c>
      <c r="BG474" s="217">
        <f>IF(N474="zákl. přenesená",J474,0)</f>
        <v>0</v>
      </c>
      <c r="BH474" s="217">
        <f>IF(N474="sníž. přenesená",J474,0)</f>
        <v>0</v>
      </c>
      <c r="BI474" s="217">
        <f>IF(N474="nulová",J474,0)</f>
        <v>0</v>
      </c>
      <c r="BJ474" s="18" t="s">
        <v>83</v>
      </c>
      <c r="BK474" s="217">
        <f>ROUND(I474*H474,2)</f>
        <v>0</v>
      </c>
      <c r="BL474" s="18" t="s">
        <v>739</v>
      </c>
      <c r="BM474" s="216" t="s">
        <v>1825</v>
      </c>
    </row>
    <row r="475" spans="1:47" s="2" customFormat="1" ht="12">
      <c r="A475" s="39"/>
      <c r="B475" s="40"/>
      <c r="C475" s="41"/>
      <c r="D475" s="218" t="s">
        <v>169</v>
      </c>
      <c r="E475" s="41"/>
      <c r="F475" s="219" t="s">
        <v>762</v>
      </c>
      <c r="G475" s="41"/>
      <c r="H475" s="41"/>
      <c r="I475" s="220"/>
      <c r="J475" s="41"/>
      <c r="K475" s="41"/>
      <c r="L475" s="45"/>
      <c r="M475" s="221"/>
      <c r="N475" s="222"/>
      <c r="O475" s="85"/>
      <c r="P475" s="85"/>
      <c r="Q475" s="85"/>
      <c r="R475" s="85"/>
      <c r="S475" s="85"/>
      <c r="T475" s="86"/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T475" s="18" t="s">
        <v>169</v>
      </c>
      <c r="AU475" s="18" t="s">
        <v>85</v>
      </c>
    </row>
    <row r="476" spans="1:47" s="2" customFormat="1" ht="12">
      <c r="A476" s="39"/>
      <c r="B476" s="40"/>
      <c r="C476" s="41"/>
      <c r="D476" s="225" t="s">
        <v>203</v>
      </c>
      <c r="E476" s="41"/>
      <c r="F476" s="256" t="s">
        <v>763</v>
      </c>
      <c r="G476" s="41"/>
      <c r="H476" s="41"/>
      <c r="I476" s="220"/>
      <c r="J476" s="41"/>
      <c r="K476" s="41"/>
      <c r="L476" s="45"/>
      <c r="M476" s="221"/>
      <c r="N476" s="222"/>
      <c r="O476" s="85"/>
      <c r="P476" s="85"/>
      <c r="Q476" s="85"/>
      <c r="R476" s="85"/>
      <c r="S476" s="85"/>
      <c r="T476" s="86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T476" s="18" t="s">
        <v>203</v>
      </c>
      <c r="AU476" s="18" t="s">
        <v>85</v>
      </c>
    </row>
    <row r="477" spans="1:65" s="2" customFormat="1" ht="16.5" customHeight="1">
      <c r="A477" s="39"/>
      <c r="B477" s="40"/>
      <c r="C477" s="205" t="s">
        <v>679</v>
      </c>
      <c r="D477" s="205" t="s">
        <v>162</v>
      </c>
      <c r="E477" s="206" t="s">
        <v>765</v>
      </c>
      <c r="F477" s="207" t="s">
        <v>766</v>
      </c>
      <c r="G477" s="208" t="s">
        <v>702</v>
      </c>
      <c r="H477" s="209">
        <v>1</v>
      </c>
      <c r="I477" s="210"/>
      <c r="J477" s="211">
        <f>ROUND(I477*H477,2)</f>
        <v>0</v>
      </c>
      <c r="K477" s="207" t="s">
        <v>166</v>
      </c>
      <c r="L477" s="45"/>
      <c r="M477" s="212" t="s">
        <v>19</v>
      </c>
      <c r="N477" s="213" t="s">
        <v>46</v>
      </c>
      <c r="O477" s="85"/>
      <c r="P477" s="214">
        <f>O477*H477</f>
        <v>0</v>
      </c>
      <c r="Q477" s="214">
        <v>0</v>
      </c>
      <c r="R477" s="214">
        <f>Q477*H477</f>
        <v>0</v>
      </c>
      <c r="S477" s="214">
        <v>0</v>
      </c>
      <c r="T477" s="215">
        <f>S477*H477</f>
        <v>0</v>
      </c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R477" s="216" t="s">
        <v>739</v>
      </c>
      <c r="AT477" s="216" t="s">
        <v>162</v>
      </c>
      <c r="AU477" s="216" t="s">
        <v>85</v>
      </c>
      <c r="AY477" s="18" t="s">
        <v>159</v>
      </c>
      <c r="BE477" s="217">
        <f>IF(N477="základní",J477,0)</f>
        <v>0</v>
      </c>
      <c r="BF477" s="217">
        <f>IF(N477="snížená",J477,0)</f>
        <v>0</v>
      </c>
      <c r="BG477" s="217">
        <f>IF(N477="zákl. přenesená",J477,0)</f>
        <v>0</v>
      </c>
      <c r="BH477" s="217">
        <f>IF(N477="sníž. přenesená",J477,0)</f>
        <v>0</v>
      </c>
      <c r="BI477" s="217">
        <f>IF(N477="nulová",J477,0)</f>
        <v>0</v>
      </c>
      <c r="BJ477" s="18" t="s">
        <v>83</v>
      </c>
      <c r="BK477" s="217">
        <f>ROUND(I477*H477,2)</f>
        <v>0</v>
      </c>
      <c r="BL477" s="18" t="s">
        <v>739</v>
      </c>
      <c r="BM477" s="216" t="s">
        <v>1826</v>
      </c>
    </row>
    <row r="478" spans="1:47" s="2" customFormat="1" ht="12">
      <c r="A478" s="39"/>
      <c r="B478" s="40"/>
      <c r="C478" s="41"/>
      <c r="D478" s="218" t="s">
        <v>169</v>
      </c>
      <c r="E478" s="41"/>
      <c r="F478" s="219" t="s">
        <v>768</v>
      </c>
      <c r="G478" s="41"/>
      <c r="H478" s="41"/>
      <c r="I478" s="220"/>
      <c r="J478" s="41"/>
      <c r="K478" s="41"/>
      <c r="L478" s="45"/>
      <c r="M478" s="268"/>
      <c r="N478" s="269"/>
      <c r="O478" s="270"/>
      <c r="P478" s="270"/>
      <c r="Q478" s="270"/>
      <c r="R478" s="270"/>
      <c r="S478" s="270"/>
      <c r="T478" s="271"/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T478" s="18" t="s">
        <v>169</v>
      </c>
      <c r="AU478" s="18" t="s">
        <v>85</v>
      </c>
    </row>
    <row r="479" spans="1:31" s="2" customFormat="1" ht="6.95" customHeight="1">
      <c r="A479" s="39"/>
      <c r="B479" s="60"/>
      <c r="C479" s="61"/>
      <c r="D479" s="61"/>
      <c r="E479" s="61"/>
      <c r="F479" s="61"/>
      <c r="G479" s="61"/>
      <c r="H479" s="61"/>
      <c r="I479" s="61"/>
      <c r="J479" s="61"/>
      <c r="K479" s="61"/>
      <c r="L479" s="45"/>
      <c r="M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</row>
  </sheetData>
  <sheetProtection password="CC35" sheet="1" objects="1" scenarios="1" formatColumns="0" formatRows="0" autoFilter="0"/>
  <autoFilter ref="C95:K478"/>
  <mergeCells count="9">
    <mergeCell ref="E7:H7"/>
    <mergeCell ref="E9:H9"/>
    <mergeCell ref="E18:H18"/>
    <mergeCell ref="E27:H27"/>
    <mergeCell ref="E48:H48"/>
    <mergeCell ref="E50:H50"/>
    <mergeCell ref="E86:H86"/>
    <mergeCell ref="E88:H88"/>
    <mergeCell ref="L2:V2"/>
  </mergeCells>
  <hyperlinks>
    <hyperlink ref="F100" r:id="rId1" display="https://podminky.urs.cz/item/CS_URS_2023_02/952902501"/>
    <hyperlink ref="F103" r:id="rId2" display="https://podminky.urs.cz/item/CS_URS_2023_02/997013152"/>
    <hyperlink ref="F105" r:id="rId3" display="https://podminky.urs.cz/item/CS_URS_2023_02/997013501"/>
    <hyperlink ref="F107" r:id="rId4" display="https://podminky.urs.cz/item/CS_URS_2023_02/997013509"/>
    <hyperlink ref="F111" r:id="rId5" display="https://podminky.urs.cz/item/CS_URS_2023_02/997013645"/>
    <hyperlink ref="F114" r:id="rId6" display="https://podminky.urs.cz/item/CS_URS_2023_02/997013814"/>
    <hyperlink ref="F117" r:id="rId7" display="https://podminky.urs.cz/item/CS_URS_2023_02/997013631"/>
    <hyperlink ref="F122" r:id="rId8" display="https://podminky.urs.cz/item/CS_URS_2023_02/712300921"/>
    <hyperlink ref="F129" r:id="rId9" display="https://podminky.urs.cz/item/CS_URS_2023_02/712311101"/>
    <hyperlink ref="F136" r:id="rId10" display="https://podminky.urs.cz/item/CS_URS_2023_02/712341559"/>
    <hyperlink ref="F140" r:id="rId11" display="https://podminky.urs.cz/item/CS_URS_2023_02/712331111"/>
    <hyperlink ref="F144" r:id="rId12" display="https://podminky.urs.cz/item/CS_URS_2023_02/712341559"/>
    <hyperlink ref="F148" r:id="rId13" display="https://podminky.urs.cz/item/CS_URS_2023_02/712391176"/>
    <hyperlink ref="F163" r:id="rId14" display="https://podminky.urs.cz/item/CS_URS_2023_02/712340832"/>
    <hyperlink ref="F169" r:id="rId15" display="https://podminky.urs.cz/item/CS_URS_2023_02/712311101"/>
    <hyperlink ref="F176" r:id="rId16" display="https://podminky.urs.cz/item/CS_URS_2023_02/712341559"/>
    <hyperlink ref="F183" r:id="rId17" display="https://podminky.urs.cz/item/CS_URS_2023_02/712811101"/>
    <hyperlink ref="F197" r:id="rId18" display="https://podminky.urs.cz/item/CS_URS_2023_02/712841559"/>
    <hyperlink ref="F211" r:id="rId19" display="https://podminky.urs.cz/item/CS_URS_2023_02/712831101"/>
    <hyperlink ref="F225" r:id="rId20" display="https://podminky.urs.cz/item/CS_URS_2023_02/712841559"/>
    <hyperlink ref="F239" r:id="rId21" display="https://podminky.urs.cz/item/CS_URS_2023_02/998712102"/>
    <hyperlink ref="F242" r:id="rId22" display="https://podminky.urs.cz/item/CS_URS_2023_02/713141136"/>
    <hyperlink ref="F252" r:id="rId23" display="https://podminky.urs.cz/item/CS_URS_2023_02/713141151"/>
    <hyperlink ref="F256" r:id="rId24" display="https://podminky.urs.cz/item/CS_URS_2023_02/713141254"/>
    <hyperlink ref="F259" r:id="rId25" display="https://podminky.urs.cz/item/CS_URS_2023_02/713141336"/>
    <hyperlink ref="F265" r:id="rId26" display="https://podminky.urs.cz/item/CS_URS_2023_02/713141414"/>
    <hyperlink ref="F268" r:id="rId27" display="https://podminky.urs.cz/item/CS_URS_2023_02/713140841"/>
    <hyperlink ref="F274" r:id="rId28" display="https://podminky.urs.cz/item/CS_URS_2023_02/713141212"/>
    <hyperlink ref="F289" r:id="rId29" display="https://podminky.urs.cz/item/CS_URS_2023_02/713141358"/>
    <hyperlink ref="F298" r:id="rId30" display="https://podminky.urs.cz/item/CS_URS_2023_02/713141358"/>
    <hyperlink ref="F306" r:id="rId31" display="https://podminky.urs.cz/item/CS_URS_2023_02/713141396"/>
    <hyperlink ref="F318" r:id="rId32" display="https://podminky.urs.cz/item/CS_URS_2023_02/998713102"/>
    <hyperlink ref="F321" r:id="rId33" display="https://podminky.urs.cz/item/CS_URS_2023_02/721210822"/>
    <hyperlink ref="F323" r:id="rId34" display="https://podminky.urs.cz/item/CS_URS_2023_02/721239114"/>
    <hyperlink ref="F329" r:id="rId35" display="https://podminky.urs.cz/item/CS_URS_2023_02/721110802"/>
    <hyperlink ref="F331" r:id="rId36" display="https://podminky.urs.cz/item/CS_URS_2023_02/721173315"/>
    <hyperlink ref="F334" r:id="rId37" display="https://podminky.urs.cz/item/CS_URS_2023_02/877260320"/>
    <hyperlink ref="F337" r:id="rId38" display="https://podminky.urs.cz/item/CS_URS_2023_02/998721102"/>
    <hyperlink ref="F340" r:id="rId39" display="https://podminky.urs.cz/item/CS_URS_2023_02/741421823"/>
    <hyperlink ref="F345" r:id="rId40" display="https://podminky.urs.cz/item/CS_URS_2023_02/741421841"/>
    <hyperlink ref="F354" r:id="rId41" display="https://podminky.urs.cz/item/CS_URS_2023_02/741420001"/>
    <hyperlink ref="F359" r:id="rId42" display="https://podminky.urs.cz/item/CS_URS_2023_02/741420020"/>
    <hyperlink ref="F369" r:id="rId43" display="https://podminky.urs.cz/item/CS_URS_2023_02/741810001"/>
    <hyperlink ref="F372" r:id="rId44" display="https://podminky.urs.cz/item/CS_URS_2023_02/998741202"/>
    <hyperlink ref="F375" r:id="rId45" display="https://podminky.urs.cz/item/CS_URS_2023_02/762341670"/>
    <hyperlink ref="F387" r:id="rId46" display="https://podminky.urs.cz/item/CS_URS_2023_02/762395000"/>
    <hyperlink ref="F391" r:id="rId47" display="https://podminky.urs.cz/item/CS_URS_2023_02/998762102"/>
    <hyperlink ref="F394" r:id="rId48" display="https://podminky.urs.cz/item/CS_URS_2023_02/763164612"/>
    <hyperlink ref="F398" r:id="rId49" display="https://podminky.urs.cz/item/CS_URS_2023_02/998763302"/>
    <hyperlink ref="F401" r:id="rId50" display="https://podminky.urs.cz/item/CS_URS_2023_02/764002841"/>
    <hyperlink ref="F406" r:id="rId51" display="https://podminky.urs.cz/item/CS_URS_2023_02/764002861"/>
    <hyperlink ref="F421" r:id="rId52" display="https://podminky.urs.cz/item/CS_URS_2023_02/764.Rpol.150"/>
    <hyperlink ref="F432" r:id="rId53" display="https://podminky.urs.cz/item/CS_URS_2023_02/764002841"/>
    <hyperlink ref="F438" r:id="rId54" display="https://podminky.urs.cz/item/CS_URS_2023_02/764214411"/>
    <hyperlink ref="F447" r:id="rId55" display="https://podminky.urs.cz/item/CS_URS_2023_02/998764202"/>
    <hyperlink ref="F450" r:id="rId56" display="https://podminky.urs.cz/item/CS_URS_2023_02/767881135"/>
    <hyperlink ref="F454" r:id="rId57" display="https://podminky.urs.cz/item/CS_URS_2023_02/998767202"/>
    <hyperlink ref="F457" r:id="rId58" display="https://podminky.urs.cz/item/CS_URS_2023_02/784181106"/>
    <hyperlink ref="F459" r:id="rId59" display="https://podminky.urs.cz/item/CS_URS_2023_02/784211105"/>
    <hyperlink ref="F465" r:id="rId60" display="https://podminky.urs.cz/item/CS_URS_2023_02/030001000"/>
    <hyperlink ref="F469" r:id="rId61" display="https://podminky.urs.cz/item/CS_URS_2023_02/041103000"/>
    <hyperlink ref="F471" r:id="rId62" display="https://podminky.urs.cz/item/CS_URS_2023_02/043194000"/>
    <hyperlink ref="F475" r:id="rId63" display="https://podminky.urs.cz/item/CS_URS_2023_02/061002000"/>
    <hyperlink ref="F478" r:id="rId64" display="https://podminky.urs.cz/item/CS_URS_2023_02/065002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6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56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106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85</v>
      </c>
    </row>
    <row r="4" spans="2:46" s="1" customFormat="1" ht="24.95" customHeight="1">
      <c r="B4" s="21"/>
      <c r="D4" s="131" t="s">
        <v>119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Rekonstrukce střechy Základní školy Za Chlumem 824 v Bílině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120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1827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14. 9. 2023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27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28</v>
      </c>
      <c r="F15" s="39"/>
      <c r="G15" s="39"/>
      <c r="H15" s="39"/>
      <c r="I15" s="133" t="s">
        <v>29</v>
      </c>
      <c r="J15" s="137" t="s">
        <v>30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31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29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33</v>
      </c>
      <c r="E20" s="39"/>
      <c r="F20" s="39"/>
      <c r="G20" s="39"/>
      <c r="H20" s="39"/>
      <c r="I20" s="133" t="s">
        <v>26</v>
      </c>
      <c r="J20" s="137" t="s">
        <v>34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35</v>
      </c>
      <c r="F21" s="39"/>
      <c r="G21" s="39"/>
      <c r="H21" s="39"/>
      <c r="I21" s="133" t="s">
        <v>29</v>
      </c>
      <c r="J21" s="137" t="s">
        <v>36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38</v>
      </c>
      <c r="E23" s="39"/>
      <c r="F23" s="39"/>
      <c r="G23" s="39"/>
      <c r="H23" s="39"/>
      <c r="I23" s="133" t="s">
        <v>26</v>
      </c>
      <c r="J23" s="137" t="s">
        <v>34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">
        <v>35</v>
      </c>
      <c r="F24" s="39"/>
      <c r="G24" s="39"/>
      <c r="H24" s="39"/>
      <c r="I24" s="133" t="s">
        <v>29</v>
      </c>
      <c r="J24" s="137" t="s">
        <v>36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39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71.25" customHeight="1">
      <c r="A27" s="139"/>
      <c r="B27" s="140"/>
      <c r="C27" s="139"/>
      <c r="D27" s="139"/>
      <c r="E27" s="141" t="s">
        <v>40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41</v>
      </c>
      <c r="E30" s="39"/>
      <c r="F30" s="39"/>
      <c r="G30" s="39"/>
      <c r="H30" s="39"/>
      <c r="I30" s="39"/>
      <c r="J30" s="145">
        <f>ROUND(J97,2)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43</v>
      </c>
      <c r="G32" s="39"/>
      <c r="H32" s="39"/>
      <c r="I32" s="146" t="s">
        <v>42</v>
      </c>
      <c r="J32" s="146" t="s">
        <v>44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45</v>
      </c>
      <c r="E33" s="133" t="s">
        <v>46</v>
      </c>
      <c r="F33" s="148">
        <f>ROUND((SUM(BE97:BE561)),2)</f>
        <v>0</v>
      </c>
      <c r="G33" s="39"/>
      <c r="H33" s="39"/>
      <c r="I33" s="149">
        <v>0.21</v>
      </c>
      <c r="J33" s="148">
        <f>ROUND(((SUM(BE97:BE561))*I33),2)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47</v>
      </c>
      <c r="F34" s="148">
        <f>ROUND((SUM(BF97:BF561)),2)</f>
        <v>0</v>
      </c>
      <c r="G34" s="39"/>
      <c r="H34" s="39"/>
      <c r="I34" s="149">
        <v>0.15</v>
      </c>
      <c r="J34" s="148">
        <f>ROUND(((SUM(BF97:BF561))*I34),2)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48</v>
      </c>
      <c r="F35" s="148">
        <f>ROUND((SUM(BG97:BG561)),2)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49</v>
      </c>
      <c r="F36" s="148">
        <f>ROUND((SUM(BH97:BH561)),2)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50</v>
      </c>
      <c r="F37" s="148">
        <f>ROUND((SUM(BI97:BI561)),2)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51</v>
      </c>
      <c r="E39" s="152"/>
      <c r="F39" s="152"/>
      <c r="G39" s="153" t="s">
        <v>52</v>
      </c>
      <c r="H39" s="154" t="s">
        <v>53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122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Rekonstrukce střechy Základní školy Za Chlumem 824 v Bílině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120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SO-08 - C - střecha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Za Chlumem 824</v>
      </c>
      <c r="G52" s="41"/>
      <c r="H52" s="41"/>
      <c r="I52" s="33" t="s">
        <v>23</v>
      </c>
      <c r="J52" s="73" t="str">
        <f>IF(J12="","",J12)</f>
        <v>14. 9. 2023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Město Bílina</v>
      </c>
      <c r="G54" s="41"/>
      <c r="H54" s="41"/>
      <c r="I54" s="33" t="s">
        <v>33</v>
      </c>
      <c r="J54" s="37" t="str">
        <f>E21</f>
        <v>DEKPROJEKT s.r.o.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31</v>
      </c>
      <c r="D55" s="41"/>
      <c r="E55" s="41"/>
      <c r="F55" s="28" t="str">
        <f>IF(E18="","",E18)</f>
        <v>Vyplň údaj</v>
      </c>
      <c r="G55" s="41"/>
      <c r="H55" s="41"/>
      <c r="I55" s="33" t="s">
        <v>38</v>
      </c>
      <c r="J55" s="37" t="str">
        <f>E24</f>
        <v>DEKPROJEKT s.r.o.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123</v>
      </c>
      <c r="D57" s="163"/>
      <c r="E57" s="163"/>
      <c r="F57" s="163"/>
      <c r="G57" s="163"/>
      <c r="H57" s="163"/>
      <c r="I57" s="163"/>
      <c r="J57" s="164" t="s">
        <v>124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73</v>
      </c>
      <c r="D59" s="41"/>
      <c r="E59" s="41"/>
      <c r="F59" s="41"/>
      <c r="G59" s="41"/>
      <c r="H59" s="41"/>
      <c r="I59" s="41"/>
      <c r="J59" s="103">
        <f>J97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125</v>
      </c>
    </row>
    <row r="60" spans="1:31" s="9" customFormat="1" ht="24.95" customHeight="1">
      <c r="A60" s="9"/>
      <c r="B60" s="166"/>
      <c r="C60" s="167"/>
      <c r="D60" s="168" t="s">
        <v>126</v>
      </c>
      <c r="E60" s="169"/>
      <c r="F60" s="169"/>
      <c r="G60" s="169"/>
      <c r="H60" s="169"/>
      <c r="I60" s="169"/>
      <c r="J60" s="170">
        <f>J98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127</v>
      </c>
      <c r="E61" s="175"/>
      <c r="F61" s="175"/>
      <c r="G61" s="175"/>
      <c r="H61" s="175"/>
      <c r="I61" s="175"/>
      <c r="J61" s="176">
        <f>J99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128</v>
      </c>
      <c r="E62" s="175"/>
      <c r="F62" s="175"/>
      <c r="G62" s="175"/>
      <c r="H62" s="175"/>
      <c r="I62" s="175"/>
      <c r="J62" s="176">
        <f>J110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129</v>
      </c>
      <c r="E63" s="175"/>
      <c r="F63" s="175"/>
      <c r="G63" s="175"/>
      <c r="H63" s="175"/>
      <c r="I63" s="175"/>
      <c r="J63" s="176">
        <f>J113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2"/>
      <c r="C64" s="173"/>
      <c r="D64" s="174" t="s">
        <v>130</v>
      </c>
      <c r="E64" s="175"/>
      <c r="F64" s="175"/>
      <c r="G64" s="175"/>
      <c r="H64" s="175"/>
      <c r="I64" s="175"/>
      <c r="J64" s="176">
        <f>J131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9" customFormat="1" ht="24.95" customHeight="1">
      <c r="A65" s="9"/>
      <c r="B65" s="166"/>
      <c r="C65" s="167"/>
      <c r="D65" s="168" t="s">
        <v>131</v>
      </c>
      <c r="E65" s="169"/>
      <c r="F65" s="169"/>
      <c r="G65" s="169"/>
      <c r="H65" s="169"/>
      <c r="I65" s="169"/>
      <c r="J65" s="170">
        <f>J134</f>
        <v>0</v>
      </c>
      <c r="K65" s="167"/>
      <c r="L65" s="171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10" customFormat="1" ht="19.9" customHeight="1">
      <c r="A66" s="10"/>
      <c r="B66" s="172"/>
      <c r="C66" s="173"/>
      <c r="D66" s="174" t="s">
        <v>132</v>
      </c>
      <c r="E66" s="175"/>
      <c r="F66" s="175"/>
      <c r="G66" s="175"/>
      <c r="H66" s="175"/>
      <c r="I66" s="175"/>
      <c r="J66" s="176">
        <f>J135</f>
        <v>0</v>
      </c>
      <c r="K66" s="173"/>
      <c r="L66" s="17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2"/>
      <c r="C67" s="173"/>
      <c r="D67" s="174" t="s">
        <v>133</v>
      </c>
      <c r="E67" s="175"/>
      <c r="F67" s="175"/>
      <c r="G67" s="175"/>
      <c r="H67" s="175"/>
      <c r="I67" s="175"/>
      <c r="J67" s="176">
        <f>J285</f>
        <v>0</v>
      </c>
      <c r="K67" s="173"/>
      <c r="L67" s="17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2"/>
      <c r="C68" s="173"/>
      <c r="D68" s="174" t="s">
        <v>134</v>
      </c>
      <c r="E68" s="175"/>
      <c r="F68" s="175"/>
      <c r="G68" s="175"/>
      <c r="H68" s="175"/>
      <c r="I68" s="175"/>
      <c r="J68" s="176">
        <f>J380</f>
        <v>0</v>
      </c>
      <c r="K68" s="173"/>
      <c r="L68" s="17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2"/>
      <c r="C69" s="173"/>
      <c r="D69" s="174" t="s">
        <v>135</v>
      </c>
      <c r="E69" s="175"/>
      <c r="F69" s="175"/>
      <c r="G69" s="175"/>
      <c r="H69" s="175"/>
      <c r="I69" s="175"/>
      <c r="J69" s="176">
        <f>J399</f>
        <v>0</v>
      </c>
      <c r="K69" s="173"/>
      <c r="L69" s="17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2"/>
      <c r="C70" s="173"/>
      <c r="D70" s="174" t="s">
        <v>136</v>
      </c>
      <c r="E70" s="175"/>
      <c r="F70" s="175"/>
      <c r="G70" s="175"/>
      <c r="H70" s="175"/>
      <c r="I70" s="175"/>
      <c r="J70" s="176">
        <f>J434</f>
        <v>0</v>
      </c>
      <c r="K70" s="173"/>
      <c r="L70" s="177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72"/>
      <c r="C71" s="173"/>
      <c r="D71" s="174" t="s">
        <v>137</v>
      </c>
      <c r="E71" s="175"/>
      <c r="F71" s="175"/>
      <c r="G71" s="175"/>
      <c r="H71" s="175"/>
      <c r="I71" s="175"/>
      <c r="J71" s="176">
        <f>J449</f>
        <v>0</v>
      </c>
      <c r="K71" s="173"/>
      <c r="L71" s="177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72"/>
      <c r="C72" s="173"/>
      <c r="D72" s="174" t="s">
        <v>138</v>
      </c>
      <c r="E72" s="175"/>
      <c r="F72" s="175"/>
      <c r="G72" s="175"/>
      <c r="H72" s="175"/>
      <c r="I72" s="175"/>
      <c r="J72" s="176">
        <f>J508</f>
        <v>0</v>
      </c>
      <c r="K72" s="173"/>
      <c r="L72" s="177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72"/>
      <c r="C73" s="173"/>
      <c r="D73" s="174" t="s">
        <v>1260</v>
      </c>
      <c r="E73" s="175"/>
      <c r="F73" s="175"/>
      <c r="G73" s="175"/>
      <c r="H73" s="175"/>
      <c r="I73" s="175"/>
      <c r="J73" s="176">
        <f>J534</f>
        <v>0</v>
      </c>
      <c r="K73" s="173"/>
      <c r="L73" s="177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9" customFormat="1" ht="24.95" customHeight="1">
      <c r="A74" s="9"/>
      <c r="B74" s="166"/>
      <c r="C74" s="167"/>
      <c r="D74" s="168" t="s">
        <v>140</v>
      </c>
      <c r="E74" s="169"/>
      <c r="F74" s="169"/>
      <c r="G74" s="169"/>
      <c r="H74" s="169"/>
      <c r="I74" s="169"/>
      <c r="J74" s="170">
        <f>J545</f>
        <v>0</v>
      </c>
      <c r="K74" s="167"/>
      <c r="L74" s="171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</row>
    <row r="75" spans="1:31" s="10" customFormat="1" ht="19.9" customHeight="1">
      <c r="A75" s="10"/>
      <c r="B75" s="172"/>
      <c r="C75" s="173"/>
      <c r="D75" s="174" t="s">
        <v>141</v>
      </c>
      <c r="E75" s="175"/>
      <c r="F75" s="175"/>
      <c r="G75" s="175"/>
      <c r="H75" s="175"/>
      <c r="I75" s="175"/>
      <c r="J75" s="176">
        <f>J546</f>
        <v>0</v>
      </c>
      <c r="K75" s="173"/>
      <c r="L75" s="177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72"/>
      <c r="C76" s="173"/>
      <c r="D76" s="174" t="s">
        <v>142</v>
      </c>
      <c r="E76" s="175"/>
      <c r="F76" s="175"/>
      <c r="G76" s="175"/>
      <c r="H76" s="175"/>
      <c r="I76" s="175"/>
      <c r="J76" s="176">
        <f>J550</f>
        <v>0</v>
      </c>
      <c r="K76" s="173"/>
      <c r="L76" s="177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72"/>
      <c r="C77" s="173"/>
      <c r="D77" s="174" t="s">
        <v>143</v>
      </c>
      <c r="E77" s="175"/>
      <c r="F77" s="175"/>
      <c r="G77" s="175"/>
      <c r="H77" s="175"/>
      <c r="I77" s="175"/>
      <c r="J77" s="176">
        <f>J556</f>
        <v>0</v>
      </c>
      <c r="K77" s="173"/>
      <c r="L77" s="177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2" customFormat="1" ht="21.8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6.95" customHeight="1">
      <c r="A79" s="39"/>
      <c r="B79" s="60"/>
      <c r="C79" s="61"/>
      <c r="D79" s="61"/>
      <c r="E79" s="61"/>
      <c r="F79" s="61"/>
      <c r="G79" s="61"/>
      <c r="H79" s="61"/>
      <c r="I79" s="61"/>
      <c r="J79" s="61"/>
      <c r="K79" s="6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3" spans="1:31" s="2" customFormat="1" ht="6.95" customHeight="1">
      <c r="A83" s="39"/>
      <c r="B83" s="62"/>
      <c r="C83" s="63"/>
      <c r="D83" s="63"/>
      <c r="E83" s="63"/>
      <c r="F83" s="63"/>
      <c r="G83" s="63"/>
      <c r="H83" s="63"/>
      <c r="I83" s="63"/>
      <c r="J83" s="63"/>
      <c r="K83" s="63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24.95" customHeight="1">
      <c r="A84" s="39"/>
      <c r="B84" s="40"/>
      <c r="C84" s="24" t="s">
        <v>144</v>
      </c>
      <c r="D84" s="41"/>
      <c r="E84" s="41"/>
      <c r="F84" s="41"/>
      <c r="G84" s="41"/>
      <c r="H84" s="41"/>
      <c r="I84" s="41"/>
      <c r="J84" s="41"/>
      <c r="K84" s="41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6.95" customHeight="1">
      <c r="A85" s="39"/>
      <c r="B85" s="40"/>
      <c r="C85" s="41"/>
      <c r="D85" s="41"/>
      <c r="E85" s="41"/>
      <c r="F85" s="41"/>
      <c r="G85" s="41"/>
      <c r="H85" s="41"/>
      <c r="I85" s="41"/>
      <c r="J85" s="41"/>
      <c r="K85" s="41"/>
      <c r="L85" s="13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16</v>
      </c>
      <c r="D86" s="41"/>
      <c r="E86" s="41"/>
      <c r="F86" s="41"/>
      <c r="G86" s="41"/>
      <c r="H86" s="41"/>
      <c r="I86" s="41"/>
      <c r="J86" s="41"/>
      <c r="K86" s="41"/>
      <c r="L86" s="13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161" t="str">
        <f>E7</f>
        <v>Rekonstrukce střechy Základní školy Za Chlumem 824 v Bílině</v>
      </c>
      <c r="F87" s="33"/>
      <c r="G87" s="33"/>
      <c r="H87" s="33"/>
      <c r="I87" s="41"/>
      <c r="J87" s="41"/>
      <c r="K87" s="41"/>
      <c r="L87" s="13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120</v>
      </c>
      <c r="D88" s="41"/>
      <c r="E88" s="41"/>
      <c r="F88" s="41"/>
      <c r="G88" s="41"/>
      <c r="H88" s="41"/>
      <c r="I88" s="41"/>
      <c r="J88" s="41"/>
      <c r="K88" s="41"/>
      <c r="L88" s="13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0" t="str">
        <f>E9</f>
        <v>SO-08 - C - střecha</v>
      </c>
      <c r="F89" s="41"/>
      <c r="G89" s="41"/>
      <c r="H89" s="41"/>
      <c r="I89" s="41"/>
      <c r="J89" s="41"/>
      <c r="K89" s="41"/>
      <c r="L89" s="13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135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21</v>
      </c>
      <c r="D91" s="41"/>
      <c r="E91" s="41"/>
      <c r="F91" s="28" t="str">
        <f>F12</f>
        <v>Za Chlumem 824</v>
      </c>
      <c r="G91" s="41"/>
      <c r="H91" s="41"/>
      <c r="I91" s="33" t="s">
        <v>23</v>
      </c>
      <c r="J91" s="73" t="str">
        <f>IF(J12="","",J12)</f>
        <v>14. 9. 2023</v>
      </c>
      <c r="K91" s="41"/>
      <c r="L91" s="135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135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5.15" customHeight="1">
      <c r="A93" s="39"/>
      <c r="B93" s="40"/>
      <c r="C93" s="33" t="s">
        <v>25</v>
      </c>
      <c r="D93" s="41"/>
      <c r="E93" s="41"/>
      <c r="F93" s="28" t="str">
        <f>E15</f>
        <v>Město Bílina</v>
      </c>
      <c r="G93" s="41"/>
      <c r="H93" s="41"/>
      <c r="I93" s="33" t="s">
        <v>33</v>
      </c>
      <c r="J93" s="37" t="str">
        <f>E21</f>
        <v>DEKPROJEKT s.r.o.</v>
      </c>
      <c r="K93" s="41"/>
      <c r="L93" s="135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31</v>
      </c>
      <c r="D94" s="41"/>
      <c r="E94" s="41"/>
      <c r="F94" s="28" t="str">
        <f>IF(E18="","",E18)</f>
        <v>Vyplň údaj</v>
      </c>
      <c r="G94" s="41"/>
      <c r="H94" s="41"/>
      <c r="I94" s="33" t="s">
        <v>38</v>
      </c>
      <c r="J94" s="37" t="str">
        <f>E24</f>
        <v>DEKPROJEKT s.r.o.</v>
      </c>
      <c r="K94" s="41"/>
      <c r="L94" s="135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135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11" customFormat="1" ht="29.25" customHeight="1">
      <c r="A96" s="178"/>
      <c r="B96" s="179"/>
      <c r="C96" s="180" t="s">
        <v>145</v>
      </c>
      <c r="D96" s="181" t="s">
        <v>60</v>
      </c>
      <c r="E96" s="181" t="s">
        <v>56</v>
      </c>
      <c r="F96" s="181" t="s">
        <v>57</v>
      </c>
      <c r="G96" s="181" t="s">
        <v>146</v>
      </c>
      <c r="H96" s="181" t="s">
        <v>147</v>
      </c>
      <c r="I96" s="181" t="s">
        <v>148</v>
      </c>
      <c r="J96" s="181" t="s">
        <v>124</v>
      </c>
      <c r="K96" s="182" t="s">
        <v>149</v>
      </c>
      <c r="L96" s="183"/>
      <c r="M96" s="93" t="s">
        <v>19</v>
      </c>
      <c r="N96" s="94" t="s">
        <v>45</v>
      </c>
      <c r="O96" s="94" t="s">
        <v>150</v>
      </c>
      <c r="P96" s="94" t="s">
        <v>151</v>
      </c>
      <c r="Q96" s="94" t="s">
        <v>152</v>
      </c>
      <c r="R96" s="94" t="s">
        <v>153</v>
      </c>
      <c r="S96" s="94" t="s">
        <v>154</v>
      </c>
      <c r="T96" s="95" t="s">
        <v>155</v>
      </c>
      <c r="U96" s="178"/>
      <c r="V96" s="178"/>
      <c r="W96" s="178"/>
      <c r="X96" s="178"/>
      <c r="Y96" s="178"/>
      <c r="Z96" s="178"/>
      <c r="AA96" s="178"/>
      <c r="AB96" s="178"/>
      <c r="AC96" s="178"/>
      <c r="AD96" s="178"/>
      <c r="AE96" s="178"/>
    </row>
    <row r="97" spans="1:63" s="2" customFormat="1" ht="22.8" customHeight="1">
      <c r="A97" s="39"/>
      <c r="B97" s="40"/>
      <c r="C97" s="100" t="s">
        <v>156</v>
      </c>
      <c r="D97" s="41"/>
      <c r="E97" s="41"/>
      <c r="F97" s="41"/>
      <c r="G97" s="41"/>
      <c r="H97" s="41"/>
      <c r="I97" s="41"/>
      <c r="J97" s="184">
        <f>BK97</f>
        <v>0</v>
      </c>
      <c r="K97" s="41"/>
      <c r="L97" s="45"/>
      <c r="M97" s="96"/>
      <c r="N97" s="185"/>
      <c r="O97" s="97"/>
      <c r="P97" s="186">
        <f>P98+P134+P545</f>
        <v>0</v>
      </c>
      <c r="Q97" s="97"/>
      <c r="R97" s="186">
        <f>R98+R134+R545</f>
        <v>6.626914789999999</v>
      </c>
      <c r="S97" s="97"/>
      <c r="T97" s="187">
        <f>T98+T134+T545</f>
        <v>0.93339086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74</v>
      </c>
      <c r="AU97" s="18" t="s">
        <v>125</v>
      </c>
      <c r="BK97" s="188">
        <f>BK98+BK134+BK545</f>
        <v>0</v>
      </c>
    </row>
    <row r="98" spans="1:63" s="12" customFormat="1" ht="25.9" customHeight="1">
      <c r="A98" s="12"/>
      <c r="B98" s="189"/>
      <c r="C98" s="190"/>
      <c r="D98" s="191" t="s">
        <v>74</v>
      </c>
      <c r="E98" s="192" t="s">
        <v>157</v>
      </c>
      <c r="F98" s="192" t="s">
        <v>158</v>
      </c>
      <c r="G98" s="190"/>
      <c r="H98" s="190"/>
      <c r="I98" s="193"/>
      <c r="J98" s="194">
        <f>BK98</f>
        <v>0</v>
      </c>
      <c r="K98" s="190"/>
      <c r="L98" s="195"/>
      <c r="M98" s="196"/>
      <c r="N98" s="197"/>
      <c r="O98" s="197"/>
      <c r="P98" s="198">
        <f>P99+P110+P113+P131</f>
        <v>0</v>
      </c>
      <c r="Q98" s="197"/>
      <c r="R98" s="198">
        <f>R99+R110+R113+R131</f>
        <v>0.27072</v>
      </c>
      <c r="S98" s="197"/>
      <c r="T98" s="199">
        <f>T99+T110+T113+T131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00" t="s">
        <v>83</v>
      </c>
      <c r="AT98" s="201" t="s">
        <v>74</v>
      </c>
      <c r="AU98" s="201" t="s">
        <v>75</v>
      </c>
      <c r="AY98" s="200" t="s">
        <v>159</v>
      </c>
      <c r="BK98" s="202">
        <f>BK99+BK110+BK113+BK131</f>
        <v>0</v>
      </c>
    </row>
    <row r="99" spans="1:63" s="12" customFormat="1" ht="22.8" customHeight="1">
      <c r="A99" s="12"/>
      <c r="B99" s="189"/>
      <c r="C99" s="190"/>
      <c r="D99" s="191" t="s">
        <v>74</v>
      </c>
      <c r="E99" s="203" t="s">
        <v>160</v>
      </c>
      <c r="F99" s="203" t="s">
        <v>161</v>
      </c>
      <c r="G99" s="190"/>
      <c r="H99" s="190"/>
      <c r="I99" s="193"/>
      <c r="J99" s="204">
        <f>BK99</f>
        <v>0</v>
      </c>
      <c r="K99" s="190"/>
      <c r="L99" s="195"/>
      <c r="M99" s="196"/>
      <c r="N99" s="197"/>
      <c r="O99" s="197"/>
      <c r="P99" s="198">
        <f>SUM(P100:P109)</f>
        <v>0</v>
      </c>
      <c r="Q99" s="197"/>
      <c r="R99" s="198">
        <f>SUM(R100:R109)</f>
        <v>0.27072</v>
      </c>
      <c r="S99" s="197"/>
      <c r="T99" s="199">
        <f>SUM(T100:T109)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00" t="s">
        <v>83</v>
      </c>
      <c r="AT99" s="201" t="s">
        <v>74</v>
      </c>
      <c r="AU99" s="201" t="s">
        <v>83</v>
      </c>
      <c r="AY99" s="200" t="s">
        <v>159</v>
      </c>
      <c r="BK99" s="202">
        <f>SUM(BK100:BK109)</f>
        <v>0</v>
      </c>
    </row>
    <row r="100" spans="1:65" s="2" customFormat="1" ht="24.15" customHeight="1">
      <c r="A100" s="39"/>
      <c r="B100" s="40"/>
      <c r="C100" s="205" t="s">
        <v>83</v>
      </c>
      <c r="D100" s="205" t="s">
        <v>162</v>
      </c>
      <c r="E100" s="206" t="s">
        <v>1261</v>
      </c>
      <c r="F100" s="207" t="s">
        <v>1262</v>
      </c>
      <c r="G100" s="208" t="s">
        <v>165</v>
      </c>
      <c r="H100" s="209">
        <v>72</v>
      </c>
      <c r="I100" s="210"/>
      <c r="J100" s="211">
        <f>ROUND(I100*H100,2)</f>
        <v>0</v>
      </c>
      <c r="K100" s="207" t="s">
        <v>166</v>
      </c>
      <c r="L100" s="45"/>
      <c r="M100" s="212" t="s">
        <v>19</v>
      </c>
      <c r="N100" s="213" t="s">
        <v>46</v>
      </c>
      <c r="O100" s="85"/>
      <c r="P100" s="214">
        <f>O100*H100</f>
        <v>0</v>
      </c>
      <c r="Q100" s="214">
        <v>0.00026</v>
      </c>
      <c r="R100" s="214">
        <f>Q100*H100</f>
        <v>0.018719999999999997</v>
      </c>
      <c r="S100" s="214">
        <v>0</v>
      </c>
      <c r="T100" s="215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16" t="s">
        <v>167</v>
      </c>
      <c r="AT100" s="216" t="s">
        <v>162</v>
      </c>
      <c r="AU100" s="216" t="s">
        <v>85</v>
      </c>
      <c r="AY100" s="18" t="s">
        <v>159</v>
      </c>
      <c r="BE100" s="217">
        <f>IF(N100="základní",J100,0)</f>
        <v>0</v>
      </c>
      <c r="BF100" s="217">
        <f>IF(N100="snížená",J100,0)</f>
        <v>0</v>
      </c>
      <c r="BG100" s="217">
        <f>IF(N100="zákl. přenesená",J100,0)</f>
        <v>0</v>
      </c>
      <c r="BH100" s="217">
        <f>IF(N100="sníž. přenesená",J100,0)</f>
        <v>0</v>
      </c>
      <c r="BI100" s="217">
        <f>IF(N100="nulová",J100,0)</f>
        <v>0</v>
      </c>
      <c r="BJ100" s="18" t="s">
        <v>83</v>
      </c>
      <c r="BK100" s="217">
        <f>ROUND(I100*H100,2)</f>
        <v>0</v>
      </c>
      <c r="BL100" s="18" t="s">
        <v>167</v>
      </c>
      <c r="BM100" s="216" t="s">
        <v>1828</v>
      </c>
    </row>
    <row r="101" spans="1:47" s="2" customFormat="1" ht="12">
      <c r="A101" s="39"/>
      <c r="B101" s="40"/>
      <c r="C101" s="41"/>
      <c r="D101" s="218" t="s">
        <v>169</v>
      </c>
      <c r="E101" s="41"/>
      <c r="F101" s="219" t="s">
        <v>1264</v>
      </c>
      <c r="G101" s="41"/>
      <c r="H101" s="41"/>
      <c r="I101" s="220"/>
      <c r="J101" s="41"/>
      <c r="K101" s="41"/>
      <c r="L101" s="45"/>
      <c r="M101" s="221"/>
      <c r="N101" s="222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169</v>
      </c>
      <c r="AU101" s="18" t="s">
        <v>85</v>
      </c>
    </row>
    <row r="102" spans="1:51" s="13" customFormat="1" ht="12">
      <c r="A102" s="13"/>
      <c r="B102" s="223"/>
      <c r="C102" s="224"/>
      <c r="D102" s="225" t="s">
        <v>175</v>
      </c>
      <c r="E102" s="226" t="s">
        <v>19</v>
      </c>
      <c r="F102" s="227" t="s">
        <v>1265</v>
      </c>
      <c r="G102" s="224"/>
      <c r="H102" s="226" t="s">
        <v>19</v>
      </c>
      <c r="I102" s="228"/>
      <c r="J102" s="224"/>
      <c r="K102" s="224"/>
      <c r="L102" s="229"/>
      <c r="M102" s="230"/>
      <c r="N102" s="231"/>
      <c r="O102" s="231"/>
      <c r="P102" s="231"/>
      <c r="Q102" s="231"/>
      <c r="R102" s="231"/>
      <c r="S102" s="231"/>
      <c r="T102" s="232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3" t="s">
        <v>175</v>
      </c>
      <c r="AU102" s="233" t="s">
        <v>85</v>
      </c>
      <c r="AV102" s="13" t="s">
        <v>83</v>
      </c>
      <c r="AW102" s="13" t="s">
        <v>37</v>
      </c>
      <c r="AX102" s="13" t="s">
        <v>75</v>
      </c>
      <c r="AY102" s="233" t="s">
        <v>159</v>
      </c>
    </row>
    <row r="103" spans="1:51" s="13" customFormat="1" ht="12">
      <c r="A103" s="13"/>
      <c r="B103" s="223"/>
      <c r="C103" s="224"/>
      <c r="D103" s="225" t="s">
        <v>175</v>
      </c>
      <c r="E103" s="226" t="s">
        <v>19</v>
      </c>
      <c r="F103" s="227" t="s">
        <v>674</v>
      </c>
      <c r="G103" s="224"/>
      <c r="H103" s="226" t="s">
        <v>19</v>
      </c>
      <c r="I103" s="228"/>
      <c r="J103" s="224"/>
      <c r="K103" s="224"/>
      <c r="L103" s="229"/>
      <c r="M103" s="230"/>
      <c r="N103" s="231"/>
      <c r="O103" s="231"/>
      <c r="P103" s="231"/>
      <c r="Q103" s="231"/>
      <c r="R103" s="231"/>
      <c r="S103" s="231"/>
      <c r="T103" s="232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3" t="s">
        <v>175</v>
      </c>
      <c r="AU103" s="233" t="s">
        <v>85</v>
      </c>
      <c r="AV103" s="13" t="s">
        <v>83</v>
      </c>
      <c r="AW103" s="13" t="s">
        <v>37</v>
      </c>
      <c r="AX103" s="13" t="s">
        <v>75</v>
      </c>
      <c r="AY103" s="233" t="s">
        <v>159</v>
      </c>
    </row>
    <row r="104" spans="1:51" s="14" customFormat="1" ht="12">
      <c r="A104" s="14"/>
      <c r="B104" s="234"/>
      <c r="C104" s="235"/>
      <c r="D104" s="225" t="s">
        <v>175</v>
      </c>
      <c r="E104" s="236" t="s">
        <v>19</v>
      </c>
      <c r="F104" s="237" t="s">
        <v>1829</v>
      </c>
      <c r="G104" s="235"/>
      <c r="H104" s="238">
        <v>72</v>
      </c>
      <c r="I104" s="239"/>
      <c r="J104" s="235"/>
      <c r="K104" s="235"/>
      <c r="L104" s="240"/>
      <c r="M104" s="241"/>
      <c r="N104" s="242"/>
      <c r="O104" s="242"/>
      <c r="P104" s="242"/>
      <c r="Q104" s="242"/>
      <c r="R104" s="242"/>
      <c r="S104" s="242"/>
      <c r="T104" s="243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44" t="s">
        <v>175</v>
      </c>
      <c r="AU104" s="244" t="s">
        <v>85</v>
      </c>
      <c r="AV104" s="14" t="s">
        <v>85</v>
      </c>
      <c r="AW104" s="14" t="s">
        <v>37</v>
      </c>
      <c r="AX104" s="14" t="s">
        <v>83</v>
      </c>
      <c r="AY104" s="244" t="s">
        <v>159</v>
      </c>
    </row>
    <row r="105" spans="1:65" s="2" customFormat="1" ht="37.8" customHeight="1">
      <c r="A105" s="39"/>
      <c r="B105" s="40"/>
      <c r="C105" s="205" t="s">
        <v>85</v>
      </c>
      <c r="D105" s="205" t="s">
        <v>162</v>
      </c>
      <c r="E105" s="206" t="s">
        <v>1267</v>
      </c>
      <c r="F105" s="207" t="s">
        <v>1268</v>
      </c>
      <c r="G105" s="208" t="s">
        <v>165</v>
      </c>
      <c r="H105" s="209">
        <v>72</v>
      </c>
      <c r="I105" s="210"/>
      <c r="J105" s="211">
        <f>ROUND(I105*H105,2)</f>
        <v>0</v>
      </c>
      <c r="K105" s="207" t="s">
        <v>166</v>
      </c>
      <c r="L105" s="45"/>
      <c r="M105" s="212" t="s">
        <v>19</v>
      </c>
      <c r="N105" s="213" t="s">
        <v>46</v>
      </c>
      <c r="O105" s="85"/>
      <c r="P105" s="214">
        <f>O105*H105</f>
        <v>0</v>
      </c>
      <c r="Q105" s="214">
        <v>0.0035</v>
      </c>
      <c r="R105" s="214">
        <f>Q105*H105</f>
        <v>0.252</v>
      </c>
      <c r="S105" s="214">
        <v>0</v>
      </c>
      <c r="T105" s="215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16" t="s">
        <v>167</v>
      </c>
      <c r="AT105" s="216" t="s">
        <v>162</v>
      </c>
      <c r="AU105" s="216" t="s">
        <v>85</v>
      </c>
      <c r="AY105" s="18" t="s">
        <v>159</v>
      </c>
      <c r="BE105" s="217">
        <f>IF(N105="základní",J105,0)</f>
        <v>0</v>
      </c>
      <c r="BF105" s="217">
        <f>IF(N105="snížená",J105,0)</f>
        <v>0</v>
      </c>
      <c r="BG105" s="217">
        <f>IF(N105="zákl. přenesená",J105,0)</f>
        <v>0</v>
      </c>
      <c r="BH105" s="217">
        <f>IF(N105="sníž. přenesená",J105,0)</f>
        <v>0</v>
      </c>
      <c r="BI105" s="217">
        <f>IF(N105="nulová",J105,0)</f>
        <v>0</v>
      </c>
      <c r="BJ105" s="18" t="s">
        <v>83</v>
      </c>
      <c r="BK105" s="217">
        <f>ROUND(I105*H105,2)</f>
        <v>0</v>
      </c>
      <c r="BL105" s="18" t="s">
        <v>167</v>
      </c>
      <c r="BM105" s="216" t="s">
        <v>1830</v>
      </c>
    </row>
    <row r="106" spans="1:47" s="2" customFormat="1" ht="12">
      <c r="A106" s="39"/>
      <c r="B106" s="40"/>
      <c r="C106" s="41"/>
      <c r="D106" s="218" t="s">
        <v>169</v>
      </c>
      <c r="E106" s="41"/>
      <c r="F106" s="219" t="s">
        <v>1270</v>
      </c>
      <c r="G106" s="41"/>
      <c r="H106" s="41"/>
      <c r="I106" s="220"/>
      <c r="J106" s="41"/>
      <c r="K106" s="41"/>
      <c r="L106" s="45"/>
      <c r="M106" s="221"/>
      <c r="N106" s="222"/>
      <c r="O106" s="85"/>
      <c r="P106" s="85"/>
      <c r="Q106" s="85"/>
      <c r="R106" s="85"/>
      <c r="S106" s="85"/>
      <c r="T106" s="86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18" t="s">
        <v>169</v>
      </c>
      <c r="AU106" s="18" t="s">
        <v>85</v>
      </c>
    </row>
    <row r="107" spans="1:51" s="13" customFormat="1" ht="12">
      <c r="A107" s="13"/>
      <c r="B107" s="223"/>
      <c r="C107" s="224"/>
      <c r="D107" s="225" t="s">
        <v>175</v>
      </c>
      <c r="E107" s="226" t="s">
        <v>19</v>
      </c>
      <c r="F107" s="227" t="s">
        <v>1265</v>
      </c>
      <c r="G107" s="224"/>
      <c r="H107" s="226" t="s">
        <v>19</v>
      </c>
      <c r="I107" s="228"/>
      <c r="J107" s="224"/>
      <c r="K107" s="224"/>
      <c r="L107" s="229"/>
      <c r="M107" s="230"/>
      <c r="N107" s="231"/>
      <c r="O107" s="231"/>
      <c r="P107" s="231"/>
      <c r="Q107" s="231"/>
      <c r="R107" s="231"/>
      <c r="S107" s="231"/>
      <c r="T107" s="232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3" t="s">
        <v>175</v>
      </c>
      <c r="AU107" s="233" t="s">
        <v>85</v>
      </c>
      <c r="AV107" s="13" t="s">
        <v>83</v>
      </c>
      <c r="AW107" s="13" t="s">
        <v>37</v>
      </c>
      <c r="AX107" s="13" t="s">
        <v>75</v>
      </c>
      <c r="AY107" s="233" t="s">
        <v>159</v>
      </c>
    </row>
    <row r="108" spans="1:51" s="13" customFormat="1" ht="12">
      <c r="A108" s="13"/>
      <c r="B108" s="223"/>
      <c r="C108" s="224"/>
      <c r="D108" s="225" t="s">
        <v>175</v>
      </c>
      <c r="E108" s="226" t="s">
        <v>19</v>
      </c>
      <c r="F108" s="227" t="s">
        <v>674</v>
      </c>
      <c r="G108" s="224"/>
      <c r="H108" s="226" t="s">
        <v>19</v>
      </c>
      <c r="I108" s="228"/>
      <c r="J108" s="224"/>
      <c r="K108" s="224"/>
      <c r="L108" s="229"/>
      <c r="M108" s="230"/>
      <c r="N108" s="231"/>
      <c r="O108" s="231"/>
      <c r="P108" s="231"/>
      <c r="Q108" s="231"/>
      <c r="R108" s="231"/>
      <c r="S108" s="231"/>
      <c r="T108" s="232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3" t="s">
        <v>175</v>
      </c>
      <c r="AU108" s="233" t="s">
        <v>85</v>
      </c>
      <c r="AV108" s="13" t="s">
        <v>83</v>
      </c>
      <c r="AW108" s="13" t="s">
        <v>37</v>
      </c>
      <c r="AX108" s="13" t="s">
        <v>75</v>
      </c>
      <c r="AY108" s="233" t="s">
        <v>159</v>
      </c>
    </row>
    <row r="109" spans="1:51" s="14" customFormat="1" ht="12">
      <c r="A109" s="14"/>
      <c r="B109" s="234"/>
      <c r="C109" s="235"/>
      <c r="D109" s="225" t="s">
        <v>175</v>
      </c>
      <c r="E109" s="236" t="s">
        <v>19</v>
      </c>
      <c r="F109" s="237" t="s">
        <v>1829</v>
      </c>
      <c r="G109" s="235"/>
      <c r="H109" s="238">
        <v>72</v>
      </c>
      <c r="I109" s="239"/>
      <c r="J109" s="235"/>
      <c r="K109" s="235"/>
      <c r="L109" s="240"/>
      <c r="M109" s="241"/>
      <c r="N109" s="242"/>
      <c r="O109" s="242"/>
      <c r="P109" s="242"/>
      <c r="Q109" s="242"/>
      <c r="R109" s="242"/>
      <c r="S109" s="242"/>
      <c r="T109" s="243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44" t="s">
        <v>175</v>
      </c>
      <c r="AU109" s="244" t="s">
        <v>85</v>
      </c>
      <c r="AV109" s="14" t="s">
        <v>85</v>
      </c>
      <c r="AW109" s="14" t="s">
        <v>37</v>
      </c>
      <c r="AX109" s="14" t="s">
        <v>83</v>
      </c>
      <c r="AY109" s="244" t="s">
        <v>159</v>
      </c>
    </row>
    <row r="110" spans="1:63" s="12" customFormat="1" ht="22.8" customHeight="1">
      <c r="A110" s="12"/>
      <c r="B110" s="189"/>
      <c r="C110" s="190"/>
      <c r="D110" s="191" t="s">
        <v>74</v>
      </c>
      <c r="E110" s="203" t="s">
        <v>180</v>
      </c>
      <c r="F110" s="203" t="s">
        <v>181</v>
      </c>
      <c r="G110" s="190"/>
      <c r="H110" s="190"/>
      <c r="I110" s="193"/>
      <c r="J110" s="204">
        <f>BK110</f>
        <v>0</v>
      </c>
      <c r="K110" s="190"/>
      <c r="L110" s="195"/>
      <c r="M110" s="196"/>
      <c r="N110" s="197"/>
      <c r="O110" s="197"/>
      <c r="P110" s="198">
        <f>SUM(P111:P112)</f>
        <v>0</v>
      </c>
      <c r="Q110" s="197"/>
      <c r="R110" s="198">
        <f>SUM(R111:R112)</f>
        <v>0</v>
      </c>
      <c r="S110" s="197"/>
      <c r="T110" s="199">
        <f>SUM(T111:T112)</f>
        <v>0</v>
      </c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R110" s="200" t="s">
        <v>83</v>
      </c>
      <c r="AT110" s="201" t="s">
        <v>74</v>
      </c>
      <c r="AU110" s="201" t="s">
        <v>83</v>
      </c>
      <c r="AY110" s="200" t="s">
        <v>159</v>
      </c>
      <c r="BK110" s="202">
        <f>SUM(BK111:BK112)</f>
        <v>0</v>
      </c>
    </row>
    <row r="111" spans="1:65" s="2" customFormat="1" ht="37.8" customHeight="1">
      <c r="A111" s="39"/>
      <c r="B111" s="40"/>
      <c r="C111" s="205" t="s">
        <v>182</v>
      </c>
      <c r="D111" s="205" t="s">
        <v>162</v>
      </c>
      <c r="E111" s="206" t="s">
        <v>183</v>
      </c>
      <c r="F111" s="207" t="s">
        <v>184</v>
      </c>
      <c r="G111" s="208" t="s">
        <v>165</v>
      </c>
      <c r="H111" s="209">
        <v>122.381</v>
      </c>
      <c r="I111" s="210"/>
      <c r="J111" s="211">
        <f>ROUND(I111*H111,2)</f>
        <v>0</v>
      </c>
      <c r="K111" s="207" t="s">
        <v>166</v>
      </c>
      <c r="L111" s="45"/>
      <c r="M111" s="212" t="s">
        <v>19</v>
      </c>
      <c r="N111" s="213" t="s">
        <v>46</v>
      </c>
      <c r="O111" s="85"/>
      <c r="P111" s="214">
        <f>O111*H111</f>
        <v>0</v>
      </c>
      <c r="Q111" s="214">
        <v>0</v>
      </c>
      <c r="R111" s="214">
        <f>Q111*H111</f>
        <v>0</v>
      </c>
      <c r="S111" s="214">
        <v>0</v>
      </c>
      <c r="T111" s="215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16" t="s">
        <v>167</v>
      </c>
      <c r="AT111" s="216" t="s">
        <v>162</v>
      </c>
      <c r="AU111" s="216" t="s">
        <v>85</v>
      </c>
      <c r="AY111" s="18" t="s">
        <v>159</v>
      </c>
      <c r="BE111" s="217">
        <f>IF(N111="základní",J111,0)</f>
        <v>0</v>
      </c>
      <c r="BF111" s="217">
        <f>IF(N111="snížená",J111,0)</f>
        <v>0</v>
      </c>
      <c r="BG111" s="217">
        <f>IF(N111="zákl. přenesená",J111,0)</f>
        <v>0</v>
      </c>
      <c r="BH111" s="217">
        <f>IF(N111="sníž. přenesená",J111,0)</f>
        <v>0</v>
      </c>
      <c r="BI111" s="217">
        <f>IF(N111="nulová",J111,0)</f>
        <v>0</v>
      </c>
      <c r="BJ111" s="18" t="s">
        <v>83</v>
      </c>
      <c r="BK111" s="217">
        <f>ROUND(I111*H111,2)</f>
        <v>0</v>
      </c>
      <c r="BL111" s="18" t="s">
        <v>167</v>
      </c>
      <c r="BM111" s="216" t="s">
        <v>1831</v>
      </c>
    </row>
    <row r="112" spans="1:47" s="2" customFormat="1" ht="12">
      <c r="A112" s="39"/>
      <c r="B112" s="40"/>
      <c r="C112" s="41"/>
      <c r="D112" s="218" t="s">
        <v>169</v>
      </c>
      <c r="E112" s="41"/>
      <c r="F112" s="219" t="s">
        <v>186</v>
      </c>
      <c r="G112" s="41"/>
      <c r="H112" s="41"/>
      <c r="I112" s="220"/>
      <c r="J112" s="41"/>
      <c r="K112" s="41"/>
      <c r="L112" s="45"/>
      <c r="M112" s="221"/>
      <c r="N112" s="222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169</v>
      </c>
      <c r="AU112" s="18" t="s">
        <v>85</v>
      </c>
    </row>
    <row r="113" spans="1:63" s="12" customFormat="1" ht="22.8" customHeight="1">
      <c r="A113" s="12"/>
      <c r="B113" s="189"/>
      <c r="C113" s="190"/>
      <c r="D113" s="191" t="s">
        <v>74</v>
      </c>
      <c r="E113" s="203" t="s">
        <v>187</v>
      </c>
      <c r="F113" s="203" t="s">
        <v>188</v>
      </c>
      <c r="G113" s="190"/>
      <c r="H113" s="190"/>
      <c r="I113" s="193"/>
      <c r="J113" s="204">
        <f>BK113</f>
        <v>0</v>
      </c>
      <c r="K113" s="190"/>
      <c r="L113" s="195"/>
      <c r="M113" s="196"/>
      <c r="N113" s="197"/>
      <c r="O113" s="197"/>
      <c r="P113" s="198">
        <f>SUM(P114:P130)</f>
        <v>0</v>
      </c>
      <c r="Q113" s="197"/>
      <c r="R113" s="198">
        <f>SUM(R114:R130)</f>
        <v>0</v>
      </c>
      <c r="S113" s="197"/>
      <c r="T113" s="199">
        <f>SUM(T114:T130)</f>
        <v>0</v>
      </c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R113" s="200" t="s">
        <v>83</v>
      </c>
      <c r="AT113" s="201" t="s">
        <v>74</v>
      </c>
      <c r="AU113" s="201" t="s">
        <v>83</v>
      </c>
      <c r="AY113" s="200" t="s">
        <v>159</v>
      </c>
      <c r="BK113" s="202">
        <f>SUM(BK114:BK130)</f>
        <v>0</v>
      </c>
    </row>
    <row r="114" spans="1:65" s="2" customFormat="1" ht="44.25" customHeight="1">
      <c r="A114" s="39"/>
      <c r="B114" s="40"/>
      <c r="C114" s="205" t="s">
        <v>167</v>
      </c>
      <c r="D114" s="205" t="s">
        <v>162</v>
      </c>
      <c r="E114" s="206" t="s">
        <v>189</v>
      </c>
      <c r="F114" s="207" t="s">
        <v>190</v>
      </c>
      <c r="G114" s="208" t="s">
        <v>191</v>
      </c>
      <c r="H114" s="209">
        <v>0.933</v>
      </c>
      <c r="I114" s="210"/>
      <c r="J114" s="211">
        <f>ROUND(I114*H114,2)</f>
        <v>0</v>
      </c>
      <c r="K114" s="207" t="s">
        <v>166</v>
      </c>
      <c r="L114" s="45"/>
      <c r="M114" s="212" t="s">
        <v>19</v>
      </c>
      <c r="N114" s="213" t="s">
        <v>46</v>
      </c>
      <c r="O114" s="85"/>
      <c r="P114" s="214">
        <f>O114*H114</f>
        <v>0</v>
      </c>
      <c r="Q114" s="214">
        <v>0</v>
      </c>
      <c r="R114" s="214">
        <f>Q114*H114</f>
        <v>0</v>
      </c>
      <c r="S114" s="214">
        <v>0</v>
      </c>
      <c r="T114" s="215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16" t="s">
        <v>167</v>
      </c>
      <c r="AT114" s="216" t="s">
        <v>162</v>
      </c>
      <c r="AU114" s="216" t="s">
        <v>85</v>
      </c>
      <c r="AY114" s="18" t="s">
        <v>159</v>
      </c>
      <c r="BE114" s="217">
        <f>IF(N114="základní",J114,0)</f>
        <v>0</v>
      </c>
      <c r="BF114" s="217">
        <f>IF(N114="snížená",J114,0)</f>
        <v>0</v>
      </c>
      <c r="BG114" s="217">
        <f>IF(N114="zákl. přenesená",J114,0)</f>
        <v>0</v>
      </c>
      <c r="BH114" s="217">
        <f>IF(N114="sníž. přenesená",J114,0)</f>
        <v>0</v>
      </c>
      <c r="BI114" s="217">
        <f>IF(N114="nulová",J114,0)</f>
        <v>0</v>
      </c>
      <c r="BJ114" s="18" t="s">
        <v>83</v>
      </c>
      <c r="BK114" s="217">
        <f>ROUND(I114*H114,2)</f>
        <v>0</v>
      </c>
      <c r="BL114" s="18" t="s">
        <v>167</v>
      </c>
      <c r="BM114" s="216" t="s">
        <v>1832</v>
      </c>
    </row>
    <row r="115" spans="1:47" s="2" customFormat="1" ht="12">
      <c r="A115" s="39"/>
      <c r="B115" s="40"/>
      <c r="C115" s="41"/>
      <c r="D115" s="218" t="s">
        <v>169</v>
      </c>
      <c r="E115" s="41"/>
      <c r="F115" s="219" t="s">
        <v>193</v>
      </c>
      <c r="G115" s="41"/>
      <c r="H115" s="41"/>
      <c r="I115" s="220"/>
      <c r="J115" s="41"/>
      <c r="K115" s="41"/>
      <c r="L115" s="45"/>
      <c r="M115" s="221"/>
      <c r="N115" s="222"/>
      <c r="O115" s="85"/>
      <c r="P115" s="85"/>
      <c r="Q115" s="85"/>
      <c r="R115" s="85"/>
      <c r="S115" s="85"/>
      <c r="T115" s="86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8" t="s">
        <v>169</v>
      </c>
      <c r="AU115" s="18" t="s">
        <v>85</v>
      </c>
    </row>
    <row r="116" spans="1:65" s="2" customFormat="1" ht="33" customHeight="1">
      <c r="A116" s="39"/>
      <c r="B116" s="40"/>
      <c r="C116" s="205" t="s">
        <v>194</v>
      </c>
      <c r="D116" s="205" t="s">
        <v>162</v>
      </c>
      <c r="E116" s="206" t="s">
        <v>195</v>
      </c>
      <c r="F116" s="207" t="s">
        <v>196</v>
      </c>
      <c r="G116" s="208" t="s">
        <v>191</v>
      </c>
      <c r="H116" s="209">
        <v>0.933</v>
      </c>
      <c r="I116" s="210"/>
      <c r="J116" s="211">
        <f>ROUND(I116*H116,2)</f>
        <v>0</v>
      </c>
      <c r="K116" s="207" t="s">
        <v>166</v>
      </c>
      <c r="L116" s="45"/>
      <c r="M116" s="212" t="s">
        <v>19</v>
      </c>
      <c r="N116" s="213" t="s">
        <v>46</v>
      </c>
      <c r="O116" s="85"/>
      <c r="P116" s="214">
        <f>O116*H116</f>
        <v>0</v>
      </c>
      <c r="Q116" s="214">
        <v>0</v>
      </c>
      <c r="R116" s="214">
        <f>Q116*H116</f>
        <v>0</v>
      </c>
      <c r="S116" s="214">
        <v>0</v>
      </c>
      <c r="T116" s="215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6" t="s">
        <v>167</v>
      </c>
      <c r="AT116" s="216" t="s">
        <v>162</v>
      </c>
      <c r="AU116" s="216" t="s">
        <v>85</v>
      </c>
      <c r="AY116" s="18" t="s">
        <v>159</v>
      </c>
      <c r="BE116" s="217">
        <f>IF(N116="základní",J116,0)</f>
        <v>0</v>
      </c>
      <c r="BF116" s="217">
        <f>IF(N116="snížená",J116,0)</f>
        <v>0</v>
      </c>
      <c r="BG116" s="217">
        <f>IF(N116="zákl. přenesená",J116,0)</f>
        <v>0</v>
      </c>
      <c r="BH116" s="217">
        <f>IF(N116="sníž. přenesená",J116,0)</f>
        <v>0</v>
      </c>
      <c r="BI116" s="217">
        <f>IF(N116="nulová",J116,0)</f>
        <v>0</v>
      </c>
      <c r="BJ116" s="18" t="s">
        <v>83</v>
      </c>
      <c r="BK116" s="217">
        <f>ROUND(I116*H116,2)</f>
        <v>0</v>
      </c>
      <c r="BL116" s="18" t="s">
        <v>167</v>
      </c>
      <c r="BM116" s="216" t="s">
        <v>1833</v>
      </c>
    </row>
    <row r="117" spans="1:47" s="2" customFormat="1" ht="12">
      <c r="A117" s="39"/>
      <c r="B117" s="40"/>
      <c r="C117" s="41"/>
      <c r="D117" s="218" t="s">
        <v>169</v>
      </c>
      <c r="E117" s="41"/>
      <c r="F117" s="219" t="s">
        <v>198</v>
      </c>
      <c r="G117" s="41"/>
      <c r="H117" s="41"/>
      <c r="I117" s="220"/>
      <c r="J117" s="41"/>
      <c r="K117" s="41"/>
      <c r="L117" s="45"/>
      <c r="M117" s="221"/>
      <c r="N117" s="222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169</v>
      </c>
      <c r="AU117" s="18" t="s">
        <v>85</v>
      </c>
    </row>
    <row r="118" spans="1:65" s="2" customFormat="1" ht="44.25" customHeight="1">
      <c r="A118" s="39"/>
      <c r="B118" s="40"/>
      <c r="C118" s="205" t="s">
        <v>160</v>
      </c>
      <c r="D118" s="205" t="s">
        <v>162</v>
      </c>
      <c r="E118" s="206" t="s">
        <v>199</v>
      </c>
      <c r="F118" s="207" t="s">
        <v>200</v>
      </c>
      <c r="G118" s="208" t="s">
        <v>191</v>
      </c>
      <c r="H118" s="209">
        <v>17.727</v>
      </c>
      <c r="I118" s="210"/>
      <c r="J118" s="211">
        <f>ROUND(I118*H118,2)</f>
        <v>0</v>
      </c>
      <c r="K118" s="207" t="s">
        <v>166</v>
      </c>
      <c r="L118" s="45"/>
      <c r="M118" s="212" t="s">
        <v>19</v>
      </c>
      <c r="N118" s="213" t="s">
        <v>46</v>
      </c>
      <c r="O118" s="85"/>
      <c r="P118" s="214">
        <f>O118*H118</f>
        <v>0</v>
      </c>
      <c r="Q118" s="214">
        <v>0</v>
      </c>
      <c r="R118" s="214">
        <f>Q118*H118</f>
        <v>0</v>
      </c>
      <c r="S118" s="214">
        <v>0</v>
      </c>
      <c r="T118" s="215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16" t="s">
        <v>167</v>
      </c>
      <c r="AT118" s="216" t="s">
        <v>162</v>
      </c>
      <c r="AU118" s="216" t="s">
        <v>85</v>
      </c>
      <c r="AY118" s="18" t="s">
        <v>159</v>
      </c>
      <c r="BE118" s="217">
        <f>IF(N118="základní",J118,0)</f>
        <v>0</v>
      </c>
      <c r="BF118" s="217">
        <f>IF(N118="snížená",J118,0)</f>
        <v>0</v>
      </c>
      <c r="BG118" s="217">
        <f>IF(N118="zákl. přenesená",J118,0)</f>
        <v>0</v>
      </c>
      <c r="BH118" s="217">
        <f>IF(N118="sníž. přenesená",J118,0)</f>
        <v>0</v>
      </c>
      <c r="BI118" s="217">
        <f>IF(N118="nulová",J118,0)</f>
        <v>0</v>
      </c>
      <c r="BJ118" s="18" t="s">
        <v>83</v>
      </c>
      <c r="BK118" s="217">
        <f>ROUND(I118*H118,2)</f>
        <v>0</v>
      </c>
      <c r="BL118" s="18" t="s">
        <v>167</v>
      </c>
      <c r="BM118" s="216" t="s">
        <v>1834</v>
      </c>
    </row>
    <row r="119" spans="1:47" s="2" customFormat="1" ht="12">
      <c r="A119" s="39"/>
      <c r="B119" s="40"/>
      <c r="C119" s="41"/>
      <c r="D119" s="218" t="s">
        <v>169</v>
      </c>
      <c r="E119" s="41"/>
      <c r="F119" s="219" t="s">
        <v>202</v>
      </c>
      <c r="G119" s="41"/>
      <c r="H119" s="41"/>
      <c r="I119" s="220"/>
      <c r="J119" s="41"/>
      <c r="K119" s="41"/>
      <c r="L119" s="45"/>
      <c r="M119" s="221"/>
      <c r="N119" s="222"/>
      <c r="O119" s="85"/>
      <c r="P119" s="85"/>
      <c r="Q119" s="85"/>
      <c r="R119" s="85"/>
      <c r="S119" s="85"/>
      <c r="T119" s="86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169</v>
      </c>
      <c r="AU119" s="18" t="s">
        <v>85</v>
      </c>
    </row>
    <row r="120" spans="1:47" s="2" customFormat="1" ht="12">
      <c r="A120" s="39"/>
      <c r="B120" s="40"/>
      <c r="C120" s="41"/>
      <c r="D120" s="225" t="s">
        <v>203</v>
      </c>
      <c r="E120" s="41"/>
      <c r="F120" s="256" t="s">
        <v>204</v>
      </c>
      <c r="G120" s="41"/>
      <c r="H120" s="41"/>
      <c r="I120" s="220"/>
      <c r="J120" s="41"/>
      <c r="K120" s="41"/>
      <c r="L120" s="45"/>
      <c r="M120" s="221"/>
      <c r="N120" s="222"/>
      <c r="O120" s="85"/>
      <c r="P120" s="85"/>
      <c r="Q120" s="85"/>
      <c r="R120" s="85"/>
      <c r="S120" s="85"/>
      <c r="T120" s="86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203</v>
      </c>
      <c r="AU120" s="18" t="s">
        <v>85</v>
      </c>
    </row>
    <row r="121" spans="1:51" s="14" customFormat="1" ht="12">
      <c r="A121" s="14"/>
      <c r="B121" s="234"/>
      <c r="C121" s="235"/>
      <c r="D121" s="225" t="s">
        <v>175</v>
      </c>
      <c r="E121" s="235"/>
      <c r="F121" s="237" t="s">
        <v>1835</v>
      </c>
      <c r="G121" s="235"/>
      <c r="H121" s="238">
        <v>17.727</v>
      </c>
      <c r="I121" s="239"/>
      <c r="J121" s="235"/>
      <c r="K121" s="235"/>
      <c r="L121" s="240"/>
      <c r="M121" s="241"/>
      <c r="N121" s="242"/>
      <c r="O121" s="242"/>
      <c r="P121" s="242"/>
      <c r="Q121" s="242"/>
      <c r="R121" s="242"/>
      <c r="S121" s="242"/>
      <c r="T121" s="243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44" t="s">
        <v>175</v>
      </c>
      <c r="AU121" s="244" t="s">
        <v>85</v>
      </c>
      <c r="AV121" s="14" t="s">
        <v>85</v>
      </c>
      <c r="AW121" s="14" t="s">
        <v>4</v>
      </c>
      <c r="AX121" s="14" t="s">
        <v>83</v>
      </c>
      <c r="AY121" s="244" t="s">
        <v>159</v>
      </c>
    </row>
    <row r="122" spans="1:65" s="2" customFormat="1" ht="44.25" customHeight="1">
      <c r="A122" s="39"/>
      <c r="B122" s="40"/>
      <c r="C122" s="205" t="s">
        <v>206</v>
      </c>
      <c r="D122" s="205" t="s">
        <v>162</v>
      </c>
      <c r="E122" s="206" t="s">
        <v>207</v>
      </c>
      <c r="F122" s="207" t="s">
        <v>208</v>
      </c>
      <c r="G122" s="208" t="s">
        <v>191</v>
      </c>
      <c r="H122" s="209">
        <v>0.13</v>
      </c>
      <c r="I122" s="210"/>
      <c r="J122" s="211">
        <f>ROUND(I122*H122,2)</f>
        <v>0</v>
      </c>
      <c r="K122" s="207" t="s">
        <v>166</v>
      </c>
      <c r="L122" s="45"/>
      <c r="M122" s="212" t="s">
        <v>19</v>
      </c>
      <c r="N122" s="213" t="s">
        <v>46</v>
      </c>
      <c r="O122" s="85"/>
      <c r="P122" s="214">
        <f>O122*H122</f>
        <v>0</v>
      </c>
      <c r="Q122" s="214">
        <v>0</v>
      </c>
      <c r="R122" s="214">
        <f>Q122*H122</f>
        <v>0</v>
      </c>
      <c r="S122" s="214">
        <v>0</v>
      </c>
      <c r="T122" s="215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16" t="s">
        <v>167</v>
      </c>
      <c r="AT122" s="216" t="s">
        <v>162</v>
      </c>
      <c r="AU122" s="216" t="s">
        <v>85</v>
      </c>
      <c r="AY122" s="18" t="s">
        <v>159</v>
      </c>
      <c r="BE122" s="217">
        <f>IF(N122="základní",J122,0)</f>
        <v>0</v>
      </c>
      <c r="BF122" s="217">
        <f>IF(N122="snížená",J122,0)</f>
        <v>0</v>
      </c>
      <c r="BG122" s="217">
        <f>IF(N122="zákl. přenesená",J122,0)</f>
        <v>0</v>
      </c>
      <c r="BH122" s="217">
        <f>IF(N122="sníž. přenesená",J122,0)</f>
        <v>0</v>
      </c>
      <c r="BI122" s="217">
        <f>IF(N122="nulová",J122,0)</f>
        <v>0</v>
      </c>
      <c r="BJ122" s="18" t="s">
        <v>83</v>
      </c>
      <c r="BK122" s="217">
        <f>ROUND(I122*H122,2)</f>
        <v>0</v>
      </c>
      <c r="BL122" s="18" t="s">
        <v>167</v>
      </c>
      <c r="BM122" s="216" t="s">
        <v>1836</v>
      </c>
    </row>
    <row r="123" spans="1:47" s="2" customFormat="1" ht="12">
      <c r="A123" s="39"/>
      <c r="B123" s="40"/>
      <c r="C123" s="41"/>
      <c r="D123" s="218" t="s">
        <v>169</v>
      </c>
      <c r="E123" s="41"/>
      <c r="F123" s="219" t="s">
        <v>210</v>
      </c>
      <c r="G123" s="41"/>
      <c r="H123" s="41"/>
      <c r="I123" s="220"/>
      <c r="J123" s="41"/>
      <c r="K123" s="41"/>
      <c r="L123" s="45"/>
      <c r="M123" s="221"/>
      <c r="N123" s="222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169</v>
      </c>
      <c r="AU123" s="18" t="s">
        <v>85</v>
      </c>
    </row>
    <row r="124" spans="1:51" s="14" customFormat="1" ht="12">
      <c r="A124" s="14"/>
      <c r="B124" s="234"/>
      <c r="C124" s="235"/>
      <c r="D124" s="225" t="s">
        <v>175</v>
      </c>
      <c r="E124" s="236" t="s">
        <v>19</v>
      </c>
      <c r="F124" s="237" t="s">
        <v>1837</v>
      </c>
      <c r="G124" s="235"/>
      <c r="H124" s="238">
        <v>0.13</v>
      </c>
      <c r="I124" s="239"/>
      <c r="J124" s="235"/>
      <c r="K124" s="235"/>
      <c r="L124" s="240"/>
      <c r="M124" s="241"/>
      <c r="N124" s="242"/>
      <c r="O124" s="242"/>
      <c r="P124" s="242"/>
      <c r="Q124" s="242"/>
      <c r="R124" s="242"/>
      <c r="S124" s="242"/>
      <c r="T124" s="243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44" t="s">
        <v>175</v>
      </c>
      <c r="AU124" s="244" t="s">
        <v>85</v>
      </c>
      <c r="AV124" s="14" t="s">
        <v>85</v>
      </c>
      <c r="AW124" s="14" t="s">
        <v>37</v>
      </c>
      <c r="AX124" s="14" t="s">
        <v>83</v>
      </c>
      <c r="AY124" s="244" t="s">
        <v>159</v>
      </c>
    </row>
    <row r="125" spans="1:65" s="2" customFormat="1" ht="44.25" customHeight="1">
      <c r="A125" s="39"/>
      <c r="B125" s="40"/>
      <c r="C125" s="205" t="s">
        <v>212</v>
      </c>
      <c r="D125" s="205" t="s">
        <v>162</v>
      </c>
      <c r="E125" s="206" t="s">
        <v>213</v>
      </c>
      <c r="F125" s="207" t="s">
        <v>214</v>
      </c>
      <c r="G125" s="208" t="s">
        <v>191</v>
      </c>
      <c r="H125" s="209">
        <v>0.021</v>
      </c>
      <c r="I125" s="210"/>
      <c r="J125" s="211">
        <f>ROUND(I125*H125,2)</f>
        <v>0</v>
      </c>
      <c r="K125" s="207" t="s">
        <v>166</v>
      </c>
      <c r="L125" s="45"/>
      <c r="M125" s="212" t="s">
        <v>19</v>
      </c>
      <c r="N125" s="213" t="s">
        <v>46</v>
      </c>
      <c r="O125" s="85"/>
      <c r="P125" s="214">
        <f>O125*H125</f>
        <v>0</v>
      </c>
      <c r="Q125" s="214">
        <v>0</v>
      </c>
      <c r="R125" s="214">
        <f>Q125*H125</f>
        <v>0</v>
      </c>
      <c r="S125" s="214">
        <v>0</v>
      </c>
      <c r="T125" s="215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16" t="s">
        <v>167</v>
      </c>
      <c r="AT125" s="216" t="s">
        <v>162</v>
      </c>
      <c r="AU125" s="216" t="s">
        <v>85</v>
      </c>
      <c r="AY125" s="18" t="s">
        <v>159</v>
      </c>
      <c r="BE125" s="217">
        <f>IF(N125="základní",J125,0)</f>
        <v>0</v>
      </c>
      <c r="BF125" s="217">
        <f>IF(N125="snížená",J125,0)</f>
        <v>0</v>
      </c>
      <c r="BG125" s="217">
        <f>IF(N125="zákl. přenesená",J125,0)</f>
        <v>0</v>
      </c>
      <c r="BH125" s="217">
        <f>IF(N125="sníž. přenesená",J125,0)</f>
        <v>0</v>
      </c>
      <c r="BI125" s="217">
        <f>IF(N125="nulová",J125,0)</f>
        <v>0</v>
      </c>
      <c r="BJ125" s="18" t="s">
        <v>83</v>
      </c>
      <c r="BK125" s="217">
        <f>ROUND(I125*H125,2)</f>
        <v>0</v>
      </c>
      <c r="BL125" s="18" t="s">
        <v>167</v>
      </c>
      <c r="BM125" s="216" t="s">
        <v>1838</v>
      </c>
    </row>
    <row r="126" spans="1:47" s="2" customFormat="1" ht="12">
      <c r="A126" s="39"/>
      <c r="B126" s="40"/>
      <c r="C126" s="41"/>
      <c r="D126" s="218" t="s">
        <v>169</v>
      </c>
      <c r="E126" s="41"/>
      <c r="F126" s="219" t="s">
        <v>216</v>
      </c>
      <c r="G126" s="41"/>
      <c r="H126" s="41"/>
      <c r="I126" s="220"/>
      <c r="J126" s="41"/>
      <c r="K126" s="41"/>
      <c r="L126" s="45"/>
      <c r="M126" s="221"/>
      <c r="N126" s="222"/>
      <c r="O126" s="85"/>
      <c r="P126" s="85"/>
      <c r="Q126" s="85"/>
      <c r="R126" s="85"/>
      <c r="S126" s="85"/>
      <c r="T126" s="86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169</v>
      </c>
      <c r="AU126" s="18" t="s">
        <v>85</v>
      </c>
    </row>
    <row r="127" spans="1:51" s="14" customFormat="1" ht="12">
      <c r="A127" s="14"/>
      <c r="B127" s="234"/>
      <c r="C127" s="235"/>
      <c r="D127" s="225" t="s">
        <v>175</v>
      </c>
      <c r="E127" s="236" t="s">
        <v>19</v>
      </c>
      <c r="F127" s="237" t="s">
        <v>1839</v>
      </c>
      <c r="G127" s="235"/>
      <c r="H127" s="238">
        <v>0.021</v>
      </c>
      <c r="I127" s="239"/>
      <c r="J127" s="235"/>
      <c r="K127" s="235"/>
      <c r="L127" s="240"/>
      <c r="M127" s="241"/>
      <c r="N127" s="242"/>
      <c r="O127" s="242"/>
      <c r="P127" s="242"/>
      <c r="Q127" s="242"/>
      <c r="R127" s="242"/>
      <c r="S127" s="242"/>
      <c r="T127" s="243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44" t="s">
        <v>175</v>
      </c>
      <c r="AU127" s="244" t="s">
        <v>85</v>
      </c>
      <c r="AV127" s="14" t="s">
        <v>85</v>
      </c>
      <c r="AW127" s="14" t="s">
        <v>37</v>
      </c>
      <c r="AX127" s="14" t="s">
        <v>83</v>
      </c>
      <c r="AY127" s="244" t="s">
        <v>159</v>
      </c>
    </row>
    <row r="128" spans="1:65" s="2" customFormat="1" ht="44.25" customHeight="1">
      <c r="A128" s="39"/>
      <c r="B128" s="40"/>
      <c r="C128" s="205" t="s">
        <v>180</v>
      </c>
      <c r="D128" s="205" t="s">
        <v>162</v>
      </c>
      <c r="E128" s="206" t="s">
        <v>218</v>
      </c>
      <c r="F128" s="207" t="s">
        <v>219</v>
      </c>
      <c r="G128" s="208" t="s">
        <v>191</v>
      </c>
      <c r="H128" s="209">
        <v>0.782</v>
      </c>
      <c r="I128" s="210"/>
      <c r="J128" s="211">
        <f>ROUND(I128*H128,2)</f>
        <v>0</v>
      </c>
      <c r="K128" s="207" t="s">
        <v>166</v>
      </c>
      <c r="L128" s="45"/>
      <c r="M128" s="212" t="s">
        <v>19</v>
      </c>
      <c r="N128" s="213" t="s">
        <v>46</v>
      </c>
      <c r="O128" s="85"/>
      <c r="P128" s="214">
        <f>O128*H128</f>
        <v>0</v>
      </c>
      <c r="Q128" s="214">
        <v>0</v>
      </c>
      <c r="R128" s="214">
        <f>Q128*H128</f>
        <v>0</v>
      </c>
      <c r="S128" s="214">
        <v>0</v>
      </c>
      <c r="T128" s="215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16" t="s">
        <v>167</v>
      </c>
      <c r="AT128" s="216" t="s">
        <v>162</v>
      </c>
      <c r="AU128" s="216" t="s">
        <v>85</v>
      </c>
      <c r="AY128" s="18" t="s">
        <v>159</v>
      </c>
      <c r="BE128" s="217">
        <f>IF(N128="základní",J128,0)</f>
        <v>0</v>
      </c>
      <c r="BF128" s="217">
        <f>IF(N128="snížená",J128,0)</f>
        <v>0</v>
      </c>
      <c r="BG128" s="217">
        <f>IF(N128="zákl. přenesená",J128,0)</f>
        <v>0</v>
      </c>
      <c r="BH128" s="217">
        <f>IF(N128="sníž. přenesená",J128,0)</f>
        <v>0</v>
      </c>
      <c r="BI128" s="217">
        <f>IF(N128="nulová",J128,0)</f>
        <v>0</v>
      </c>
      <c r="BJ128" s="18" t="s">
        <v>83</v>
      </c>
      <c r="BK128" s="217">
        <f>ROUND(I128*H128,2)</f>
        <v>0</v>
      </c>
      <c r="BL128" s="18" t="s">
        <v>167</v>
      </c>
      <c r="BM128" s="216" t="s">
        <v>1840</v>
      </c>
    </row>
    <row r="129" spans="1:47" s="2" customFormat="1" ht="12">
      <c r="A129" s="39"/>
      <c r="B129" s="40"/>
      <c r="C129" s="41"/>
      <c r="D129" s="218" t="s">
        <v>169</v>
      </c>
      <c r="E129" s="41"/>
      <c r="F129" s="219" t="s">
        <v>221</v>
      </c>
      <c r="G129" s="41"/>
      <c r="H129" s="41"/>
      <c r="I129" s="220"/>
      <c r="J129" s="41"/>
      <c r="K129" s="41"/>
      <c r="L129" s="45"/>
      <c r="M129" s="221"/>
      <c r="N129" s="222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169</v>
      </c>
      <c r="AU129" s="18" t="s">
        <v>85</v>
      </c>
    </row>
    <row r="130" spans="1:51" s="14" customFormat="1" ht="12">
      <c r="A130" s="14"/>
      <c r="B130" s="234"/>
      <c r="C130" s="235"/>
      <c r="D130" s="225" t="s">
        <v>175</v>
      </c>
      <c r="E130" s="236" t="s">
        <v>19</v>
      </c>
      <c r="F130" s="237" t="s">
        <v>1841</v>
      </c>
      <c r="G130" s="235"/>
      <c r="H130" s="238">
        <v>0.782</v>
      </c>
      <c r="I130" s="239"/>
      <c r="J130" s="235"/>
      <c r="K130" s="235"/>
      <c r="L130" s="240"/>
      <c r="M130" s="241"/>
      <c r="N130" s="242"/>
      <c r="O130" s="242"/>
      <c r="P130" s="242"/>
      <c r="Q130" s="242"/>
      <c r="R130" s="242"/>
      <c r="S130" s="242"/>
      <c r="T130" s="243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44" t="s">
        <v>175</v>
      </c>
      <c r="AU130" s="244" t="s">
        <v>85</v>
      </c>
      <c r="AV130" s="14" t="s">
        <v>85</v>
      </c>
      <c r="AW130" s="14" t="s">
        <v>37</v>
      </c>
      <c r="AX130" s="14" t="s">
        <v>83</v>
      </c>
      <c r="AY130" s="244" t="s">
        <v>159</v>
      </c>
    </row>
    <row r="131" spans="1:63" s="12" customFormat="1" ht="22.8" customHeight="1">
      <c r="A131" s="12"/>
      <c r="B131" s="189"/>
      <c r="C131" s="190"/>
      <c r="D131" s="191" t="s">
        <v>74</v>
      </c>
      <c r="E131" s="203" t="s">
        <v>223</v>
      </c>
      <c r="F131" s="203" t="s">
        <v>224</v>
      </c>
      <c r="G131" s="190"/>
      <c r="H131" s="190"/>
      <c r="I131" s="193"/>
      <c r="J131" s="204">
        <f>BK131</f>
        <v>0</v>
      </c>
      <c r="K131" s="190"/>
      <c r="L131" s="195"/>
      <c r="M131" s="196"/>
      <c r="N131" s="197"/>
      <c r="O131" s="197"/>
      <c r="P131" s="198">
        <f>SUM(P132:P133)</f>
        <v>0</v>
      </c>
      <c r="Q131" s="197"/>
      <c r="R131" s="198">
        <f>SUM(R132:R133)</f>
        <v>0</v>
      </c>
      <c r="S131" s="197"/>
      <c r="T131" s="199">
        <f>SUM(T132:T133)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00" t="s">
        <v>83</v>
      </c>
      <c r="AT131" s="201" t="s">
        <v>74</v>
      </c>
      <c r="AU131" s="201" t="s">
        <v>83</v>
      </c>
      <c r="AY131" s="200" t="s">
        <v>159</v>
      </c>
      <c r="BK131" s="202">
        <f>SUM(BK132:BK133)</f>
        <v>0</v>
      </c>
    </row>
    <row r="132" spans="1:65" s="2" customFormat="1" ht="55.5" customHeight="1">
      <c r="A132" s="39"/>
      <c r="B132" s="40"/>
      <c r="C132" s="205" t="s">
        <v>225</v>
      </c>
      <c r="D132" s="205" t="s">
        <v>162</v>
      </c>
      <c r="E132" s="206" t="s">
        <v>226</v>
      </c>
      <c r="F132" s="207" t="s">
        <v>227</v>
      </c>
      <c r="G132" s="208" t="s">
        <v>191</v>
      </c>
      <c r="H132" s="209">
        <v>0.301</v>
      </c>
      <c r="I132" s="210"/>
      <c r="J132" s="211">
        <f>ROUND(I132*H132,2)</f>
        <v>0</v>
      </c>
      <c r="K132" s="207" t="s">
        <v>166</v>
      </c>
      <c r="L132" s="45"/>
      <c r="M132" s="212" t="s">
        <v>19</v>
      </c>
      <c r="N132" s="213" t="s">
        <v>46</v>
      </c>
      <c r="O132" s="85"/>
      <c r="P132" s="214">
        <f>O132*H132</f>
        <v>0</v>
      </c>
      <c r="Q132" s="214">
        <v>0</v>
      </c>
      <c r="R132" s="214">
        <f>Q132*H132</f>
        <v>0</v>
      </c>
      <c r="S132" s="214">
        <v>0</v>
      </c>
      <c r="T132" s="215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16" t="s">
        <v>167</v>
      </c>
      <c r="AT132" s="216" t="s">
        <v>162</v>
      </c>
      <c r="AU132" s="216" t="s">
        <v>85</v>
      </c>
      <c r="AY132" s="18" t="s">
        <v>159</v>
      </c>
      <c r="BE132" s="217">
        <f>IF(N132="základní",J132,0)</f>
        <v>0</v>
      </c>
      <c r="BF132" s="217">
        <f>IF(N132="snížená",J132,0)</f>
        <v>0</v>
      </c>
      <c r="BG132" s="217">
        <f>IF(N132="zákl. přenesená",J132,0)</f>
        <v>0</v>
      </c>
      <c r="BH132" s="217">
        <f>IF(N132="sníž. přenesená",J132,0)</f>
        <v>0</v>
      </c>
      <c r="BI132" s="217">
        <f>IF(N132="nulová",J132,0)</f>
        <v>0</v>
      </c>
      <c r="BJ132" s="18" t="s">
        <v>83</v>
      </c>
      <c r="BK132" s="217">
        <f>ROUND(I132*H132,2)</f>
        <v>0</v>
      </c>
      <c r="BL132" s="18" t="s">
        <v>167</v>
      </c>
      <c r="BM132" s="216" t="s">
        <v>1842</v>
      </c>
    </row>
    <row r="133" spans="1:47" s="2" customFormat="1" ht="12">
      <c r="A133" s="39"/>
      <c r="B133" s="40"/>
      <c r="C133" s="41"/>
      <c r="D133" s="218" t="s">
        <v>169</v>
      </c>
      <c r="E133" s="41"/>
      <c r="F133" s="219" t="s">
        <v>229</v>
      </c>
      <c r="G133" s="41"/>
      <c r="H133" s="41"/>
      <c r="I133" s="220"/>
      <c r="J133" s="41"/>
      <c r="K133" s="41"/>
      <c r="L133" s="45"/>
      <c r="M133" s="221"/>
      <c r="N133" s="222"/>
      <c r="O133" s="85"/>
      <c r="P133" s="85"/>
      <c r="Q133" s="85"/>
      <c r="R133" s="85"/>
      <c r="S133" s="85"/>
      <c r="T133" s="86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169</v>
      </c>
      <c r="AU133" s="18" t="s">
        <v>85</v>
      </c>
    </row>
    <row r="134" spans="1:63" s="12" customFormat="1" ht="25.9" customHeight="1">
      <c r="A134" s="12"/>
      <c r="B134" s="189"/>
      <c r="C134" s="190"/>
      <c r="D134" s="191" t="s">
        <v>74</v>
      </c>
      <c r="E134" s="192" t="s">
        <v>230</v>
      </c>
      <c r="F134" s="192" t="s">
        <v>231</v>
      </c>
      <c r="G134" s="190"/>
      <c r="H134" s="190"/>
      <c r="I134" s="193"/>
      <c r="J134" s="194">
        <f>BK134</f>
        <v>0</v>
      </c>
      <c r="K134" s="190"/>
      <c r="L134" s="195"/>
      <c r="M134" s="196"/>
      <c r="N134" s="197"/>
      <c r="O134" s="197"/>
      <c r="P134" s="198">
        <f>P135+P285+P380+P399+P434+P449+P508+P534</f>
        <v>0</v>
      </c>
      <c r="Q134" s="197"/>
      <c r="R134" s="198">
        <f>R135+R285+R380+R399+R434+R449+R508+R534</f>
        <v>6.356194789999999</v>
      </c>
      <c r="S134" s="197"/>
      <c r="T134" s="199">
        <f>T135+T285+T380+T399+T434+T449+T508+T534</f>
        <v>0.93339086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00" t="s">
        <v>85</v>
      </c>
      <c r="AT134" s="201" t="s">
        <v>74</v>
      </c>
      <c r="AU134" s="201" t="s">
        <v>75</v>
      </c>
      <c r="AY134" s="200" t="s">
        <v>159</v>
      </c>
      <c r="BK134" s="202">
        <f>BK135+BK285+BK380+BK399+BK434+BK449+BK508+BK534</f>
        <v>0</v>
      </c>
    </row>
    <row r="135" spans="1:63" s="12" customFormat="1" ht="22.8" customHeight="1">
      <c r="A135" s="12"/>
      <c r="B135" s="189"/>
      <c r="C135" s="190"/>
      <c r="D135" s="191" t="s">
        <v>74</v>
      </c>
      <c r="E135" s="203" t="s">
        <v>232</v>
      </c>
      <c r="F135" s="203" t="s">
        <v>233</v>
      </c>
      <c r="G135" s="190"/>
      <c r="H135" s="190"/>
      <c r="I135" s="193"/>
      <c r="J135" s="204">
        <f>BK135</f>
        <v>0</v>
      </c>
      <c r="K135" s="190"/>
      <c r="L135" s="195"/>
      <c r="M135" s="196"/>
      <c r="N135" s="197"/>
      <c r="O135" s="197"/>
      <c r="P135" s="198">
        <f>SUM(P136:P284)</f>
        <v>0</v>
      </c>
      <c r="Q135" s="197"/>
      <c r="R135" s="198">
        <f>SUM(R136:R284)</f>
        <v>3.1956369199999997</v>
      </c>
      <c r="S135" s="197"/>
      <c r="T135" s="199">
        <f>SUM(T136:T284)</f>
        <v>0.130416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00" t="s">
        <v>85</v>
      </c>
      <c r="AT135" s="201" t="s">
        <v>74</v>
      </c>
      <c r="AU135" s="201" t="s">
        <v>83</v>
      </c>
      <c r="AY135" s="200" t="s">
        <v>159</v>
      </c>
      <c r="BK135" s="202">
        <f>SUM(BK136:BK284)</f>
        <v>0</v>
      </c>
    </row>
    <row r="136" spans="1:65" s="2" customFormat="1" ht="33" customHeight="1">
      <c r="A136" s="39"/>
      <c r="B136" s="40"/>
      <c r="C136" s="205" t="s">
        <v>234</v>
      </c>
      <c r="D136" s="205" t="s">
        <v>162</v>
      </c>
      <c r="E136" s="206" t="s">
        <v>235</v>
      </c>
      <c r="F136" s="207" t="s">
        <v>236</v>
      </c>
      <c r="G136" s="208" t="s">
        <v>237</v>
      </c>
      <c r="H136" s="209">
        <v>123</v>
      </c>
      <c r="I136" s="210"/>
      <c r="J136" s="211">
        <f>ROUND(I136*H136,2)</f>
        <v>0</v>
      </c>
      <c r="K136" s="207" t="s">
        <v>166</v>
      </c>
      <c r="L136" s="45"/>
      <c r="M136" s="212" t="s">
        <v>19</v>
      </c>
      <c r="N136" s="213" t="s">
        <v>46</v>
      </c>
      <c r="O136" s="85"/>
      <c r="P136" s="214">
        <f>O136*H136</f>
        <v>0</v>
      </c>
      <c r="Q136" s="214">
        <v>0.00045</v>
      </c>
      <c r="R136" s="214">
        <f>Q136*H136</f>
        <v>0.055349999999999996</v>
      </c>
      <c r="S136" s="214">
        <v>0</v>
      </c>
      <c r="T136" s="215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16" t="s">
        <v>238</v>
      </c>
      <c r="AT136" s="216" t="s">
        <v>162</v>
      </c>
      <c r="AU136" s="216" t="s">
        <v>85</v>
      </c>
      <c r="AY136" s="18" t="s">
        <v>159</v>
      </c>
      <c r="BE136" s="217">
        <f>IF(N136="základní",J136,0)</f>
        <v>0</v>
      </c>
      <c r="BF136" s="217">
        <f>IF(N136="snížená",J136,0)</f>
        <v>0</v>
      </c>
      <c r="BG136" s="217">
        <f>IF(N136="zákl. přenesená",J136,0)</f>
        <v>0</v>
      </c>
      <c r="BH136" s="217">
        <f>IF(N136="sníž. přenesená",J136,0)</f>
        <v>0</v>
      </c>
      <c r="BI136" s="217">
        <f>IF(N136="nulová",J136,0)</f>
        <v>0</v>
      </c>
      <c r="BJ136" s="18" t="s">
        <v>83</v>
      </c>
      <c r="BK136" s="217">
        <f>ROUND(I136*H136,2)</f>
        <v>0</v>
      </c>
      <c r="BL136" s="18" t="s">
        <v>238</v>
      </c>
      <c r="BM136" s="216" t="s">
        <v>1843</v>
      </c>
    </row>
    <row r="137" spans="1:47" s="2" customFormat="1" ht="12">
      <c r="A137" s="39"/>
      <c r="B137" s="40"/>
      <c r="C137" s="41"/>
      <c r="D137" s="218" t="s">
        <v>169</v>
      </c>
      <c r="E137" s="41"/>
      <c r="F137" s="219" t="s">
        <v>240</v>
      </c>
      <c r="G137" s="41"/>
      <c r="H137" s="41"/>
      <c r="I137" s="220"/>
      <c r="J137" s="41"/>
      <c r="K137" s="41"/>
      <c r="L137" s="45"/>
      <c r="M137" s="221"/>
      <c r="N137" s="222"/>
      <c r="O137" s="85"/>
      <c r="P137" s="85"/>
      <c r="Q137" s="85"/>
      <c r="R137" s="85"/>
      <c r="S137" s="85"/>
      <c r="T137" s="86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169</v>
      </c>
      <c r="AU137" s="18" t="s">
        <v>85</v>
      </c>
    </row>
    <row r="138" spans="1:51" s="13" customFormat="1" ht="12">
      <c r="A138" s="13"/>
      <c r="B138" s="223"/>
      <c r="C138" s="224"/>
      <c r="D138" s="225" t="s">
        <v>175</v>
      </c>
      <c r="E138" s="226" t="s">
        <v>19</v>
      </c>
      <c r="F138" s="227" t="s">
        <v>241</v>
      </c>
      <c r="G138" s="224"/>
      <c r="H138" s="226" t="s">
        <v>19</v>
      </c>
      <c r="I138" s="228"/>
      <c r="J138" s="224"/>
      <c r="K138" s="224"/>
      <c r="L138" s="229"/>
      <c r="M138" s="230"/>
      <c r="N138" s="231"/>
      <c r="O138" s="231"/>
      <c r="P138" s="231"/>
      <c r="Q138" s="231"/>
      <c r="R138" s="231"/>
      <c r="S138" s="231"/>
      <c r="T138" s="232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3" t="s">
        <v>175</v>
      </c>
      <c r="AU138" s="233" t="s">
        <v>85</v>
      </c>
      <c r="AV138" s="13" t="s">
        <v>83</v>
      </c>
      <c r="AW138" s="13" t="s">
        <v>37</v>
      </c>
      <c r="AX138" s="13" t="s">
        <v>75</v>
      </c>
      <c r="AY138" s="233" t="s">
        <v>159</v>
      </c>
    </row>
    <row r="139" spans="1:51" s="14" customFormat="1" ht="12">
      <c r="A139" s="14"/>
      <c r="B139" s="234"/>
      <c r="C139" s="235"/>
      <c r="D139" s="225" t="s">
        <v>175</v>
      </c>
      <c r="E139" s="236" t="s">
        <v>19</v>
      </c>
      <c r="F139" s="237" t="s">
        <v>1844</v>
      </c>
      <c r="G139" s="235"/>
      <c r="H139" s="238">
        <v>122.381</v>
      </c>
      <c r="I139" s="239"/>
      <c r="J139" s="235"/>
      <c r="K139" s="235"/>
      <c r="L139" s="240"/>
      <c r="M139" s="241"/>
      <c r="N139" s="242"/>
      <c r="O139" s="242"/>
      <c r="P139" s="242"/>
      <c r="Q139" s="242"/>
      <c r="R139" s="242"/>
      <c r="S139" s="242"/>
      <c r="T139" s="243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44" t="s">
        <v>175</v>
      </c>
      <c r="AU139" s="244" t="s">
        <v>85</v>
      </c>
      <c r="AV139" s="14" t="s">
        <v>85</v>
      </c>
      <c r="AW139" s="14" t="s">
        <v>37</v>
      </c>
      <c r="AX139" s="14" t="s">
        <v>75</v>
      </c>
      <c r="AY139" s="244" t="s">
        <v>159</v>
      </c>
    </row>
    <row r="140" spans="1:51" s="13" customFormat="1" ht="12">
      <c r="A140" s="13"/>
      <c r="B140" s="223"/>
      <c r="C140" s="224"/>
      <c r="D140" s="225" t="s">
        <v>175</v>
      </c>
      <c r="E140" s="226" t="s">
        <v>19</v>
      </c>
      <c r="F140" s="227" t="s">
        <v>243</v>
      </c>
      <c r="G140" s="224"/>
      <c r="H140" s="226" t="s">
        <v>19</v>
      </c>
      <c r="I140" s="228"/>
      <c r="J140" s="224"/>
      <c r="K140" s="224"/>
      <c r="L140" s="229"/>
      <c r="M140" s="230"/>
      <c r="N140" s="231"/>
      <c r="O140" s="231"/>
      <c r="P140" s="231"/>
      <c r="Q140" s="231"/>
      <c r="R140" s="231"/>
      <c r="S140" s="231"/>
      <c r="T140" s="232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3" t="s">
        <v>175</v>
      </c>
      <c r="AU140" s="233" t="s">
        <v>85</v>
      </c>
      <c r="AV140" s="13" t="s">
        <v>83</v>
      </c>
      <c r="AW140" s="13" t="s">
        <v>37</v>
      </c>
      <c r="AX140" s="13" t="s">
        <v>75</v>
      </c>
      <c r="AY140" s="233" t="s">
        <v>159</v>
      </c>
    </row>
    <row r="141" spans="1:51" s="14" customFormat="1" ht="12">
      <c r="A141" s="14"/>
      <c r="B141" s="234"/>
      <c r="C141" s="235"/>
      <c r="D141" s="225" t="s">
        <v>175</v>
      </c>
      <c r="E141" s="236" t="s">
        <v>19</v>
      </c>
      <c r="F141" s="237" t="s">
        <v>1845</v>
      </c>
      <c r="G141" s="235"/>
      <c r="H141" s="238">
        <v>0.619</v>
      </c>
      <c r="I141" s="239"/>
      <c r="J141" s="235"/>
      <c r="K141" s="235"/>
      <c r="L141" s="240"/>
      <c r="M141" s="241"/>
      <c r="N141" s="242"/>
      <c r="O141" s="242"/>
      <c r="P141" s="242"/>
      <c r="Q141" s="242"/>
      <c r="R141" s="242"/>
      <c r="S141" s="242"/>
      <c r="T141" s="243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44" t="s">
        <v>175</v>
      </c>
      <c r="AU141" s="244" t="s">
        <v>85</v>
      </c>
      <c r="AV141" s="14" t="s">
        <v>85</v>
      </c>
      <c r="AW141" s="14" t="s">
        <v>37</v>
      </c>
      <c r="AX141" s="14" t="s">
        <v>75</v>
      </c>
      <c r="AY141" s="244" t="s">
        <v>159</v>
      </c>
    </row>
    <row r="142" spans="1:51" s="15" customFormat="1" ht="12">
      <c r="A142" s="15"/>
      <c r="B142" s="245"/>
      <c r="C142" s="246"/>
      <c r="D142" s="225" t="s">
        <v>175</v>
      </c>
      <c r="E142" s="247" t="s">
        <v>19</v>
      </c>
      <c r="F142" s="248" t="s">
        <v>179</v>
      </c>
      <c r="G142" s="246"/>
      <c r="H142" s="249">
        <v>123</v>
      </c>
      <c r="I142" s="250"/>
      <c r="J142" s="246"/>
      <c r="K142" s="246"/>
      <c r="L142" s="251"/>
      <c r="M142" s="252"/>
      <c r="N142" s="253"/>
      <c r="O142" s="253"/>
      <c r="P142" s="253"/>
      <c r="Q142" s="253"/>
      <c r="R142" s="253"/>
      <c r="S142" s="253"/>
      <c r="T142" s="254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55" t="s">
        <v>175</v>
      </c>
      <c r="AU142" s="255" t="s">
        <v>85</v>
      </c>
      <c r="AV142" s="15" t="s">
        <v>167</v>
      </c>
      <c r="AW142" s="15" t="s">
        <v>37</v>
      </c>
      <c r="AX142" s="15" t="s">
        <v>83</v>
      </c>
      <c r="AY142" s="255" t="s">
        <v>159</v>
      </c>
    </row>
    <row r="143" spans="1:65" s="2" customFormat="1" ht="37.8" customHeight="1">
      <c r="A143" s="39"/>
      <c r="B143" s="40"/>
      <c r="C143" s="205" t="s">
        <v>245</v>
      </c>
      <c r="D143" s="205" t="s">
        <v>162</v>
      </c>
      <c r="E143" s="206" t="s">
        <v>246</v>
      </c>
      <c r="F143" s="207" t="s">
        <v>247</v>
      </c>
      <c r="G143" s="208" t="s">
        <v>165</v>
      </c>
      <c r="H143" s="209">
        <v>122.381</v>
      </c>
      <c r="I143" s="210"/>
      <c r="J143" s="211">
        <f>ROUND(I143*H143,2)</f>
        <v>0</v>
      </c>
      <c r="K143" s="207" t="s">
        <v>166</v>
      </c>
      <c r="L143" s="45"/>
      <c r="M143" s="212" t="s">
        <v>19</v>
      </c>
      <c r="N143" s="213" t="s">
        <v>46</v>
      </c>
      <c r="O143" s="85"/>
      <c r="P143" s="214">
        <f>O143*H143</f>
        <v>0</v>
      </c>
      <c r="Q143" s="214">
        <v>0</v>
      </c>
      <c r="R143" s="214">
        <f>Q143*H143</f>
        <v>0</v>
      </c>
      <c r="S143" s="214">
        <v>0</v>
      </c>
      <c r="T143" s="215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16" t="s">
        <v>238</v>
      </c>
      <c r="AT143" s="216" t="s">
        <v>162</v>
      </c>
      <c r="AU143" s="216" t="s">
        <v>85</v>
      </c>
      <c r="AY143" s="18" t="s">
        <v>159</v>
      </c>
      <c r="BE143" s="217">
        <f>IF(N143="základní",J143,0)</f>
        <v>0</v>
      </c>
      <c r="BF143" s="217">
        <f>IF(N143="snížená",J143,0)</f>
        <v>0</v>
      </c>
      <c r="BG143" s="217">
        <f>IF(N143="zákl. přenesená",J143,0)</f>
        <v>0</v>
      </c>
      <c r="BH143" s="217">
        <f>IF(N143="sníž. přenesená",J143,0)</f>
        <v>0</v>
      </c>
      <c r="BI143" s="217">
        <f>IF(N143="nulová",J143,0)</f>
        <v>0</v>
      </c>
      <c r="BJ143" s="18" t="s">
        <v>83</v>
      </c>
      <c r="BK143" s="217">
        <f>ROUND(I143*H143,2)</f>
        <v>0</v>
      </c>
      <c r="BL143" s="18" t="s">
        <v>238</v>
      </c>
      <c r="BM143" s="216" t="s">
        <v>1846</v>
      </c>
    </row>
    <row r="144" spans="1:47" s="2" customFormat="1" ht="12">
      <c r="A144" s="39"/>
      <c r="B144" s="40"/>
      <c r="C144" s="41"/>
      <c r="D144" s="218" t="s">
        <v>169</v>
      </c>
      <c r="E144" s="41"/>
      <c r="F144" s="219" t="s">
        <v>249</v>
      </c>
      <c r="G144" s="41"/>
      <c r="H144" s="41"/>
      <c r="I144" s="220"/>
      <c r="J144" s="41"/>
      <c r="K144" s="41"/>
      <c r="L144" s="45"/>
      <c r="M144" s="221"/>
      <c r="N144" s="222"/>
      <c r="O144" s="85"/>
      <c r="P144" s="85"/>
      <c r="Q144" s="85"/>
      <c r="R144" s="85"/>
      <c r="S144" s="85"/>
      <c r="T144" s="86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169</v>
      </c>
      <c r="AU144" s="18" t="s">
        <v>85</v>
      </c>
    </row>
    <row r="145" spans="1:51" s="13" customFormat="1" ht="12">
      <c r="A145" s="13"/>
      <c r="B145" s="223"/>
      <c r="C145" s="224"/>
      <c r="D145" s="225" t="s">
        <v>175</v>
      </c>
      <c r="E145" s="226" t="s">
        <v>19</v>
      </c>
      <c r="F145" s="227" t="s">
        <v>1847</v>
      </c>
      <c r="G145" s="224"/>
      <c r="H145" s="226" t="s">
        <v>19</v>
      </c>
      <c r="I145" s="228"/>
      <c r="J145" s="224"/>
      <c r="K145" s="224"/>
      <c r="L145" s="229"/>
      <c r="M145" s="230"/>
      <c r="N145" s="231"/>
      <c r="O145" s="231"/>
      <c r="P145" s="231"/>
      <c r="Q145" s="231"/>
      <c r="R145" s="231"/>
      <c r="S145" s="231"/>
      <c r="T145" s="232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3" t="s">
        <v>175</v>
      </c>
      <c r="AU145" s="233" t="s">
        <v>85</v>
      </c>
      <c r="AV145" s="13" t="s">
        <v>83</v>
      </c>
      <c r="AW145" s="13" t="s">
        <v>37</v>
      </c>
      <c r="AX145" s="13" t="s">
        <v>75</v>
      </c>
      <c r="AY145" s="233" t="s">
        <v>159</v>
      </c>
    </row>
    <row r="146" spans="1:51" s="13" customFormat="1" ht="12">
      <c r="A146" s="13"/>
      <c r="B146" s="223"/>
      <c r="C146" s="224"/>
      <c r="D146" s="225" t="s">
        <v>175</v>
      </c>
      <c r="E146" s="226" t="s">
        <v>19</v>
      </c>
      <c r="F146" s="227" t="s">
        <v>251</v>
      </c>
      <c r="G146" s="224"/>
      <c r="H146" s="226" t="s">
        <v>19</v>
      </c>
      <c r="I146" s="228"/>
      <c r="J146" s="224"/>
      <c r="K146" s="224"/>
      <c r="L146" s="229"/>
      <c r="M146" s="230"/>
      <c r="N146" s="231"/>
      <c r="O146" s="231"/>
      <c r="P146" s="231"/>
      <c r="Q146" s="231"/>
      <c r="R146" s="231"/>
      <c r="S146" s="231"/>
      <c r="T146" s="232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3" t="s">
        <v>175</v>
      </c>
      <c r="AU146" s="233" t="s">
        <v>85</v>
      </c>
      <c r="AV146" s="13" t="s">
        <v>83</v>
      </c>
      <c r="AW146" s="13" t="s">
        <v>37</v>
      </c>
      <c r="AX146" s="13" t="s">
        <v>75</v>
      </c>
      <c r="AY146" s="233" t="s">
        <v>159</v>
      </c>
    </row>
    <row r="147" spans="1:51" s="13" customFormat="1" ht="12">
      <c r="A147" s="13"/>
      <c r="B147" s="223"/>
      <c r="C147" s="224"/>
      <c r="D147" s="225" t="s">
        <v>175</v>
      </c>
      <c r="E147" s="226" t="s">
        <v>19</v>
      </c>
      <c r="F147" s="227" t="s">
        <v>1848</v>
      </c>
      <c r="G147" s="224"/>
      <c r="H147" s="226" t="s">
        <v>19</v>
      </c>
      <c r="I147" s="228"/>
      <c r="J147" s="224"/>
      <c r="K147" s="224"/>
      <c r="L147" s="229"/>
      <c r="M147" s="230"/>
      <c r="N147" s="231"/>
      <c r="O147" s="231"/>
      <c r="P147" s="231"/>
      <c r="Q147" s="231"/>
      <c r="R147" s="231"/>
      <c r="S147" s="231"/>
      <c r="T147" s="232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3" t="s">
        <v>175</v>
      </c>
      <c r="AU147" s="233" t="s">
        <v>85</v>
      </c>
      <c r="AV147" s="13" t="s">
        <v>83</v>
      </c>
      <c r="AW147" s="13" t="s">
        <v>37</v>
      </c>
      <c r="AX147" s="13" t="s">
        <v>75</v>
      </c>
      <c r="AY147" s="233" t="s">
        <v>159</v>
      </c>
    </row>
    <row r="148" spans="1:51" s="14" customFormat="1" ht="12">
      <c r="A148" s="14"/>
      <c r="B148" s="234"/>
      <c r="C148" s="235"/>
      <c r="D148" s="225" t="s">
        <v>175</v>
      </c>
      <c r="E148" s="236" t="s">
        <v>19</v>
      </c>
      <c r="F148" s="237" t="s">
        <v>1849</v>
      </c>
      <c r="G148" s="235"/>
      <c r="H148" s="238">
        <v>22.218</v>
      </c>
      <c r="I148" s="239"/>
      <c r="J148" s="235"/>
      <c r="K148" s="235"/>
      <c r="L148" s="240"/>
      <c r="M148" s="241"/>
      <c r="N148" s="242"/>
      <c r="O148" s="242"/>
      <c r="P148" s="242"/>
      <c r="Q148" s="242"/>
      <c r="R148" s="242"/>
      <c r="S148" s="242"/>
      <c r="T148" s="243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44" t="s">
        <v>175</v>
      </c>
      <c r="AU148" s="244" t="s">
        <v>85</v>
      </c>
      <c r="AV148" s="14" t="s">
        <v>85</v>
      </c>
      <c r="AW148" s="14" t="s">
        <v>37</v>
      </c>
      <c r="AX148" s="14" t="s">
        <v>75</v>
      </c>
      <c r="AY148" s="244" t="s">
        <v>159</v>
      </c>
    </row>
    <row r="149" spans="1:51" s="14" customFormat="1" ht="12">
      <c r="A149" s="14"/>
      <c r="B149" s="234"/>
      <c r="C149" s="235"/>
      <c r="D149" s="225" t="s">
        <v>175</v>
      </c>
      <c r="E149" s="236" t="s">
        <v>19</v>
      </c>
      <c r="F149" s="237" t="s">
        <v>1850</v>
      </c>
      <c r="G149" s="235"/>
      <c r="H149" s="238">
        <v>11.856</v>
      </c>
      <c r="I149" s="239"/>
      <c r="J149" s="235"/>
      <c r="K149" s="235"/>
      <c r="L149" s="240"/>
      <c r="M149" s="241"/>
      <c r="N149" s="242"/>
      <c r="O149" s="242"/>
      <c r="P149" s="242"/>
      <c r="Q149" s="242"/>
      <c r="R149" s="242"/>
      <c r="S149" s="242"/>
      <c r="T149" s="243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44" t="s">
        <v>175</v>
      </c>
      <c r="AU149" s="244" t="s">
        <v>85</v>
      </c>
      <c r="AV149" s="14" t="s">
        <v>85</v>
      </c>
      <c r="AW149" s="14" t="s">
        <v>37</v>
      </c>
      <c r="AX149" s="14" t="s">
        <v>75</v>
      </c>
      <c r="AY149" s="244" t="s">
        <v>159</v>
      </c>
    </row>
    <row r="150" spans="1:51" s="13" customFormat="1" ht="12">
      <c r="A150" s="13"/>
      <c r="B150" s="223"/>
      <c r="C150" s="224"/>
      <c r="D150" s="225" t="s">
        <v>175</v>
      </c>
      <c r="E150" s="226" t="s">
        <v>19</v>
      </c>
      <c r="F150" s="227" t="s">
        <v>1851</v>
      </c>
      <c r="G150" s="224"/>
      <c r="H150" s="226" t="s">
        <v>19</v>
      </c>
      <c r="I150" s="228"/>
      <c r="J150" s="224"/>
      <c r="K150" s="224"/>
      <c r="L150" s="229"/>
      <c r="M150" s="230"/>
      <c r="N150" s="231"/>
      <c r="O150" s="231"/>
      <c r="P150" s="231"/>
      <c r="Q150" s="231"/>
      <c r="R150" s="231"/>
      <c r="S150" s="231"/>
      <c r="T150" s="232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3" t="s">
        <v>175</v>
      </c>
      <c r="AU150" s="233" t="s">
        <v>85</v>
      </c>
      <c r="AV150" s="13" t="s">
        <v>83</v>
      </c>
      <c r="AW150" s="13" t="s">
        <v>37</v>
      </c>
      <c r="AX150" s="13" t="s">
        <v>75</v>
      </c>
      <c r="AY150" s="233" t="s">
        <v>159</v>
      </c>
    </row>
    <row r="151" spans="1:51" s="14" customFormat="1" ht="12">
      <c r="A151" s="14"/>
      <c r="B151" s="234"/>
      <c r="C151" s="235"/>
      <c r="D151" s="225" t="s">
        <v>175</v>
      </c>
      <c r="E151" s="236" t="s">
        <v>19</v>
      </c>
      <c r="F151" s="237" t="s">
        <v>1852</v>
      </c>
      <c r="G151" s="235"/>
      <c r="H151" s="238">
        <v>58.711</v>
      </c>
      <c r="I151" s="239"/>
      <c r="J151" s="235"/>
      <c r="K151" s="235"/>
      <c r="L151" s="240"/>
      <c r="M151" s="241"/>
      <c r="N151" s="242"/>
      <c r="O151" s="242"/>
      <c r="P151" s="242"/>
      <c r="Q151" s="242"/>
      <c r="R151" s="242"/>
      <c r="S151" s="242"/>
      <c r="T151" s="243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44" t="s">
        <v>175</v>
      </c>
      <c r="AU151" s="244" t="s">
        <v>85</v>
      </c>
      <c r="AV151" s="14" t="s">
        <v>85</v>
      </c>
      <c r="AW151" s="14" t="s">
        <v>37</v>
      </c>
      <c r="AX151" s="14" t="s">
        <v>75</v>
      </c>
      <c r="AY151" s="244" t="s">
        <v>159</v>
      </c>
    </row>
    <row r="152" spans="1:51" s="14" customFormat="1" ht="12">
      <c r="A152" s="14"/>
      <c r="B152" s="234"/>
      <c r="C152" s="235"/>
      <c r="D152" s="225" t="s">
        <v>175</v>
      </c>
      <c r="E152" s="236" t="s">
        <v>19</v>
      </c>
      <c r="F152" s="237" t="s">
        <v>1853</v>
      </c>
      <c r="G152" s="235"/>
      <c r="H152" s="238">
        <v>49.036</v>
      </c>
      <c r="I152" s="239"/>
      <c r="J152" s="235"/>
      <c r="K152" s="235"/>
      <c r="L152" s="240"/>
      <c r="M152" s="241"/>
      <c r="N152" s="242"/>
      <c r="O152" s="242"/>
      <c r="P152" s="242"/>
      <c r="Q152" s="242"/>
      <c r="R152" s="242"/>
      <c r="S152" s="242"/>
      <c r="T152" s="243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44" t="s">
        <v>175</v>
      </c>
      <c r="AU152" s="244" t="s">
        <v>85</v>
      </c>
      <c r="AV152" s="14" t="s">
        <v>85</v>
      </c>
      <c r="AW152" s="14" t="s">
        <v>37</v>
      </c>
      <c r="AX152" s="14" t="s">
        <v>75</v>
      </c>
      <c r="AY152" s="244" t="s">
        <v>159</v>
      </c>
    </row>
    <row r="153" spans="1:51" s="14" customFormat="1" ht="12">
      <c r="A153" s="14"/>
      <c r="B153" s="234"/>
      <c r="C153" s="235"/>
      <c r="D153" s="225" t="s">
        <v>175</v>
      </c>
      <c r="E153" s="236" t="s">
        <v>19</v>
      </c>
      <c r="F153" s="237" t="s">
        <v>1854</v>
      </c>
      <c r="G153" s="235"/>
      <c r="H153" s="238">
        <v>-19.44</v>
      </c>
      <c r="I153" s="239"/>
      <c r="J153" s="235"/>
      <c r="K153" s="235"/>
      <c r="L153" s="240"/>
      <c r="M153" s="241"/>
      <c r="N153" s="242"/>
      <c r="O153" s="242"/>
      <c r="P153" s="242"/>
      <c r="Q153" s="242"/>
      <c r="R153" s="242"/>
      <c r="S153" s="242"/>
      <c r="T153" s="243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44" t="s">
        <v>175</v>
      </c>
      <c r="AU153" s="244" t="s">
        <v>85</v>
      </c>
      <c r="AV153" s="14" t="s">
        <v>85</v>
      </c>
      <c r="AW153" s="14" t="s">
        <v>37</v>
      </c>
      <c r="AX153" s="14" t="s">
        <v>75</v>
      </c>
      <c r="AY153" s="244" t="s">
        <v>159</v>
      </c>
    </row>
    <row r="154" spans="1:51" s="15" customFormat="1" ht="12">
      <c r="A154" s="15"/>
      <c r="B154" s="245"/>
      <c r="C154" s="246"/>
      <c r="D154" s="225" t="s">
        <v>175</v>
      </c>
      <c r="E154" s="247" t="s">
        <v>19</v>
      </c>
      <c r="F154" s="248" t="s">
        <v>179</v>
      </c>
      <c r="G154" s="246"/>
      <c r="H154" s="249">
        <v>122.381</v>
      </c>
      <c r="I154" s="250"/>
      <c r="J154" s="246"/>
      <c r="K154" s="246"/>
      <c r="L154" s="251"/>
      <c r="M154" s="252"/>
      <c r="N154" s="253"/>
      <c r="O154" s="253"/>
      <c r="P154" s="253"/>
      <c r="Q154" s="253"/>
      <c r="R154" s="253"/>
      <c r="S154" s="253"/>
      <c r="T154" s="254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55" t="s">
        <v>175</v>
      </c>
      <c r="AU154" s="255" t="s">
        <v>85</v>
      </c>
      <c r="AV154" s="15" t="s">
        <v>167</v>
      </c>
      <c r="AW154" s="15" t="s">
        <v>37</v>
      </c>
      <c r="AX154" s="15" t="s">
        <v>83</v>
      </c>
      <c r="AY154" s="255" t="s">
        <v>159</v>
      </c>
    </row>
    <row r="155" spans="1:65" s="2" customFormat="1" ht="16.5" customHeight="1">
      <c r="A155" s="39"/>
      <c r="B155" s="40"/>
      <c r="C155" s="257" t="s">
        <v>254</v>
      </c>
      <c r="D155" s="257" t="s">
        <v>255</v>
      </c>
      <c r="E155" s="258" t="s">
        <v>256</v>
      </c>
      <c r="F155" s="259" t="s">
        <v>257</v>
      </c>
      <c r="G155" s="260" t="s">
        <v>258</v>
      </c>
      <c r="H155" s="261">
        <v>42.833</v>
      </c>
      <c r="I155" s="262"/>
      <c r="J155" s="263">
        <f>ROUND(I155*H155,2)</f>
        <v>0</v>
      </c>
      <c r="K155" s="259" t="s">
        <v>166</v>
      </c>
      <c r="L155" s="264"/>
      <c r="M155" s="265" t="s">
        <v>19</v>
      </c>
      <c r="N155" s="266" t="s">
        <v>46</v>
      </c>
      <c r="O155" s="85"/>
      <c r="P155" s="214">
        <f>O155*H155</f>
        <v>0</v>
      </c>
      <c r="Q155" s="214">
        <v>0.001</v>
      </c>
      <c r="R155" s="214">
        <f>Q155*H155</f>
        <v>0.042832999999999996</v>
      </c>
      <c r="S155" s="214">
        <v>0</v>
      </c>
      <c r="T155" s="215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16" t="s">
        <v>259</v>
      </c>
      <c r="AT155" s="216" t="s">
        <v>255</v>
      </c>
      <c r="AU155" s="216" t="s">
        <v>85</v>
      </c>
      <c r="AY155" s="18" t="s">
        <v>159</v>
      </c>
      <c r="BE155" s="217">
        <f>IF(N155="základní",J155,0)</f>
        <v>0</v>
      </c>
      <c r="BF155" s="217">
        <f>IF(N155="snížená",J155,0)</f>
        <v>0</v>
      </c>
      <c r="BG155" s="217">
        <f>IF(N155="zákl. přenesená",J155,0)</f>
        <v>0</v>
      </c>
      <c r="BH155" s="217">
        <f>IF(N155="sníž. přenesená",J155,0)</f>
        <v>0</v>
      </c>
      <c r="BI155" s="217">
        <f>IF(N155="nulová",J155,0)</f>
        <v>0</v>
      </c>
      <c r="BJ155" s="18" t="s">
        <v>83</v>
      </c>
      <c r="BK155" s="217">
        <f>ROUND(I155*H155,2)</f>
        <v>0</v>
      </c>
      <c r="BL155" s="18" t="s">
        <v>238</v>
      </c>
      <c r="BM155" s="216" t="s">
        <v>1855</v>
      </c>
    </row>
    <row r="156" spans="1:51" s="14" customFormat="1" ht="12">
      <c r="A156" s="14"/>
      <c r="B156" s="234"/>
      <c r="C156" s="235"/>
      <c r="D156" s="225" t="s">
        <v>175</v>
      </c>
      <c r="E156" s="235"/>
      <c r="F156" s="237" t="s">
        <v>1856</v>
      </c>
      <c r="G156" s="235"/>
      <c r="H156" s="238">
        <v>42.833</v>
      </c>
      <c r="I156" s="239"/>
      <c r="J156" s="235"/>
      <c r="K156" s="235"/>
      <c r="L156" s="240"/>
      <c r="M156" s="241"/>
      <c r="N156" s="242"/>
      <c r="O156" s="242"/>
      <c r="P156" s="242"/>
      <c r="Q156" s="242"/>
      <c r="R156" s="242"/>
      <c r="S156" s="242"/>
      <c r="T156" s="243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44" t="s">
        <v>175</v>
      </c>
      <c r="AU156" s="244" t="s">
        <v>85</v>
      </c>
      <c r="AV156" s="14" t="s">
        <v>85</v>
      </c>
      <c r="AW156" s="14" t="s">
        <v>4</v>
      </c>
      <c r="AX156" s="14" t="s">
        <v>83</v>
      </c>
      <c r="AY156" s="244" t="s">
        <v>159</v>
      </c>
    </row>
    <row r="157" spans="1:65" s="2" customFormat="1" ht="33" customHeight="1">
      <c r="A157" s="39"/>
      <c r="B157" s="40"/>
      <c r="C157" s="205" t="s">
        <v>262</v>
      </c>
      <c r="D157" s="205" t="s">
        <v>162</v>
      </c>
      <c r="E157" s="206" t="s">
        <v>271</v>
      </c>
      <c r="F157" s="207" t="s">
        <v>272</v>
      </c>
      <c r="G157" s="208" t="s">
        <v>165</v>
      </c>
      <c r="H157" s="209">
        <v>122.381</v>
      </c>
      <c r="I157" s="210"/>
      <c r="J157" s="211">
        <f>ROUND(I157*H157,2)</f>
        <v>0</v>
      </c>
      <c r="K157" s="207" t="s">
        <v>166</v>
      </c>
      <c r="L157" s="45"/>
      <c r="M157" s="212" t="s">
        <v>19</v>
      </c>
      <c r="N157" s="213" t="s">
        <v>46</v>
      </c>
      <c r="O157" s="85"/>
      <c r="P157" s="214">
        <f>O157*H157</f>
        <v>0</v>
      </c>
      <c r="Q157" s="214">
        <v>0</v>
      </c>
      <c r="R157" s="214">
        <f>Q157*H157</f>
        <v>0</v>
      </c>
      <c r="S157" s="214">
        <v>0</v>
      </c>
      <c r="T157" s="215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16" t="s">
        <v>238</v>
      </c>
      <c r="AT157" s="216" t="s">
        <v>162</v>
      </c>
      <c r="AU157" s="216" t="s">
        <v>85</v>
      </c>
      <c r="AY157" s="18" t="s">
        <v>159</v>
      </c>
      <c r="BE157" s="217">
        <f>IF(N157="základní",J157,0)</f>
        <v>0</v>
      </c>
      <c r="BF157" s="217">
        <f>IF(N157="snížená",J157,0)</f>
        <v>0</v>
      </c>
      <c r="BG157" s="217">
        <f>IF(N157="zákl. přenesená",J157,0)</f>
        <v>0</v>
      </c>
      <c r="BH157" s="217">
        <f>IF(N157="sníž. přenesená",J157,0)</f>
        <v>0</v>
      </c>
      <c r="BI157" s="217">
        <f>IF(N157="nulová",J157,0)</f>
        <v>0</v>
      </c>
      <c r="BJ157" s="18" t="s">
        <v>83</v>
      </c>
      <c r="BK157" s="217">
        <f>ROUND(I157*H157,2)</f>
        <v>0</v>
      </c>
      <c r="BL157" s="18" t="s">
        <v>238</v>
      </c>
      <c r="BM157" s="216" t="s">
        <v>1857</v>
      </c>
    </row>
    <row r="158" spans="1:47" s="2" customFormat="1" ht="12">
      <c r="A158" s="39"/>
      <c r="B158" s="40"/>
      <c r="C158" s="41"/>
      <c r="D158" s="218" t="s">
        <v>169</v>
      </c>
      <c r="E158" s="41"/>
      <c r="F158" s="219" t="s">
        <v>274</v>
      </c>
      <c r="G158" s="41"/>
      <c r="H158" s="41"/>
      <c r="I158" s="220"/>
      <c r="J158" s="41"/>
      <c r="K158" s="41"/>
      <c r="L158" s="45"/>
      <c r="M158" s="221"/>
      <c r="N158" s="222"/>
      <c r="O158" s="85"/>
      <c r="P158" s="85"/>
      <c r="Q158" s="85"/>
      <c r="R158" s="85"/>
      <c r="S158" s="85"/>
      <c r="T158" s="86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T158" s="18" t="s">
        <v>169</v>
      </c>
      <c r="AU158" s="18" t="s">
        <v>85</v>
      </c>
    </row>
    <row r="159" spans="1:65" s="2" customFormat="1" ht="49.05" customHeight="1">
      <c r="A159" s="39"/>
      <c r="B159" s="40"/>
      <c r="C159" s="257" t="s">
        <v>8</v>
      </c>
      <c r="D159" s="257" t="s">
        <v>255</v>
      </c>
      <c r="E159" s="258" t="s">
        <v>276</v>
      </c>
      <c r="F159" s="259" t="s">
        <v>277</v>
      </c>
      <c r="G159" s="260" t="s">
        <v>165</v>
      </c>
      <c r="H159" s="261">
        <v>142.635</v>
      </c>
      <c r="I159" s="262"/>
      <c r="J159" s="263">
        <f>ROUND(I159*H159,2)</f>
        <v>0</v>
      </c>
      <c r="K159" s="259" t="s">
        <v>166</v>
      </c>
      <c r="L159" s="264"/>
      <c r="M159" s="265" t="s">
        <v>19</v>
      </c>
      <c r="N159" s="266" t="s">
        <v>46</v>
      </c>
      <c r="O159" s="85"/>
      <c r="P159" s="214">
        <f>O159*H159</f>
        <v>0</v>
      </c>
      <c r="Q159" s="214">
        <v>0.004</v>
      </c>
      <c r="R159" s="214">
        <f>Q159*H159</f>
        <v>0.5705399999999999</v>
      </c>
      <c r="S159" s="214">
        <v>0</v>
      </c>
      <c r="T159" s="215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16" t="s">
        <v>259</v>
      </c>
      <c r="AT159" s="216" t="s">
        <v>255</v>
      </c>
      <c r="AU159" s="216" t="s">
        <v>85</v>
      </c>
      <c r="AY159" s="18" t="s">
        <v>159</v>
      </c>
      <c r="BE159" s="217">
        <f>IF(N159="základní",J159,0)</f>
        <v>0</v>
      </c>
      <c r="BF159" s="217">
        <f>IF(N159="snížená",J159,0)</f>
        <v>0</v>
      </c>
      <c r="BG159" s="217">
        <f>IF(N159="zákl. přenesená",J159,0)</f>
        <v>0</v>
      </c>
      <c r="BH159" s="217">
        <f>IF(N159="sníž. přenesená",J159,0)</f>
        <v>0</v>
      </c>
      <c r="BI159" s="217">
        <f>IF(N159="nulová",J159,0)</f>
        <v>0</v>
      </c>
      <c r="BJ159" s="18" t="s">
        <v>83</v>
      </c>
      <c r="BK159" s="217">
        <f>ROUND(I159*H159,2)</f>
        <v>0</v>
      </c>
      <c r="BL159" s="18" t="s">
        <v>238</v>
      </c>
      <c r="BM159" s="216" t="s">
        <v>1858</v>
      </c>
    </row>
    <row r="160" spans="1:51" s="14" customFormat="1" ht="12">
      <c r="A160" s="14"/>
      <c r="B160" s="234"/>
      <c r="C160" s="235"/>
      <c r="D160" s="225" t="s">
        <v>175</v>
      </c>
      <c r="E160" s="235"/>
      <c r="F160" s="237" t="s">
        <v>1859</v>
      </c>
      <c r="G160" s="235"/>
      <c r="H160" s="238">
        <v>142.635</v>
      </c>
      <c r="I160" s="239"/>
      <c r="J160" s="235"/>
      <c r="K160" s="235"/>
      <c r="L160" s="240"/>
      <c r="M160" s="241"/>
      <c r="N160" s="242"/>
      <c r="O160" s="242"/>
      <c r="P160" s="242"/>
      <c r="Q160" s="242"/>
      <c r="R160" s="242"/>
      <c r="S160" s="242"/>
      <c r="T160" s="243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44" t="s">
        <v>175</v>
      </c>
      <c r="AU160" s="244" t="s">
        <v>85</v>
      </c>
      <c r="AV160" s="14" t="s">
        <v>85</v>
      </c>
      <c r="AW160" s="14" t="s">
        <v>4</v>
      </c>
      <c r="AX160" s="14" t="s">
        <v>83</v>
      </c>
      <c r="AY160" s="244" t="s">
        <v>159</v>
      </c>
    </row>
    <row r="161" spans="1:65" s="2" customFormat="1" ht="24.15" customHeight="1">
      <c r="A161" s="39"/>
      <c r="B161" s="40"/>
      <c r="C161" s="205" t="s">
        <v>238</v>
      </c>
      <c r="D161" s="205" t="s">
        <v>162</v>
      </c>
      <c r="E161" s="206" t="s">
        <v>263</v>
      </c>
      <c r="F161" s="207" t="s">
        <v>264</v>
      </c>
      <c r="G161" s="208" t="s">
        <v>165</v>
      </c>
      <c r="H161" s="209">
        <v>122.381</v>
      </c>
      <c r="I161" s="210"/>
      <c r="J161" s="211">
        <f>ROUND(I161*H161,2)</f>
        <v>0</v>
      </c>
      <c r="K161" s="207" t="s">
        <v>166</v>
      </c>
      <c r="L161" s="45"/>
      <c r="M161" s="212" t="s">
        <v>19</v>
      </c>
      <c r="N161" s="213" t="s">
        <v>46</v>
      </c>
      <c r="O161" s="85"/>
      <c r="P161" s="214">
        <f>O161*H161</f>
        <v>0</v>
      </c>
      <c r="Q161" s="214">
        <v>0.00088</v>
      </c>
      <c r="R161" s="214">
        <f>Q161*H161</f>
        <v>0.10769528</v>
      </c>
      <c r="S161" s="214">
        <v>0</v>
      </c>
      <c r="T161" s="215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16" t="s">
        <v>238</v>
      </c>
      <c r="AT161" s="216" t="s">
        <v>162</v>
      </c>
      <c r="AU161" s="216" t="s">
        <v>85</v>
      </c>
      <c r="AY161" s="18" t="s">
        <v>159</v>
      </c>
      <c r="BE161" s="217">
        <f>IF(N161="základní",J161,0)</f>
        <v>0</v>
      </c>
      <c r="BF161" s="217">
        <f>IF(N161="snížená",J161,0)</f>
        <v>0</v>
      </c>
      <c r="BG161" s="217">
        <f>IF(N161="zákl. přenesená",J161,0)</f>
        <v>0</v>
      </c>
      <c r="BH161" s="217">
        <f>IF(N161="sníž. přenesená",J161,0)</f>
        <v>0</v>
      </c>
      <c r="BI161" s="217">
        <f>IF(N161="nulová",J161,0)</f>
        <v>0</v>
      </c>
      <c r="BJ161" s="18" t="s">
        <v>83</v>
      </c>
      <c r="BK161" s="217">
        <f>ROUND(I161*H161,2)</f>
        <v>0</v>
      </c>
      <c r="BL161" s="18" t="s">
        <v>238</v>
      </c>
      <c r="BM161" s="216" t="s">
        <v>1860</v>
      </c>
    </row>
    <row r="162" spans="1:47" s="2" customFormat="1" ht="12">
      <c r="A162" s="39"/>
      <c r="B162" s="40"/>
      <c r="C162" s="41"/>
      <c r="D162" s="218" t="s">
        <v>169</v>
      </c>
      <c r="E162" s="41"/>
      <c r="F162" s="219" t="s">
        <v>266</v>
      </c>
      <c r="G162" s="41"/>
      <c r="H162" s="41"/>
      <c r="I162" s="220"/>
      <c r="J162" s="41"/>
      <c r="K162" s="41"/>
      <c r="L162" s="45"/>
      <c r="M162" s="221"/>
      <c r="N162" s="222"/>
      <c r="O162" s="85"/>
      <c r="P162" s="85"/>
      <c r="Q162" s="85"/>
      <c r="R162" s="85"/>
      <c r="S162" s="85"/>
      <c r="T162" s="86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8" t="s">
        <v>169</v>
      </c>
      <c r="AU162" s="18" t="s">
        <v>85</v>
      </c>
    </row>
    <row r="163" spans="1:65" s="2" customFormat="1" ht="49.05" customHeight="1">
      <c r="A163" s="39"/>
      <c r="B163" s="40"/>
      <c r="C163" s="257" t="s">
        <v>275</v>
      </c>
      <c r="D163" s="257" t="s">
        <v>255</v>
      </c>
      <c r="E163" s="258" t="s">
        <v>1296</v>
      </c>
      <c r="F163" s="259" t="s">
        <v>1297</v>
      </c>
      <c r="G163" s="260" t="s">
        <v>165</v>
      </c>
      <c r="H163" s="261">
        <v>142.635</v>
      </c>
      <c r="I163" s="262"/>
      <c r="J163" s="263">
        <f>ROUND(I163*H163,2)</f>
        <v>0</v>
      </c>
      <c r="K163" s="259" t="s">
        <v>166</v>
      </c>
      <c r="L163" s="264"/>
      <c r="M163" s="265" t="s">
        <v>19</v>
      </c>
      <c r="N163" s="266" t="s">
        <v>46</v>
      </c>
      <c r="O163" s="85"/>
      <c r="P163" s="214">
        <f>O163*H163</f>
        <v>0</v>
      </c>
      <c r="Q163" s="214">
        <v>0.0053</v>
      </c>
      <c r="R163" s="214">
        <f>Q163*H163</f>
        <v>0.7559655</v>
      </c>
      <c r="S163" s="214">
        <v>0</v>
      </c>
      <c r="T163" s="215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16" t="s">
        <v>259</v>
      </c>
      <c r="AT163" s="216" t="s">
        <v>255</v>
      </c>
      <c r="AU163" s="216" t="s">
        <v>85</v>
      </c>
      <c r="AY163" s="18" t="s">
        <v>159</v>
      </c>
      <c r="BE163" s="217">
        <f>IF(N163="základní",J163,0)</f>
        <v>0</v>
      </c>
      <c r="BF163" s="217">
        <f>IF(N163="snížená",J163,0)</f>
        <v>0</v>
      </c>
      <c r="BG163" s="217">
        <f>IF(N163="zákl. přenesená",J163,0)</f>
        <v>0</v>
      </c>
      <c r="BH163" s="217">
        <f>IF(N163="sníž. přenesená",J163,0)</f>
        <v>0</v>
      </c>
      <c r="BI163" s="217">
        <f>IF(N163="nulová",J163,0)</f>
        <v>0</v>
      </c>
      <c r="BJ163" s="18" t="s">
        <v>83</v>
      </c>
      <c r="BK163" s="217">
        <f>ROUND(I163*H163,2)</f>
        <v>0</v>
      </c>
      <c r="BL163" s="18" t="s">
        <v>238</v>
      </c>
      <c r="BM163" s="216" t="s">
        <v>1861</v>
      </c>
    </row>
    <row r="164" spans="1:51" s="14" customFormat="1" ht="12">
      <c r="A164" s="14"/>
      <c r="B164" s="234"/>
      <c r="C164" s="235"/>
      <c r="D164" s="225" t="s">
        <v>175</v>
      </c>
      <c r="E164" s="235"/>
      <c r="F164" s="237" t="s">
        <v>1859</v>
      </c>
      <c r="G164" s="235"/>
      <c r="H164" s="238">
        <v>142.635</v>
      </c>
      <c r="I164" s="239"/>
      <c r="J164" s="235"/>
      <c r="K164" s="235"/>
      <c r="L164" s="240"/>
      <c r="M164" s="241"/>
      <c r="N164" s="242"/>
      <c r="O164" s="242"/>
      <c r="P164" s="242"/>
      <c r="Q164" s="242"/>
      <c r="R164" s="242"/>
      <c r="S164" s="242"/>
      <c r="T164" s="243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44" t="s">
        <v>175</v>
      </c>
      <c r="AU164" s="244" t="s">
        <v>85</v>
      </c>
      <c r="AV164" s="14" t="s">
        <v>85</v>
      </c>
      <c r="AW164" s="14" t="s">
        <v>4</v>
      </c>
      <c r="AX164" s="14" t="s">
        <v>83</v>
      </c>
      <c r="AY164" s="244" t="s">
        <v>159</v>
      </c>
    </row>
    <row r="165" spans="1:65" s="2" customFormat="1" ht="33" customHeight="1">
      <c r="A165" s="39"/>
      <c r="B165" s="40"/>
      <c r="C165" s="205" t="s">
        <v>279</v>
      </c>
      <c r="D165" s="205" t="s">
        <v>162</v>
      </c>
      <c r="E165" s="206" t="s">
        <v>286</v>
      </c>
      <c r="F165" s="207" t="s">
        <v>287</v>
      </c>
      <c r="G165" s="208" t="s">
        <v>237</v>
      </c>
      <c r="H165" s="209">
        <v>520</v>
      </c>
      <c r="I165" s="210"/>
      <c r="J165" s="211">
        <f>ROUND(I165*H165,2)</f>
        <v>0</v>
      </c>
      <c r="K165" s="207" t="s">
        <v>166</v>
      </c>
      <c r="L165" s="45"/>
      <c r="M165" s="212" t="s">
        <v>19</v>
      </c>
      <c r="N165" s="213" t="s">
        <v>46</v>
      </c>
      <c r="O165" s="85"/>
      <c r="P165" s="214">
        <f>O165*H165</f>
        <v>0</v>
      </c>
      <c r="Q165" s="214">
        <v>0</v>
      </c>
      <c r="R165" s="214">
        <f>Q165*H165</f>
        <v>0</v>
      </c>
      <c r="S165" s="214">
        <v>0</v>
      </c>
      <c r="T165" s="215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16" t="s">
        <v>238</v>
      </c>
      <c r="AT165" s="216" t="s">
        <v>162</v>
      </c>
      <c r="AU165" s="216" t="s">
        <v>85</v>
      </c>
      <c r="AY165" s="18" t="s">
        <v>159</v>
      </c>
      <c r="BE165" s="217">
        <f>IF(N165="základní",J165,0)</f>
        <v>0</v>
      </c>
      <c r="BF165" s="217">
        <f>IF(N165="snížená",J165,0)</f>
        <v>0</v>
      </c>
      <c r="BG165" s="217">
        <f>IF(N165="zákl. přenesená",J165,0)</f>
        <v>0</v>
      </c>
      <c r="BH165" s="217">
        <f>IF(N165="sníž. přenesená",J165,0)</f>
        <v>0</v>
      </c>
      <c r="BI165" s="217">
        <f>IF(N165="nulová",J165,0)</f>
        <v>0</v>
      </c>
      <c r="BJ165" s="18" t="s">
        <v>83</v>
      </c>
      <c r="BK165" s="217">
        <f>ROUND(I165*H165,2)</f>
        <v>0</v>
      </c>
      <c r="BL165" s="18" t="s">
        <v>238</v>
      </c>
      <c r="BM165" s="216" t="s">
        <v>1862</v>
      </c>
    </row>
    <row r="166" spans="1:47" s="2" customFormat="1" ht="12">
      <c r="A166" s="39"/>
      <c r="B166" s="40"/>
      <c r="C166" s="41"/>
      <c r="D166" s="218" t="s">
        <v>169</v>
      </c>
      <c r="E166" s="41"/>
      <c r="F166" s="219" t="s">
        <v>289</v>
      </c>
      <c r="G166" s="41"/>
      <c r="H166" s="41"/>
      <c r="I166" s="220"/>
      <c r="J166" s="41"/>
      <c r="K166" s="41"/>
      <c r="L166" s="45"/>
      <c r="M166" s="221"/>
      <c r="N166" s="222"/>
      <c r="O166" s="85"/>
      <c r="P166" s="85"/>
      <c r="Q166" s="85"/>
      <c r="R166" s="85"/>
      <c r="S166" s="85"/>
      <c r="T166" s="86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8" t="s">
        <v>169</v>
      </c>
      <c r="AU166" s="18" t="s">
        <v>85</v>
      </c>
    </row>
    <row r="167" spans="1:51" s="13" customFormat="1" ht="12">
      <c r="A167" s="13"/>
      <c r="B167" s="223"/>
      <c r="C167" s="224"/>
      <c r="D167" s="225" t="s">
        <v>175</v>
      </c>
      <c r="E167" s="226" t="s">
        <v>19</v>
      </c>
      <c r="F167" s="227" t="s">
        <v>1863</v>
      </c>
      <c r="G167" s="224"/>
      <c r="H167" s="226" t="s">
        <v>19</v>
      </c>
      <c r="I167" s="228"/>
      <c r="J167" s="224"/>
      <c r="K167" s="224"/>
      <c r="L167" s="229"/>
      <c r="M167" s="230"/>
      <c r="N167" s="231"/>
      <c r="O167" s="231"/>
      <c r="P167" s="231"/>
      <c r="Q167" s="231"/>
      <c r="R167" s="231"/>
      <c r="S167" s="231"/>
      <c r="T167" s="232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3" t="s">
        <v>175</v>
      </c>
      <c r="AU167" s="233" t="s">
        <v>85</v>
      </c>
      <c r="AV167" s="13" t="s">
        <v>83</v>
      </c>
      <c r="AW167" s="13" t="s">
        <v>37</v>
      </c>
      <c r="AX167" s="13" t="s">
        <v>75</v>
      </c>
      <c r="AY167" s="233" t="s">
        <v>159</v>
      </c>
    </row>
    <row r="168" spans="1:51" s="14" customFormat="1" ht="12">
      <c r="A168" s="14"/>
      <c r="B168" s="234"/>
      <c r="C168" s="235"/>
      <c r="D168" s="225" t="s">
        <v>175</v>
      </c>
      <c r="E168" s="236" t="s">
        <v>19</v>
      </c>
      <c r="F168" s="237" t="s">
        <v>1864</v>
      </c>
      <c r="G168" s="235"/>
      <c r="H168" s="238">
        <v>13.2</v>
      </c>
      <c r="I168" s="239"/>
      <c r="J168" s="235"/>
      <c r="K168" s="235"/>
      <c r="L168" s="240"/>
      <c r="M168" s="241"/>
      <c r="N168" s="242"/>
      <c r="O168" s="242"/>
      <c r="P168" s="242"/>
      <c r="Q168" s="242"/>
      <c r="R168" s="242"/>
      <c r="S168" s="242"/>
      <c r="T168" s="243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44" t="s">
        <v>175</v>
      </c>
      <c r="AU168" s="244" t="s">
        <v>85</v>
      </c>
      <c r="AV168" s="14" t="s">
        <v>85</v>
      </c>
      <c r="AW168" s="14" t="s">
        <v>37</v>
      </c>
      <c r="AX168" s="14" t="s">
        <v>75</v>
      </c>
      <c r="AY168" s="244" t="s">
        <v>159</v>
      </c>
    </row>
    <row r="169" spans="1:51" s="13" customFormat="1" ht="12">
      <c r="A169" s="13"/>
      <c r="B169" s="223"/>
      <c r="C169" s="224"/>
      <c r="D169" s="225" t="s">
        <v>175</v>
      </c>
      <c r="E169" s="226" t="s">
        <v>19</v>
      </c>
      <c r="F169" s="227" t="s">
        <v>1865</v>
      </c>
      <c r="G169" s="224"/>
      <c r="H169" s="226" t="s">
        <v>19</v>
      </c>
      <c r="I169" s="228"/>
      <c r="J169" s="224"/>
      <c r="K169" s="224"/>
      <c r="L169" s="229"/>
      <c r="M169" s="230"/>
      <c r="N169" s="231"/>
      <c r="O169" s="231"/>
      <c r="P169" s="231"/>
      <c r="Q169" s="231"/>
      <c r="R169" s="231"/>
      <c r="S169" s="231"/>
      <c r="T169" s="232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3" t="s">
        <v>175</v>
      </c>
      <c r="AU169" s="233" t="s">
        <v>85</v>
      </c>
      <c r="AV169" s="13" t="s">
        <v>83</v>
      </c>
      <c r="AW169" s="13" t="s">
        <v>37</v>
      </c>
      <c r="AX169" s="13" t="s">
        <v>75</v>
      </c>
      <c r="AY169" s="233" t="s">
        <v>159</v>
      </c>
    </row>
    <row r="170" spans="1:51" s="14" customFormat="1" ht="12">
      <c r="A170" s="14"/>
      <c r="B170" s="234"/>
      <c r="C170" s="235"/>
      <c r="D170" s="225" t="s">
        <v>175</v>
      </c>
      <c r="E170" s="236" t="s">
        <v>19</v>
      </c>
      <c r="F170" s="237" t="s">
        <v>1866</v>
      </c>
      <c r="G170" s="235"/>
      <c r="H170" s="238">
        <v>369.475</v>
      </c>
      <c r="I170" s="239"/>
      <c r="J170" s="235"/>
      <c r="K170" s="235"/>
      <c r="L170" s="240"/>
      <c r="M170" s="241"/>
      <c r="N170" s="242"/>
      <c r="O170" s="242"/>
      <c r="P170" s="242"/>
      <c r="Q170" s="242"/>
      <c r="R170" s="242"/>
      <c r="S170" s="242"/>
      <c r="T170" s="243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44" t="s">
        <v>175</v>
      </c>
      <c r="AU170" s="244" t="s">
        <v>85</v>
      </c>
      <c r="AV170" s="14" t="s">
        <v>85</v>
      </c>
      <c r="AW170" s="14" t="s">
        <v>37</v>
      </c>
      <c r="AX170" s="14" t="s">
        <v>75</v>
      </c>
      <c r="AY170" s="244" t="s">
        <v>159</v>
      </c>
    </row>
    <row r="171" spans="1:51" s="13" customFormat="1" ht="12">
      <c r="A171" s="13"/>
      <c r="B171" s="223"/>
      <c r="C171" s="224"/>
      <c r="D171" s="225" t="s">
        <v>175</v>
      </c>
      <c r="E171" s="226" t="s">
        <v>19</v>
      </c>
      <c r="F171" s="227" t="s">
        <v>1867</v>
      </c>
      <c r="G171" s="224"/>
      <c r="H171" s="226" t="s">
        <v>19</v>
      </c>
      <c r="I171" s="228"/>
      <c r="J171" s="224"/>
      <c r="K171" s="224"/>
      <c r="L171" s="229"/>
      <c r="M171" s="230"/>
      <c r="N171" s="231"/>
      <c r="O171" s="231"/>
      <c r="P171" s="231"/>
      <c r="Q171" s="231"/>
      <c r="R171" s="231"/>
      <c r="S171" s="231"/>
      <c r="T171" s="232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3" t="s">
        <v>175</v>
      </c>
      <c r="AU171" s="233" t="s">
        <v>85</v>
      </c>
      <c r="AV171" s="13" t="s">
        <v>83</v>
      </c>
      <c r="AW171" s="13" t="s">
        <v>37</v>
      </c>
      <c r="AX171" s="13" t="s">
        <v>75</v>
      </c>
      <c r="AY171" s="233" t="s">
        <v>159</v>
      </c>
    </row>
    <row r="172" spans="1:51" s="14" customFormat="1" ht="12">
      <c r="A172" s="14"/>
      <c r="B172" s="234"/>
      <c r="C172" s="235"/>
      <c r="D172" s="225" t="s">
        <v>175</v>
      </c>
      <c r="E172" s="236" t="s">
        <v>19</v>
      </c>
      <c r="F172" s="237" t="s">
        <v>1868</v>
      </c>
      <c r="G172" s="235"/>
      <c r="H172" s="238">
        <v>133.263</v>
      </c>
      <c r="I172" s="239"/>
      <c r="J172" s="235"/>
      <c r="K172" s="235"/>
      <c r="L172" s="240"/>
      <c r="M172" s="241"/>
      <c r="N172" s="242"/>
      <c r="O172" s="242"/>
      <c r="P172" s="242"/>
      <c r="Q172" s="242"/>
      <c r="R172" s="242"/>
      <c r="S172" s="242"/>
      <c r="T172" s="243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44" t="s">
        <v>175</v>
      </c>
      <c r="AU172" s="244" t="s">
        <v>85</v>
      </c>
      <c r="AV172" s="14" t="s">
        <v>85</v>
      </c>
      <c r="AW172" s="14" t="s">
        <v>37</v>
      </c>
      <c r="AX172" s="14" t="s">
        <v>75</v>
      </c>
      <c r="AY172" s="244" t="s">
        <v>159</v>
      </c>
    </row>
    <row r="173" spans="1:51" s="13" customFormat="1" ht="12">
      <c r="A173" s="13"/>
      <c r="B173" s="223"/>
      <c r="C173" s="224"/>
      <c r="D173" s="225" t="s">
        <v>175</v>
      </c>
      <c r="E173" s="226" t="s">
        <v>19</v>
      </c>
      <c r="F173" s="227" t="s">
        <v>243</v>
      </c>
      <c r="G173" s="224"/>
      <c r="H173" s="226" t="s">
        <v>19</v>
      </c>
      <c r="I173" s="228"/>
      <c r="J173" s="224"/>
      <c r="K173" s="224"/>
      <c r="L173" s="229"/>
      <c r="M173" s="230"/>
      <c r="N173" s="231"/>
      <c r="O173" s="231"/>
      <c r="P173" s="231"/>
      <c r="Q173" s="231"/>
      <c r="R173" s="231"/>
      <c r="S173" s="231"/>
      <c r="T173" s="232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3" t="s">
        <v>175</v>
      </c>
      <c r="AU173" s="233" t="s">
        <v>85</v>
      </c>
      <c r="AV173" s="13" t="s">
        <v>83</v>
      </c>
      <c r="AW173" s="13" t="s">
        <v>37</v>
      </c>
      <c r="AX173" s="13" t="s">
        <v>75</v>
      </c>
      <c r="AY173" s="233" t="s">
        <v>159</v>
      </c>
    </row>
    <row r="174" spans="1:51" s="14" customFormat="1" ht="12">
      <c r="A174" s="14"/>
      <c r="B174" s="234"/>
      <c r="C174" s="235"/>
      <c r="D174" s="225" t="s">
        <v>175</v>
      </c>
      <c r="E174" s="236" t="s">
        <v>19</v>
      </c>
      <c r="F174" s="237" t="s">
        <v>1869</v>
      </c>
      <c r="G174" s="235"/>
      <c r="H174" s="238">
        <v>4.062</v>
      </c>
      <c r="I174" s="239"/>
      <c r="J174" s="235"/>
      <c r="K174" s="235"/>
      <c r="L174" s="240"/>
      <c r="M174" s="241"/>
      <c r="N174" s="242"/>
      <c r="O174" s="242"/>
      <c r="P174" s="242"/>
      <c r="Q174" s="242"/>
      <c r="R174" s="242"/>
      <c r="S174" s="242"/>
      <c r="T174" s="243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44" t="s">
        <v>175</v>
      </c>
      <c r="AU174" s="244" t="s">
        <v>85</v>
      </c>
      <c r="AV174" s="14" t="s">
        <v>85</v>
      </c>
      <c r="AW174" s="14" t="s">
        <v>37</v>
      </c>
      <c r="AX174" s="14" t="s">
        <v>75</v>
      </c>
      <c r="AY174" s="244" t="s">
        <v>159</v>
      </c>
    </row>
    <row r="175" spans="1:51" s="15" customFormat="1" ht="12">
      <c r="A175" s="15"/>
      <c r="B175" s="245"/>
      <c r="C175" s="246"/>
      <c r="D175" s="225" t="s">
        <v>175</v>
      </c>
      <c r="E175" s="247" t="s">
        <v>19</v>
      </c>
      <c r="F175" s="248" t="s">
        <v>179</v>
      </c>
      <c r="G175" s="246"/>
      <c r="H175" s="249">
        <v>520</v>
      </c>
      <c r="I175" s="250"/>
      <c r="J175" s="246"/>
      <c r="K175" s="246"/>
      <c r="L175" s="251"/>
      <c r="M175" s="252"/>
      <c r="N175" s="253"/>
      <c r="O175" s="253"/>
      <c r="P175" s="253"/>
      <c r="Q175" s="253"/>
      <c r="R175" s="253"/>
      <c r="S175" s="253"/>
      <c r="T175" s="254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255" t="s">
        <v>175</v>
      </c>
      <c r="AU175" s="255" t="s">
        <v>85</v>
      </c>
      <c r="AV175" s="15" t="s">
        <v>167</v>
      </c>
      <c r="AW175" s="15" t="s">
        <v>37</v>
      </c>
      <c r="AX175" s="15" t="s">
        <v>83</v>
      </c>
      <c r="AY175" s="255" t="s">
        <v>159</v>
      </c>
    </row>
    <row r="176" spans="1:65" s="2" customFormat="1" ht="21.75" customHeight="1">
      <c r="A176" s="39"/>
      <c r="B176" s="40"/>
      <c r="C176" s="257" t="s">
        <v>281</v>
      </c>
      <c r="D176" s="257" t="s">
        <v>255</v>
      </c>
      <c r="E176" s="258" t="s">
        <v>1870</v>
      </c>
      <c r="F176" s="259" t="s">
        <v>1871</v>
      </c>
      <c r="G176" s="260" t="s">
        <v>237</v>
      </c>
      <c r="H176" s="261">
        <v>520</v>
      </c>
      <c r="I176" s="262"/>
      <c r="J176" s="263">
        <f>ROUND(I176*H176,2)</f>
        <v>0</v>
      </c>
      <c r="K176" s="259" t="s">
        <v>166</v>
      </c>
      <c r="L176" s="264"/>
      <c r="M176" s="265" t="s">
        <v>19</v>
      </c>
      <c r="N176" s="266" t="s">
        <v>46</v>
      </c>
      <c r="O176" s="85"/>
      <c r="P176" s="214">
        <f>O176*H176</f>
        <v>0</v>
      </c>
      <c r="Q176" s="214">
        <v>2E-05</v>
      </c>
      <c r="R176" s="214">
        <f>Q176*H176</f>
        <v>0.010400000000000001</v>
      </c>
      <c r="S176" s="214">
        <v>0</v>
      </c>
      <c r="T176" s="215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16" t="s">
        <v>259</v>
      </c>
      <c r="AT176" s="216" t="s">
        <v>255</v>
      </c>
      <c r="AU176" s="216" t="s">
        <v>85</v>
      </c>
      <c r="AY176" s="18" t="s">
        <v>159</v>
      </c>
      <c r="BE176" s="217">
        <f>IF(N176="základní",J176,0)</f>
        <v>0</v>
      </c>
      <c r="BF176" s="217">
        <f>IF(N176="snížená",J176,0)</f>
        <v>0</v>
      </c>
      <c r="BG176" s="217">
        <f>IF(N176="zákl. přenesená",J176,0)</f>
        <v>0</v>
      </c>
      <c r="BH176" s="217">
        <f>IF(N176="sníž. přenesená",J176,0)</f>
        <v>0</v>
      </c>
      <c r="BI176" s="217">
        <f>IF(N176="nulová",J176,0)</f>
        <v>0</v>
      </c>
      <c r="BJ176" s="18" t="s">
        <v>83</v>
      </c>
      <c r="BK176" s="217">
        <f>ROUND(I176*H176,2)</f>
        <v>0</v>
      </c>
      <c r="BL176" s="18" t="s">
        <v>238</v>
      </c>
      <c r="BM176" s="216" t="s">
        <v>1872</v>
      </c>
    </row>
    <row r="177" spans="1:65" s="2" customFormat="1" ht="33" customHeight="1">
      <c r="A177" s="39"/>
      <c r="B177" s="40"/>
      <c r="C177" s="257" t="s">
        <v>285</v>
      </c>
      <c r="D177" s="257" t="s">
        <v>255</v>
      </c>
      <c r="E177" s="258" t="s">
        <v>1698</v>
      </c>
      <c r="F177" s="259" t="s">
        <v>1699</v>
      </c>
      <c r="G177" s="260" t="s">
        <v>303</v>
      </c>
      <c r="H177" s="261">
        <v>5.2</v>
      </c>
      <c r="I177" s="262"/>
      <c r="J177" s="263">
        <f>ROUND(I177*H177,2)</f>
        <v>0</v>
      </c>
      <c r="K177" s="259" t="s">
        <v>166</v>
      </c>
      <c r="L177" s="264"/>
      <c r="M177" s="265" t="s">
        <v>19</v>
      </c>
      <c r="N177" s="266" t="s">
        <v>46</v>
      </c>
      <c r="O177" s="85"/>
      <c r="P177" s="214">
        <f>O177*H177</f>
        <v>0</v>
      </c>
      <c r="Q177" s="214">
        <v>0.0009</v>
      </c>
      <c r="R177" s="214">
        <f>Q177*H177</f>
        <v>0.00468</v>
      </c>
      <c r="S177" s="214">
        <v>0</v>
      </c>
      <c r="T177" s="215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16" t="s">
        <v>259</v>
      </c>
      <c r="AT177" s="216" t="s">
        <v>255</v>
      </c>
      <c r="AU177" s="216" t="s">
        <v>85</v>
      </c>
      <c r="AY177" s="18" t="s">
        <v>159</v>
      </c>
      <c r="BE177" s="217">
        <f>IF(N177="základní",J177,0)</f>
        <v>0</v>
      </c>
      <c r="BF177" s="217">
        <f>IF(N177="snížená",J177,0)</f>
        <v>0</v>
      </c>
      <c r="BG177" s="217">
        <f>IF(N177="zákl. přenesená",J177,0)</f>
        <v>0</v>
      </c>
      <c r="BH177" s="217">
        <f>IF(N177="sníž. přenesená",J177,0)</f>
        <v>0</v>
      </c>
      <c r="BI177" s="217">
        <f>IF(N177="nulová",J177,0)</f>
        <v>0</v>
      </c>
      <c r="BJ177" s="18" t="s">
        <v>83</v>
      </c>
      <c r="BK177" s="217">
        <f>ROUND(I177*H177,2)</f>
        <v>0</v>
      </c>
      <c r="BL177" s="18" t="s">
        <v>238</v>
      </c>
      <c r="BM177" s="216" t="s">
        <v>1873</v>
      </c>
    </row>
    <row r="178" spans="1:51" s="14" customFormat="1" ht="12">
      <c r="A178" s="14"/>
      <c r="B178" s="234"/>
      <c r="C178" s="235"/>
      <c r="D178" s="225" t="s">
        <v>175</v>
      </c>
      <c r="E178" s="235"/>
      <c r="F178" s="237" t="s">
        <v>1874</v>
      </c>
      <c r="G178" s="235"/>
      <c r="H178" s="238">
        <v>5.2</v>
      </c>
      <c r="I178" s="239"/>
      <c r="J178" s="235"/>
      <c r="K178" s="235"/>
      <c r="L178" s="240"/>
      <c r="M178" s="241"/>
      <c r="N178" s="242"/>
      <c r="O178" s="242"/>
      <c r="P178" s="242"/>
      <c r="Q178" s="242"/>
      <c r="R178" s="242"/>
      <c r="S178" s="242"/>
      <c r="T178" s="243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44" t="s">
        <v>175</v>
      </c>
      <c r="AU178" s="244" t="s">
        <v>85</v>
      </c>
      <c r="AV178" s="14" t="s">
        <v>85</v>
      </c>
      <c r="AW178" s="14" t="s">
        <v>4</v>
      </c>
      <c r="AX178" s="14" t="s">
        <v>83</v>
      </c>
      <c r="AY178" s="244" t="s">
        <v>159</v>
      </c>
    </row>
    <row r="179" spans="1:65" s="2" customFormat="1" ht="33" customHeight="1">
      <c r="A179" s="39"/>
      <c r="B179" s="40"/>
      <c r="C179" s="205" t="s">
        <v>7</v>
      </c>
      <c r="D179" s="205" t="s">
        <v>162</v>
      </c>
      <c r="E179" s="206" t="s">
        <v>335</v>
      </c>
      <c r="F179" s="207" t="s">
        <v>336</v>
      </c>
      <c r="G179" s="208" t="s">
        <v>165</v>
      </c>
      <c r="H179" s="209">
        <v>11.856</v>
      </c>
      <c r="I179" s="210"/>
      <c r="J179" s="211">
        <f>ROUND(I179*H179,2)</f>
        <v>0</v>
      </c>
      <c r="K179" s="207" t="s">
        <v>166</v>
      </c>
      <c r="L179" s="45"/>
      <c r="M179" s="212" t="s">
        <v>19</v>
      </c>
      <c r="N179" s="213" t="s">
        <v>46</v>
      </c>
      <c r="O179" s="85"/>
      <c r="P179" s="214">
        <f>O179*H179</f>
        <v>0</v>
      </c>
      <c r="Q179" s="214">
        <v>0</v>
      </c>
      <c r="R179" s="214">
        <f>Q179*H179</f>
        <v>0</v>
      </c>
      <c r="S179" s="214">
        <v>0.011</v>
      </c>
      <c r="T179" s="215">
        <f>S179*H179</f>
        <v>0.130416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16" t="s">
        <v>238</v>
      </c>
      <c r="AT179" s="216" t="s">
        <v>162</v>
      </c>
      <c r="AU179" s="216" t="s">
        <v>85</v>
      </c>
      <c r="AY179" s="18" t="s">
        <v>159</v>
      </c>
      <c r="BE179" s="217">
        <f>IF(N179="základní",J179,0)</f>
        <v>0</v>
      </c>
      <c r="BF179" s="217">
        <f>IF(N179="snížená",J179,0)</f>
        <v>0</v>
      </c>
      <c r="BG179" s="217">
        <f>IF(N179="zákl. přenesená",J179,0)</f>
        <v>0</v>
      </c>
      <c r="BH179" s="217">
        <f>IF(N179="sníž. přenesená",J179,0)</f>
        <v>0</v>
      </c>
      <c r="BI179" s="217">
        <f>IF(N179="nulová",J179,0)</f>
        <v>0</v>
      </c>
      <c r="BJ179" s="18" t="s">
        <v>83</v>
      </c>
      <c r="BK179" s="217">
        <f>ROUND(I179*H179,2)</f>
        <v>0</v>
      </c>
      <c r="BL179" s="18" t="s">
        <v>238</v>
      </c>
      <c r="BM179" s="216" t="s">
        <v>1875</v>
      </c>
    </row>
    <row r="180" spans="1:47" s="2" customFormat="1" ht="12">
      <c r="A180" s="39"/>
      <c r="B180" s="40"/>
      <c r="C180" s="41"/>
      <c r="D180" s="218" t="s">
        <v>169</v>
      </c>
      <c r="E180" s="41"/>
      <c r="F180" s="219" t="s">
        <v>338</v>
      </c>
      <c r="G180" s="41"/>
      <c r="H180" s="41"/>
      <c r="I180" s="220"/>
      <c r="J180" s="41"/>
      <c r="K180" s="41"/>
      <c r="L180" s="45"/>
      <c r="M180" s="221"/>
      <c r="N180" s="222"/>
      <c r="O180" s="85"/>
      <c r="P180" s="85"/>
      <c r="Q180" s="85"/>
      <c r="R180" s="85"/>
      <c r="S180" s="85"/>
      <c r="T180" s="86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T180" s="18" t="s">
        <v>169</v>
      </c>
      <c r="AU180" s="18" t="s">
        <v>85</v>
      </c>
    </row>
    <row r="181" spans="1:51" s="13" customFormat="1" ht="12">
      <c r="A181" s="13"/>
      <c r="B181" s="223"/>
      <c r="C181" s="224"/>
      <c r="D181" s="225" t="s">
        <v>175</v>
      </c>
      <c r="E181" s="226" t="s">
        <v>19</v>
      </c>
      <c r="F181" s="227" t="s">
        <v>339</v>
      </c>
      <c r="G181" s="224"/>
      <c r="H181" s="226" t="s">
        <v>19</v>
      </c>
      <c r="I181" s="228"/>
      <c r="J181" s="224"/>
      <c r="K181" s="224"/>
      <c r="L181" s="229"/>
      <c r="M181" s="230"/>
      <c r="N181" s="231"/>
      <c r="O181" s="231"/>
      <c r="P181" s="231"/>
      <c r="Q181" s="231"/>
      <c r="R181" s="231"/>
      <c r="S181" s="231"/>
      <c r="T181" s="232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3" t="s">
        <v>175</v>
      </c>
      <c r="AU181" s="233" t="s">
        <v>85</v>
      </c>
      <c r="AV181" s="13" t="s">
        <v>83</v>
      </c>
      <c r="AW181" s="13" t="s">
        <v>37</v>
      </c>
      <c r="AX181" s="13" t="s">
        <v>75</v>
      </c>
      <c r="AY181" s="233" t="s">
        <v>159</v>
      </c>
    </row>
    <row r="182" spans="1:51" s="13" customFormat="1" ht="12">
      <c r="A182" s="13"/>
      <c r="B182" s="223"/>
      <c r="C182" s="224"/>
      <c r="D182" s="225" t="s">
        <v>175</v>
      </c>
      <c r="E182" s="226" t="s">
        <v>19</v>
      </c>
      <c r="F182" s="227" t="s">
        <v>340</v>
      </c>
      <c r="G182" s="224"/>
      <c r="H182" s="226" t="s">
        <v>19</v>
      </c>
      <c r="I182" s="228"/>
      <c r="J182" s="224"/>
      <c r="K182" s="224"/>
      <c r="L182" s="229"/>
      <c r="M182" s="230"/>
      <c r="N182" s="231"/>
      <c r="O182" s="231"/>
      <c r="P182" s="231"/>
      <c r="Q182" s="231"/>
      <c r="R182" s="231"/>
      <c r="S182" s="231"/>
      <c r="T182" s="232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3" t="s">
        <v>175</v>
      </c>
      <c r="AU182" s="233" t="s">
        <v>85</v>
      </c>
      <c r="AV182" s="13" t="s">
        <v>83</v>
      </c>
      <c r="AW182" s="13" t="s">
        <v>37</v>
      </c>
      <c r="AX182" s="13" t="s">
        <v>75</v>
      </c>
      <c r="AY182" s="233" t="s">
        <v>159</v>
      </c>
    </row>
    <row r="183" spans="1:51" s="13" customFormat="1" ht="12">
      <c r="A183" s="13"/>
      <c r="B183" s="223"/>
      <c r="C183" s="224"/>
      <c r="D183" s="225" t="s">
        <v>175</v>
      </c>
      <c r="E183" s="226" t="s">
        <v>19</v>
      </c>
      <c r="F183" s="227" t="s">
        <v>1876</v>
      </c>
      <c r="G183" s="224"/>
      <c r="H183" s="226" t="s">
        <v>19</v>
      </c>
      <c r="I183" s="228"/>
      <c r="J183" s="224"/>
      <c r="K183" s="224"/>
      <c r="L183" s="229"/>
      <c r="M183" s="230"/>
      <c r="N183" s="231"/>
      <c r="O183" s="231"/>
      <c r="P183" s="231"/>
      <c r="Q183" s="231"/>
      <c r="R183" s="231"/>
      <c r="S183" s="231"/>
      <c r="T183" s="232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3" t="s">
        <v>175</v>
      </c>
      <c r="AU183" s="233" t="s">
        <v>85</v>
      </c>
      <c r="AV183" s="13" t="s">
        <v>83</v>
      </c>
      <c r="AW183" s="13" t="s">
        <v>37</v>
      </c>
      <c r="AX183" s="13" t="s">
        <v>75</v>
      </c>
      <c r="AY183" s="233" t="s">
        <v>159</v>
      </c>
    </row>
    <row r="184" spans="1:51" s="14" customFormat="1" ht="12">
      <c r="A184" s="14"/>
      <c r="B184" s="234"/>
      <c r="C184" s="235"/>
      <c r="D184" s="225" t="s">
        <v>175</v>
      </c>
      <c r="E184" s="236" t="s">
        <v>19</v>
      </c>
      <c r="F184" s="237" t="s">
        <v>1877</v>
      </c>
      <c r="G184" s="235"/>
      <c r="H184" s="238">
        <v>11.856</v>
      </c>
      <c r="I184" s="239"/>
      <c r="J184" s="235"/>
      <c r="K184" s="235"/>
      <c r="L184" s="240"/>
      <c r="M184" s="241"/>
      <c r="N184" s="242"/>
      <c r="O184" s="242"/>
      <c r="P184" s="242"/>
      <c r="Q184" s="242"/>
      <c r="R184" s="242"/>
      <c r="S184" s="242"/>
      <c r="T184" s="243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44" t="s">
        <v>175</v>
      </c>
      <c r="AU184" s="244" t="s">
        <v>85</v>
      </c>
      <c r="AV184" s="14" t="s">
        <v>85</v>
      </c>
      <c r="AW184" s="14" t="s">
        <v>37</v>
      </c>
      <c r="AX184" s="14" t="s">
        <v>83</v>
      </c>
      <c r="AY184" s="244" t="s">
        <v>159</v>
      </c>
    </row>
    <row r="185" spans="1:65" s="2" customFormat="1" ht="37.8" customHeight="1">
      <c r="A185" s="39"/>
      <c r="B185" s="40"/>
      <c r="C185" s="205" t="s">
        <v>300</v>
      </c>
      <c r="D185" s="205" t="s">
        <v>162</v>
      </c>
      <c r="E185" s="206" t="s">
        <v>246</v>
      </c>
      <c r="F185" s="207" t="s">
        <v>247</v>
      </c>
      <c r="G185" s="208" t="s">
        <v>165</v>
      </c>
      <c r="H185" s="209">
        <v>16.598</v>
      </c>
      <c r="I185" s="210"/>
      <c r="J185" s="211">
        <f>ROUND(I185*H185,2)</f>
        <v>0</v>
      </c>
      <c r="K185" s="207" t="s">
        <v>166</v>
      </c>
      <c r="L185" s="45"/>
      <c r="M185" s="212" t="s">
        <v>19</v>
      </c>
      <c r="N185" s="213" t="s">
        <v>46</v>
      </c>
      <c r="O185" s="85"/>
      <c r="P185" s="214">
        <f>O185*H185</f>
        <v>0</v>
      </c>
      <c r="Q185" s="214">
        <v>0</v>
      </c>
      <c r="R185" s="214">
        <f>Q185*H185</f>
        <v>0</v>
      </c>
      <c r="S185" s="214">
        <v>0</v>
      </c>
      <c r="T185" s="215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16" t="s">
        <v>238</v>
      </c>
      <c r="AT185" s="216" t="s">
        <v>162</v>
      </c>
      <c r="AU185" s="216" t="s">
        <v>85</v>
      </c>
      <c r="AY185" s="18" t="s">
        <v>159</v>
      </c>
      <c r="BE185" s="217">
        <f>IF(N185="základní",J185,0)</f>
        <v>0</v>
      </c>
      <c r="BF185" s="217">
        <f>IF(N185="snížená",J185,0)</f>
        <v>0</v>
      </c>
      <c r="BG185" s="217">
        <f>IF(N185="zákl. přenesená",J185,0)</f>
        <v>0</v>
      </c>
      <c r="BH185" s="217">
        <f>IF(N185="sníž. přenesená",J185,0)</f>
        <v>0</v>
      </c>
      <c r="BI185" s="217">
        <f>IF(N185="nulová",J185,0)</f>
        <v>0</v>
      </c>
      <c r="BJ185" s="18" t="s">
        <v>83</v>
      </c>
      <c r="BK185" s="217">
        <f>ROUND(I185*H185,2)</f>
        <v>0</v>
      </c>
      <c r="BL185" s="18" t="s">
        <v>238</v>
      </c>
      <c r="BM185" s="216" t="s">
        <v>1878</v>
      </c>
    </row>
    <row r="186" spans="1:47" s="2" customFormat="1" ht="12">
      <c r="A186" s="39"/>
      <c r="B186" s="40"/>
      <c r="C186" s="41"/>
      <c r="D186" s="218" t="s">
        <v>169</v>
      </c>
      <c r="E186" s="41"/>
      <c r="F186" s="219" t="s">
        <v>249</v>
      </c>
      <c r="G186" s="41"/>
      <c r="H186" s="41"/>
      <c r="I186" s="220"/>
      <c r="J186" s="41"/>
      <c r="K186" s="41"/>
      <c r="L186" s="45"/>
      <c r="M186" s="221"/>
      <c r="N186" s="222"/>
      <c r="O186" s="85"/>
      <c r="P186" s="85"/>
      <c r="Q186" s="85"/>
      <c r="R186" s="85"/>
      <c r="S186" s="85"/>
      <c r="T186" s="86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T186" s="18" t="s">
        <v>169</v>
      </c>
      <c r="AU186" s="18" t="s">
        <v>85</v>
      </c>
    </row>
    <row r="187" spans="1:51" s="13" customFormat="1" ht="12">
      <c r="A187" s="13"/>
      <c r="B187" s="223"/>
      <c r="C187" s="224"/>
      <c r="D187" s="225" t="s">
        <v>175</v>
      </c>
      <c r="E187" s="226" t="s">
        <v>19</v>
      </c>
      <c r="F187" s="227" t="s">
        <v>339</v>
      </c>
      <c r="G187" s="224"/>
      <c r="H187" s="226" t="s">
        <v>19</v>
      </c>
      <c r="I187" s="228"/>
      <c r="J187" s="224"/>
      <c r="K187" s="224"/>
      <c r="L187" s="229"/>
      <c r="M187" s="230"/>
      <c r="N187" s="231"/>
      <c r="O187" s="231"/>
      <c r="P187" s="231"/>
      <c r="Q187" s="231"/>
      <c r="R187" s="231"/>
      <c r="S187" s="231"/>
      <c r="T187" s="232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3" t="s">
        <v>175</v>
      </c>
      <c r="AU187" s="233" t="s">
        <v>85</v>
      </c>
      <c r="AV187" s="13" t="s">
        <v>83</v>
      </c>
      <c r="AW187" s="13" t="s">
        <v>37</v>
      </c>
      <c r="AX187" s="13" t="s">
        <v>75</v>
      </c>
      <c r="AY187" s="233" t="s">
        <v>159</v>
      </c>
    </row>
    <row r="188" spans="1:51" s="13" customFormat="1" ht="12">
      <c r="A188" s="13"/>
      <c r="B188" s="223"/>
      <c r="C188" s="224"/>
      <c r="D188" s="225" t="s">
        <v>175</v>
      </c>
      <c r="E188" s="226" t="s">
        <v>19</v>
      </c>
      <c r="F188" s="227" t="s">
        <v>1876</v>
      </c>
      <c r="G188" s="224"/>
      <c r="H188" s="226" t="s">
        <v>19</v>
      </c>
      <c r="I188" s="228"/>
      <c r="J188" s="224"/>
      <c r="K188" s="224"/>
      <c r="L188" s="229"/>
      <c r="M188" s="230"/>
      <c r="N188" s="231"/>
      <c r="O188" s="231"/>
      <c r="P188" s="231"/>
      <c r="Q188" s="231"/>
      <c r="R188" s="231"/>
      <c r="S188" s="231"/>
      <c r="T188" s="232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3" t="s">
        <v>175</v>
      </c>
      <c r="AU188" s="233" t="s">
        <v>85</v>
      </c>
      <c r="AV188" s="13" t="s">
        <v>83</v>
      </c>
      <c r="AW188" s="13" t="s">
        <v>37</v>
      </c>
      <c r="AX188" s="13" t="s">
        <v>75</v>
      </c>
      <c r="AY188" s="233" t="s">
        <v>159</v>
      </c>
    </row>
    <row r="189" spans="1:51" s="14" customFormat="1" ht="12">
      <c r="A189" s="14"/>
      <c r="B189" s="234"/>
      <c r="C189" s="235"/>
      <c r="D189" s="225" t="s">
        <v>175</v>
      </c>
      <c r="E189" s="236" t="s">
        <v>19</v>
      </c>
      <c r="F189" s="237" t="s">
        <v>1879</v>
      </c>
      <c r="G189" s="235"/>
      <c r="H189" s="238">
        <v>16.598</v>
      </c>
      <c r="I189" s="239"/>
      <c r="J189" s="235"/>
      <c r="K189" s="235"/>
      <c r="L189" s="240"/>
      <c r="M189" s="241"/>
      <c r="N189" s="242"/>
      <c r="O189" s="242"/>
      <c r="P189" s="242"/>
      <c r="Q189" s="242"/>
      <c r="R189" s="242"/>
      <c r="S189" s="242"/>
      <c r="T189" s="243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44" t="s">
        <v>175</v>
      </c>
      <c r="AU189" s="244" t="s">
        <v>85</v>
      </c>
      <c r="AV189" s="14" t="s">
        <v>85</v>
      </c>
      <c r="AW189" s="14" t="s">
        <v>37</v>
      </c>
      <c r="AX189" s="14" t="s">
        <v>83</v>
      </c>
      <c r="AY189" s="244" t="s">
        <v>159</v>
      </c>
    </row>
    <row r="190" spans="1:65" s="2" customFormat="1" ht="16.5" customHeight="1">
      <c r="A190" s="39"/>
      <c r="B190" s="40"/>
      <c r="C190" s="257" t="s">
        <v>306</v>
      </c>
      <c r="D190" s="257" t="s">
        <v>255</v>
      </c>
      <c r="E190" s="258" t="s">
        <v>256</v>
      </c>
      <c r="F190" s="259" t="s">
        <v>257</v>
      </c>
      <c r="G190" s="260" t="s">
        <v>258</v>
      </c>
      <c r="H190" s="261">
        <v>5.311</v>
      </c>
      <c r="I190" s="262"/>
      <c r="J190" s="263">
        <f>ROUND(I190*H190,2)</f>
        <v>0</v>
      </c>
      <c r="K190" s="259" t="s">
        <v>166</v>
      </c>
      <c r="L190" s="264"/>
      <c r="M190" s="265" t="s">
        <v>19</v>
      </c>
      <c r="N190" s="266" t="s">
        <v>46</v>
      </c>
      <c r="O190" s="85"/>
      <c r="P190" s="214">
        <f>O190*H190</f>
        <v>0</v>
      </c>
      <c r="Q190" s="214">
        <v>0.001</v>
      </c>
      <c r="R190" s="214">
        <f>Q190*H190</f>
        <v>0.005311</v>
      </c>
      <c r="S190" s="214">
        <v>0</v>
      </c>
      <c r="T190" s="215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16" t="s">
        <v>259</v>
      </c>
      <c r="AT190" s="216" t="s">
        <v>255</v>
      </c>
      <c r="AU190" s="216" t="s">
        <v>85</v>
      </c>
      <c r="AY190" s="18" t="s">
        <v>159</v>
      </c>
      <c r="BE190" s="217">
        <f>IF(N190="základní",J190,0)</f>
        <v>0</v>
      </c>
      <c r="BF190" s="217">
        <f>IF(N190="snížená",J190,0)</f>
        <v>0</v>
      </c>
      <c r="BG190" s="217">
        <f>IF(N190="zákl. přenesená",J190,0)</f>
        <v>0</v>
      </c>
      <c r="BH190" s="217">
        <f>IF(N190="sníž. přenesená",J190,0)</f>
        <v>0</v>
      </c>
      <c r="BI190" s="217">
        <f>IF(N190="nulová",J190,0)</f>
        <v>0</v>
      </c>
      <c r="BJ190" s="18" t="s">
        <v>83</v>
      </c>
      <c r="BK190" s="217">
        <f>ROUND(I190*H190,2)</f>
        <v>0</v>
      </c>
      <c r="BL190" s="18" t="s">
        <v>238</v>
      </c>
      <c r="BM190" s="216" t="s">
        <v>1880</v>
      </c>
    </row>
    <row r="191" spans="1:51" s="14" customFormat="1" ht="12">
      <c r="A191" s="14"/>
      <c r="B191" s="234"/>
      <c r="C191" s="235"/>
      <c r="D191" s="225" t="s">
        <v>175</v>
      </c>
      <c r="E191" s="235"/>
      <c r="F191" s="237" t="s">
        <v>1881</v>
      </c>
      <c r="G191" s="235"/>
      <c r="H191" s="238">
        <v>5.311</v>
      </c>
      <c r="I191" s="239"/>
      <c r="J191" s="235"/>
      <c r="K191" s="235"/>
      <c r="L191" s="240"/>
      <c r="M191" s="241"/>
      <c r="N191" s="242"/>
      <c r="O191" s="242"/>
      <c r="P191" s="242"/>
      <c r="Q191" s="242"/>
      <c r="R191" s="242"/>
      <c r="S191" s="242"/>
      <c r="T191" s="243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44" t="s">
        <v>175</v>
      </c>
      <c r="AU191" s="244" t="s">
        <v>85</v>
      </c>
      <c r="AV191" s="14" t="s">
        <v>85</v>
      </c>
      <c r="AW191" s="14" t="s">
        <v>4</v>
      </c>
      <c r="AX191" s="14" t="s">
        <v>83</v>
      </c>
      <c r="AY191" s="244" t="s">
        <v>159</v>
      </c>
    </row>
    <row r="192" spans="1:65" s="2" customFormat="1" ht="24.15" customHeight="1">
      <c r="A192" s="39"/>
      <c r="B192" s="40"/>
      <c r="C192" s="205" t="s">
        <v>315</v>
      </c>
      <c r="D192" s="205" t="s">
        <v>162</v>
      </c>
      <c r="E192" s="206" t="s">
        <v>263</v>
      </c>
      <c r="F192" s="207" t="s">
        <v>264</v>
      </c>
      <c r="G192" s="208" t="s">
        <v>165</v>
      </c>
      <c r="H192" s="209">
        <v>16.598</v>
      </c>
      <c r="I192" s="210"/>
      <c r="J192" s="211">
        <f>ROUND(I192*H192,2)</f>
        <v>0</v>
      </c>
      <c r="K192" s="207" t="s">
        <v>166</v>
      </c>
      <c r="L192" s="45"/>
      <c r="M192" s="212" t="s">
        <v>19</v>
      </c>
      <c r="N192" s="213" t="s">
        <v>46</v>
      </c>
      <c r="O192" s="85"/>
      <c r="P192" s="214">
        <f>O192*H192</f>
        <v>0</v>
      </c>
      <c r="Q192" s="214">
        <v>0.00088</v>
      </c>
      <c r="R192" s="214">
        <f>Q192*H192</f>
        <v>0.01460624</v>
      </c>
      <c r="S192" s="214">
        <v>0</v>
      </c>
      <c r="T192" s="215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16" t="s">
        <v>238</v>
      </c>
      <c r="AT192" s="216" t="s">
        <v>162</v>
      </c>
      <c r="AU192" s="216" t="s">
        <v>85</v>
      </c>
      <c r="AY192" s="18" t="s">
        <v>159</v>
      </c>
      <c r="BE192" s="217">
        <f>IF(N192="základní",J192,0)</f>
        <v>0</v>
      </c>
      <c r="BF192" s="217">
        <f>IF(N192="snížená",J192,0)</f>
        <v>0</v>
      </c>
      <c r="BG192" s="217">
        <f>IF(N192="zákl. přenesená",J192,0)</f>
        <v>0</v>
      </c>
      <c r="BH192" s="217">
        <f>IF(N192="sníž. přenesená",J192,0)</f>
        <v>0</v>
      </c>
      <c r="BI192" s="217">
        <f>IF(N192="nulová",J192,0)</f>
        <v>0</v>
      </c>
      <c r="BJ192" s="18" t="s">
        <v>83</v>
      </c>
      <c r="BK192" s="217">
        <f>ROUND(I192*H192,2)</f>
        <v>0</v>
      </c>
      <c r="BL192" s="18" t="s">
        <v>238</v>
      </c>
      <c r="BM192" s="216" t="s">
        <v>1882</v>
      </c>
    </row>
    <row r="193" spans="1:47" s="2" customFormat="1" ht="12">
      <c r="A193" s="39"/>
      <c r="B193" s="40"/>
      <c r="C193" s="41"/>
      <c r="D193" s="218" t="s">
        <v>169</v>
      </c>
      <c r="E193" s="41"/>
      <c r="F193" s="219" t="s">
        <v>266</v>
      </c>
      <c r="G193" s="41"/>
      <c r="H193" s="41"/>
      <c r="I193" s="220"/>
      <c r="J193" s="41"/>
      <c r="K193" s="41"/>
      <c r="L193" s="45"/>
      <c r="M193" s="221"/>
      <c r="N193" s="222"/>
      <c r="O193" s="85"/>
      <c r="P193" s="85"/>
      <c r="Q193" s="85"/>
      <c r="R193" s="85"/>
      <c r="S193" s="85"/>
      <c r="T193" s="86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T193" s="18" t="s">
        <v>169</v>
      </c>
      <c r="AU193" s="18" t="s">
        <v>85</v>
      </c>
    </row>
    <row r="194" spans="1:51" s="13" customFormat="1" ht="12">
      <c r="A194" s="13"/>
      <c r="B194" s="223"/>
      <c r="C194" s="224"/>
      <c r="D194" s="225" t="s">
        <v>175</v>
      </c>
      <c r="E194" s="226" t="s">
        <v>19</v>
      </c>
      <c r="F194" s="227" t="s">
        <v>339</v>
      </c>
      <c r="G194" s="224"/>
      <c r="H194" s="226" t="s">
        <v>19</v>
      </c>
      <c r="I194" s="228"/>
      <c r="J194" s="224"/>
      <c r="K194" s="224"/>
      <c r="L194" s="229"/>
      <c r="M194" s="230"/>
      <c r="N194" s="231"/>
      <c r="O194" s="231"/>
      <c r="P194" s="231"/>
      <c r="Q194" s="231"/>
      <c r="R194" s="231"/>
      <c r="S194" s="231"/>
      <c r="T194" s="232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3" t="s">
        <v>175</v>
      </c>
      <c r="AU194" s="233" t="s">
        <v>85</v>
      </c>
      <c r="AV194" s="13" t="s">
        <v>83</v>
      </c>
      <c r="AW194" s="13" t="s">
        <v>37</v>
      </c>
      <c r="AX194" s="13" t="s">
        <v>75</v>
      </c>
      <c r="AY194" s="233" t="s">
        <v>159</v>
      </c>
    </row>
    <row r="195" spans="1:51" s="13" customFormat="1" ht="12">
      <c r="A195" s="13"/>
      <c r="B195" s="223"/>
      <c r="C195" s="224"/>
      <c r="D195" s="225" t="s">
        <v>175</v>
      </c>
      <c r="E195" s="226" t="s">
        <v>19</v>
      </c>
      <c r="F195" s="227" t="s">
        <v>1876</v>
      </c>
      <c r="G195" s="224"/>
      <c r="H195" s="226" t="s">
        <v>19</v>
      </c>
      <c r="I195" s="228"/>
      <c r="J195" s="224"/>
      <c r="K195" s="224"/>
      <c r="L195" s="229"/>
      <c r="M195" s="230"/>
      <c r="N195" s="231"/>
      <c r="O195" s="231"/>
      <c r="P195" s="231"/>
      <c r="Q195" s="231"/>
      <c r="R195" s="231"/>
      <c r="S195" s="231"/>
      <c r="T195" s="232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3" t="s">
        <v>175</v>
      </c>
      <c r="AU195" s="233" t="s">
        <v>85</v>
      </c>
      <c r="AV195" s="13" t="s">
        <v>83</v>
      </c>
      <c r="AW195" s="13" t="s">
        <v>37</v>
      </c>
      <c r="AX195" s="13" t="s">
        <v>75</v>
      </c>
      <c r="AY195" s="233" t="s">
        <v>159</v>
      </c>
    </row>
    <row r="196" spans="1:51" s="14" customFormat="1" ht="12">
      <c r="A196" s="14"/>
      <c r="B196" s="234"/>
      <c r="C196" s="235"/>
      <c r="D196" s="225" t="s">
        <v>175</v>
      </c>
      <c r="E196" s="236" t="s">
        <v>19</v>
      </c>
      <c r="F196" s="237" t="s">
        <v>1879</v>
      </c>
      <c r="G196" s="235"/>
      <c r="H196" s="238">
        <v>16.598</v>
      </c>
      <c r="I196" s="239"/>
      <c r="J196" s="235"/>
      <c r="K196" s="235"/>
      <c r="L196" s="240"/>
      <c r="M196" s="241"/>
      <c r="N196" s="242"/>
      <c r="O196" s="242"/>
      <c r="P196" s="242"/>
      <c r="Q196" s="242"/>
      <c r="R196" s="242"/>
      <c r="S196" s="242"/>
      <c r="T196" s="243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44" t="s">
        <v>175</v>
      </c>
      <c r="AU196" s="244" t="s">
        <v>85</v>
      </c>
      <c r="AV196" s="14" t="s">
        <v>85</v>
      </c>
      <c r="AW196" s="14" t="s">
        <v>37</v>
      </c>
      <c r="AX196" s="14" t="s">
        <v>83</v>
      </c>
      <c r="AY196" s="244" t="s">
        <v>159</v>
      </c>
    </row>
    <row r="197" spans="1:65" s="2" customFormat="1" ht="49.05" customHeight="1">
      <c r="A197" s="39"/>
      <c r="B197" s="40"/>
      <c r="C197" s="257" t="s">
        <v>318</v>
      </c>
      <c r="D197" s="257" t="s">
        <v>255</v>
      </c>
      <c r="E197" s="258" t="s">
        <v>267</v>
      </c>
      <c r="F197" s="259" t="s">
        <v>268</v>
      </c>
      <c r="G197" s="260" t="s">
        <v>165</v>
      </c>
      <c r="H197" s="261">
        <v>19.345</v>
      </c>
      <c r="I197" s="262"/>
      <c r="J197" s="263">
        <f>ROUND(I197*H197,2)</f>
        <v>0</v>
      </c>
      <c r="K197" s="259" t="s">
        <v>166</v>
      </c>
      <c r="L197" s="264"/>
      <c r="M197" s="265" t="s">
        <v>19</v>
      </c>
      <c r="N197" s="266" t="s">
        <v>46</v>
      </c>
      <c r="O197" s="85"/>
      <c r="P197" s="214">
        <f>O197*H197</f>
        <v>0</v>
      </c>
      <c r="Q197" s="214">
        <v>0.0054</v>
      </c>
      <c r="R197" s="214">
        <f>Q197*H197</f>
        <v>0.104463</v>
      </c>
      <c r="S197" s="214">
        <v>0</v>
      </c>
      <c r="T197" s="215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16" t="s">
        <v>259</v>
      </c>
      <c r="AT197" s="216" t="s">
        <v>255</v>
      </c>
      <c r="AU197" s="216" t="s">
        <v>85</v>
      </c>
      <c r="AY197" s="18" t="s">
        <v>159</v>
      </c>
      <c r="BE197" s="217">
        <f>IF(N197="základní",J197,0)</f>
        <v>0</v>
      </c>
      <c r="BF197" s="217">
        <f>IF(N197="snížená",J197,0)</f>
        <v>0</v>
      </c>
      <c r="BG197" s="217">
        <f>IF(N197="zákl. přenesená",J197,0)</f>
        <v>0</v>
      </c>
      <c r="BH197" s="217">
        <f>IF(N197="sníž. přenesená",J197,0)</f>
        <v>0</v>
      </c>
      <c r="BI197" s="217">
        <f>IF(N197="nulová",J197,0)</f>
        <v>0</v>
      </c>
      <c r="BJ197" s="18" t="s">
        <v>83</v>
      </c>
      <c r="BK197" s="217">
        <f>ROUND(I197*H197,2)</f>
        <v>0</v>
      </c>
      <c r="BL197" s="18" t="s">
        <v>238</v>
      </c>
      <c r="BM197" s="216" t="s">
        <v>1883</v>
      </c>
    </row>
    <row r="198" spans="1:51" s="14" customFormat="1" ht="12">
      <c r="A198" s="14"/>
      <c r="B198" s="234"/>
      <c r="C198" s="235"/>
      <c r="D198" s="225" t="s">
        <v>175</v>
      </c>
      <c r="E198" s="235"/>
      <c r="F198" s="237" t="s">
        <v>1884</v>
      </c>
      <c r="G198" s="235"/>
      <c r="H198" s="238">
        <v>19.345</v>
      </c>
      <c r="I198" s="239"/>
      <c r="J198" s="235"/>
      <c r="K198" s="235"/>
      <c r="L198" s="240"/>
      <c r="M198" s="241"/>
      <c r="N198" s="242"/>
      <c r="O198" s="242"/>
      <c r="P198" s="242"/>
      <c r="Q198" s="242"/>
      <c r="R198" s="242"/>
      <c r="S198" s="242"/>
      <c r="T198" s="243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44" t="s">
        <v>175</v>
      </c>
      <c r="AU198" s="244" t="s">
        <v>85</v>
      </c>
      <c r="AV198" s="14" t="s">
        <v>85</v>
      </c>
      <c r="AW198" s="14" t="s">
        <v>4</v>
      </c>
      <c r="AX198" s="14" t="s">
        <v>83</v>
      </c>
      <c r="AY198" s="244" t="s">
        <v>159</v>
      </c>
    </row>
    <row r="199" spans="1:65" s="2" customFormat="1" ht="44.25" customHeight="1">
      <c r="A199" s="39"/>
      <c r="B199" s="40"/>
      <c r="C199" s="205" t="s">
        <v>320</v>
      </c>
      <c r="D199" s="205" t="s">
        <v>162</v>
      </c>
      <c r="E199" s="206" t="s">
        <v>354</v>
      </c>
      <c r="F199" s="207" t="s">
        <v>355</v>
      </c>
      <c r="G199" s="208" t="s">
        <v>165</v>
      </c>
      <c r="H199" s="209">
        <v>72.304</v>
      </c>
      <c r="I199" s="210"/>
      <c r="J199" s="211">
        <f>ROUND(I199*H199,2)</f>
        <v>0</v>
      </c>
      <c r="K199" s="207" t="s">
        <v>166</v>
      </c>
      <c r="L199" s="45"/>
      <c r="M199" s="212" t="s">
        <v>19</v>
      </c>
      <c r="N199" s="213" t="s">
        <v>46</v>
      </c>
      <c r="O199" s="85"/>
      <c r="P199" s="214">
        <f>O199*H199</f>
        <v>0</v>
      </c>
      <c r="Q199" s="214">
        <v>0</v>
      </c>
      <c r="R199" s="214">
        <f>Q199*H199</f>
        <v>0</v>
      </c>
      <c r="S199" s="214">
        <v>0</v>
      </c>
      <c r="T199" s="215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16" t="s">
        <v>238</v>
      </c>
      <c r="AT199" s="216" t="s">
        <v>162</v>
      </c>
      <c r="AU199" s="216" t="s">
        <v>85</v>
      </c>
      <c r="AY199" s="18" t="s">
        <v>159</v>
      </c>
      <c r="BE199" s="217">
        <f>IF(N199="základní",J199,0)</f>
        <v>0</v>
      </c>
      <c r="BF199" s="217">
        <f>IF(N199="snížená",J199,0)</f>
        <v>0</v>
      </c>
      <c r="BG199" s="217">
        <f>IF(N199="zákl. přenesená",J199,0)</f>
        <v>0</v>
      </c>
      <c r="BH199" s="217">
        <f>IF(N199="sníž. přenesená",J199,0)</f>
        <v>0</v>
      </c>
      <c r="BI199" s="217">
        <f>IF(N199="nulová",J199,0)</f>
        <v>0</v>
      </c>
      <c r="BJ199" s="18" t="s">
        <v>83</v>
      </c>
      <c r="BK199" s="217">
        <f>ROUND(I199*H199,2)</f>
        <v>0</v>
      </c>
      <c r="BL199" s="18" t="s">
        <v>238</v>
      </c>
      <c r="BM199" s="216" t="s">
        <v>1885</v>
      </c>
    </row>
    <row r="200" spans="1:47" s="2" customFormat="1" ht="12">
      <c r="A200" s="39"/>
      <c r="B200" s="40"/>
      <c r="C200" s="41"/>
      <c r="D200" s="218" t="s">
        <v>169</v>
      </c>
      <c r="E200" s="41"/>
      <c r="F200" s="219" t="s">
        <v>357</v>
      </c>
      <c r="G200" s="41"/>
      <c r="H200" s="41"/>
      <c r="I200" s="220"/>
      <c r="J200" s="41"/>
      <c r="K200" s="41"/>
      <c r="L200" s="45"/>
      <c r="M200" s="221"/>
      <c r="N200" s="222"/>
      <c r="O200" s="85"/>
      <c r="P200" s="85"/>
      <c r="Q200" s="85"/>
      <c r="R200" s="85"/>
      <c r="S200" s="85"/>
      <c r="T200" s="86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T200" s="18" t="s">
        <v>169</v>
      </c>
      <c r="AU200" s="18" t="s">
        <v>85</v>
      </c>
    </row>
    <row r="201" spans="1:51" s="13" customFormat="1" ht="12">
      <c r="A201" s="13"/>
      <c r="B201" s="223"/>
      <c r="C201" s="224"/>
      <c r="D201" s="225" t="s">
        <v>175</v>
      </c>
      <c r="E201" s="226" t="s">
        <v>19</v>
      </c>
      <c r="F201" s="227" t="s">
        <v>358</v>
      </c>
      <c r="G201" s="224"/>
      <c r="H201" s="226" t="s">
        <v>19</v>
      </c>
      <c r="I201" s="228"/>
      <c r="J201" s="224"/>
      <c r="K201" s="224"/>
      <c r="L201" s="229"/>
      <c r="M201" s="230"/>
      <c r="N201" s="231"/>
      <c r="O201" s="231"/>
      <c r="P201" s="231"/>
      <c r="Q201" s="231"/>
      <c r="R201" s="231"/>
      <c r="S201" s="231"/>
      <c r="T201" s="232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3" t="s">
        <v>175</v>
      </c>
      <c r="AU201" s="233" t="s">
        <v>85</v>
      </c>
      <c r="AV201" s="13" t="s">
        <v>83</v>
      </c>
      <c r="AW201" s="13" t="s">
        <v>37</v>
      </c>
      <c r="AX201" s="13" t="s">
        <v>75</v>
      </c>
      <c r="AY201" s="233" t="s">
        <v>159</v>
      </c>
    </row>
    <row r="202" spans="1:51" s="13" customFormat="1" ht="12">
      <c r="A202" s="13"/>
      <c r="B202" s="223"/>
      <c r="C202" s="224"/>
      <c r="D202" s="225" t="s">
        <v>175</v>
      </c>
      <c r="E202" s="226" t="s">
        <v>19</v>
      </c>
      <c r="F202" s="227" t="s">
        <v>359</v>
      </c>
      <c r="G202" s="224"/>
      <c r="H202" s="226" t="s">
        <v>19</v>
      </c>
      <c r="I202" s="228"/>
      <c r="J202" s="224"/>
      <c r="K202" s="224"/>
      <c r="L202" s="229"/>
      <c r="M202" s="230"/>
      <c r="N202" s="231"/>
      <c r="O202" s="231"/>
      <c r="P202" s="231"/>
      <c r="Q202" s="231"/>
      <c r="R202" s="231"/>
      <c r="S202" s="231"/>
      <c r="T202" s="232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3" t="s">
        <v>175</v>
      </c>
      <c r="AU202" s="233" t="s">
        <v>85</v>
      </c>
      <c r="AV202" s="13" t="s">
        <v>83</v>
      </c>
      <c r="AW202" s="13" t="s">
        <v>37</v>
      </c>
      <c r="AX202" s="13" t="s">
        <v>75</v>
      </c>
      <c r="AY202" s="233" t="s">
        <v>159</v>
      </c>
    </row>
    <row r="203" spans="1:51" s="13" customFormat="1" ht="12">
      <c r="A203" s="13"/>
      <c r="B203" s="223"/>
      <c r="C203" s="224"/>
      <c r="D203" s="225" t="s">
        <v>175</v>
      </c>
      <c r="E203" s="226" t="s">
        <v>19</v>
      </c>
      <c r="F203" s="227" t="s">
        <v>360</v>
      </c>
      <c r="G203" s="224"/>
      <c r="H203" s="226" t="s">
        <v>19</v>
      </c>
      <c r="I203" s="228"/>
      <c r="J203" s="224"/>
      <c r="K203" s="224"/>
      <c r="L203" s="229"/>
      <c r="M203" s="230"/>
      <c r="N203" s="231"/>
      <c r="O203" s="231"/>
      <c r="P203" s="231"/>
      <c r="Q203" s="231"/>
      <c r="R203" s="231"/>
      <c r="S203" s="231"/>
      <c r="T203" s="232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33" t="s">
        <v>175</v>
      </c>
      <c r="AU203" s="233" t="s">
        <v>85</v>
      </c>
      <c r="AV203" s="13" t="s">
        <v>83</v>
      </c>
      <c r="AW203" s="13" t="s">
        <v>37</v>
      </c>
      <c r="AX203" s="13" t="s">
        <v>75</v>
      </c>
      <c r="AY203" s="233" t="s">
        <v>159</v>
      </c>
    </row>
    <row r="204" spans="1:51" s="13" customFormat="1" ht="12">
      <c r="A204" s="13"/>
      <c r="B204" s="223"/>
      <c r="C204" s="224"/>
      <c r="D204" s="225" t="s">
        <v>175</v>
      </c>
      <c r="E204" s="226" t="s">
        <v>19</v>
      </c>
      <c r="F204" s="227" t="s">
        <v>1876</v>
      </c>
      <c r="G204" s="224"/>
      <c r="H204" s="226" t="s">
        <v>19</v>
      </c>
      <c r="I204" s="228"/>
      <c r="J204" s="224"/>
      <c r="K204" s="224"/>
      <c r="L204" s="229"/>
      <c r="M204" s="230"/>
      <c r="N204" s="231"/>
      <c r="O204" s="231"/>
      <c r="P204" s="231"/>
      <c r="Q204" s="231"/>
      <c r="R204" s="231"/>
      <c r="S204" s="231"/>
      <c r="T204" s="232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3" t="s">
        <v>175</v>
      </c>
      <c r="AU204" s="233" t="s">
        <v>85</v>
      </c>
      <c r="AV204" s="13" t="s">
        <v>83</v>
      </c>
      <c r="AW204" s="13" t="s">
        <v>37</v>
      </c>
      <c r="AX204" s="13" t="s">
        <v>75</v>
      </c>
      <c r="AY204" s="233" t="s">
        <v>159</v>
      </c>
    </row>
    <row r="205" spans="1:51" s="14" customFormat="1" ht="12">
      <c r="A205" s="14"/>
      <c r="B205" s="234"/>
      <c r="C205" s="235"/>
      <c r="D205" s="225" t="s">
        <v>175</v>
      </c>
      <c r="E205" s="236" t="s">
        <v>19</v>
      </c>
      <c r="F205" s="237" t="s">
        <v>1886</v>
      </c>
      <c r="G205" s="235"/>
      <c r="H205" s="238">
        <v>30.323</v>
      </c>
      <c r="I205" s="239"/>
      <c r="J205" s="235"/>
      <c r="K205" s="235"/>
      <c r="L205" s="240"/>
      <c r="M205" s="241"/>
      <c r="N205" s="242"/>
      <c r="O205" s="242"/>
      <c r="P205" s="242"/>
      <c r="Q205" s="242"/>
      <c r="R205" s="242"/>
      <c r="S205" s="242"/>
      <c r="T205" s="243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44" t="s">
        <v>175</v>
      </c>
      <c r="AU205" s="244" t="s">
        <v>85</v>
      </c>
      <c r="AV205" s="14" t="s">
        <v>85</v>
      </c>
      <c r="AW205" s="14" t="s">
        <v>37</v>
      </c>
      <c r="AX205" s="14" t="s">
        <v>75</v>
      </c>
      <c r="AY205" s="244" t="s">
        <v>159</v>
      </c>
    </row>
    <row r="206" spans="1:51" s="13" customFormat="1" ht="12">
      <c r="A206" s="13"/>
      <c r="B206" s="223"/>
      <c r="C206" s="224"/>
      <c r="D206" s="225" t="s">
        <v>175</v>
      </c>
      <c r="E206" s="226" t="s">
        <v>19</v>
      </c>
      <c r="F206" s="227" t="s">
        <v>362</v>
      </c>
      <c r="G206" s="224"/>
      <c r="H206" s="226" t="s">
        <v>19</v>
      </c>
      <c r="I206" s="228"/>
      <c r="J206" s="224"/>
      <c r="K206" s="224"/>
      <c r="L206" s="229"/>
      <c r="M206" s="230"/>
      <c r="N206" s="231"/>
      <c r="O206" s="231"/>
      <c r="P206" s="231"/>
      <c r="Q206" s="231"/>
      <c r="R206" s="231"/>
      <c r="S206" s="231"/>
      <c r="T206" s="232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3" t="s">
        <v>175</v>
      </c>
      <c r="AU206" s="233" t="s">
        <v>85</v>
      </c>
      <c r="AV206" s="13" t="s">
        <v>83</v>
      </c>
      <c r="AW206" s="13" t="s">
        <v>37</v>
      </c>
      <c r="AX206" s="13" t="s">
        <v>75</v>
      </c>
      <c r="AY206" s="233" t="s">
        <v>159</v>
      </c>
    </row>
    <row r="207" spans="1:51" s="13" customFormat="1" ht="12">
      <c r="A207" s="13"/>
      <c r="B207" s="223"/>
      <c r="C207" s="224"/>
      <c r="D207" s="225" t="s">
        <v>175</v>
      </c>
      <c r="E207" s="226" t="s">
        <v>19</v>
      </c>
      <c r="F207" s="227" t="s">
        <v>360</v>
      </c>
      <c r="G207" s="224"/>
      <c r="H207" s="226" t="s">
        <v>19</v>
      </c>
      <c r="I207" s="228"/>
      <c r="J207" s="224"/>
      <c r="K207" s="224"/>
      <c r="L207" s="229"/>
      <c r="M207" s="230"/>
      <c r="N207" s="231"/>
      <c r="O207" s="231"/>
      <c r="P207" s="231"/>
      <c r="Q207" s="231"/>
      <c r="R207" s="231"/>
      <c r="S207" s="231"/>
      <c r="T207" s="232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33" t="s">
        <v>175</v>
      </c>
      <c r="AU207" s="233" t="s">
        <v>85</v>
      </c>
      <c r="AV207" s="13" t="s">
        <v>83</v>
      </c>
      <c r="AW207" s="13" t="s">
        <v>37</v>
      </c>
      <c r="AX207" s="13" t="s">
        <v>75</v>
      </c>
      <c r="AY207" s="233" t="s">
        <v>159</v>
      </c>
    </row>
    <row r="208" spans="1:51" s="13" customFormat="1" ht="12">
      <c r="A208" s="13"/>
      <c r="B208" s="223"/>
      <c r="C208" s="224"/>
      <c r="D208" s="225" t="s">
        <v>175</v>
      </c>
      <c r="E208" s="226" t="s">
        <v>19</v>
      </c>
      <c r="F208" s="227" t="s">
        <v>1876</v>
      </c>
      <c r="G208" s="224"/>
      <c r="H208" s="226" t="s">
        <v>19</v>
      </c>
      <c r="I208" s="228"/>
      <c r="J208" s="224"/>
      <c r="K208" s="224"/>
      <c r="L208" s="229"/>
      <c r="M208" s="230"/>
      <c r="N208" s="231"/>
      <c r="O208" s="231"/>
      <c r="P208" s="231"/>
      <c r="Q208" s="231"/>
      <c r="R208" s="231"/>
      <c r="S208" s="231"/>
      <c r="T208" s="232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3" t="s">
        <v>175</v>
      </c>
      <c r="AU208" s="233" t="s">
        <v>85</v>
      </c>
      <c r="AV208" s="13" t="s">
        <v>83</v>
      </c>
      <c r="AW208" s="13" t="s">
        <v>37</v>
      </c>
      <c r="AX208" s="13" t="s">
        <v>75</v>
      </c>
      <c r="AY208" s="233" t="s">
        <v>159</v>
      </c>
    </row>
    <row r="209" spans="1:51" s="14" customFormat="1" ht="12">
      <c r="A209" s="14"/>
      <c r="B209" s="234"/>
      <c r="C209" s="235"/>
      <c r="D209" s="225" t="s">
        <v>175</v>
      </c>
      <c r="E209" s="236" t="s">
        <v>19</v>
      </c>
      <c r="F209" s="237" t="s">
        <v>1887</v>
      </c>
      <c r="G209" s="235"/>
      <c r="H209" s="238">
        <v>0</v>
      </c>
      <c r="I209" s="239"/>
      <c r="J209" s="235"/>
      <c r="K209" s="235"/>
      <c r="L209" s="240"/>
      <c r="M209" s="241"/>
      <c r="N209" s="242"/>
      <c r="O209" s="242"/>
      <c r="P209" s="242"/>
      <c r="Q209" s="242"/>
      <c r="R209" s="242"/>
      <c r="S209" s="242"/>
      <c r="T209" s="243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44" t="s">
        <v>175</v>
      </c>
      <c r="AU209" s="244" t="s">
        <v>85</v>
      </c>
      <c r="AV209" s="14" t="s">
        <v>85</v>
      </c>
      <c r="AW209" s="14" t="s">
        <v>37</v>
      </c>
      <c r="AX209" s="14" t="s">
        <v>75</v>
      </c>
      <c r="AY209" s="244" t="s">
        <v>159</v>
      </c>
    </row>
    <row r="210" spans="1:51" s="13" customFormat="1" ht="12">
      <c r="A210" s="13"/>
      <c r="B210" s="223"/>
      <c r="C210" s="224"/>
      <c r="D210" s="225" t="s">
        <v>175</v>
      </c>
      <c r="E210" s="226" t="s">
        <v>19</v>
      </c>
      <c r="F210" s="227" t="s">
        <v>364</v>
      </c>
      <c r="G210" s="224"/>
      <c r="H210" s="226" t="s">
        <v>19</v>
      </c>
      <c r="I210" s="228"/>
      <c r="J210" s="224"/>
      <c r="K210" s="224"/>
      <c r="L210" s="229"/>
      <c r="M210" s="230"/>
      <c r="N210" s="231"/>
      <c r="O210" s="231"/>
      <c r="P210" s="231"/>
      <c r="Q210" s="231"/>
      <c r="R210" s="231"/>
      <c r="S210" s="231"/>
      <c r="T210" s="232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33" t="s">
        <v>175</v>
      </c>
      <c r="AU210" s="233" t="s">
        <v>85</v>
      </c>
      <c r="AV210" s="13" t="s">
        <v>83</v>
      </c>
      <c r="AW210" s="13" t="s">
        <v>37</v>
      </c>
      <c r="AX210" s="13" t="s">
        <v>75</v>
      </c>
      <c r="AY210" s="233" t="s">
        <v>159</v>
      </c>
    </row>
    <row r="211" spans="1:51" s="13" customFormat="1" ht="12">
      <c r="A211" s="13"/>
      <c r="B211" s="223"/>
      <c r="C211" s="224"/>
      <c r="D211" s="225" t="s">
        <v>175</v>
      </c>
      <c r="E211" s="226" t="s">
        <v>19</v>
      </c>
      <c r="F211" s="227" t="s">
        <v>365</v>
      </c>
      <c r="G211" s="224"/>
      <c r="H211" s="226" t="s">
        <v>19</v>
      </c>
      <c r="I211" s="228"/>
      <c r="J211" s="224"/>
      <c r="K211" s="224"/>
      <c r="L211" s="229"/>
      <c r="M211" s="230"/>
      <c r="N211" s="231"/>
      <c r="O211" s="231"/>
      <c r="P211" s="231"/>
      <c r="Q211" s="231"/>
      <c r="R211" s="231"/>
      <c r="S211" s="231"/>
      <c r="T211" s="232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3" t="s">
        <v>175</v>
      </c>
      <c r="AU211" s="233" t="s">
        <v>85</v>
      </c>
      <c r="AV211" s="13" t="s">
        <v>83</v>
      </c>
      <c r="AW211" s="13" t="s">
        <v>37</v>
      </c>
      <c r="AX211" s="13" t="s">
        <v>75</v>
      </c>
      <c r="AY211" s="233" t="s">
        <v>159</v>
      </c>
    </row>
    <row r="212" spans="1:51" s="13" customFormat="1" ht="12">
      <c r="A212" s="13"/>
      <c r="B212" s="223"/>
      <c r="C212" s="224"/>
      <c r="D212" s="225" t="s">
        <v>175</v>
      </c>
      <c r="E212" s="226" t="s">
        <v>19</v>
      </c>
      <c r="F212" s="227" t="s">
        <v>1876</v>
      </c>
      <c r="G212" s="224"/>
      <c r="H212" s="226" t="s">
        <v>19</v>
      </c>
      <c r="I212" s="228"/>
      <c r="J212" s="224"/>
      <c r="K212" s="224"/>
      <c r="L212" s="229"/>
      <c r="M212" s="230"/>
      <c r="N212" s="231"/>
      <c r="O212" s="231"/>
      <c r="P212" s="231"/>
      <c r="Q212" s="231"/>
      <c r="R212" s="231"/>
      <c r="S212" s="231"/>
      <c r="T212" s="232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3" t="s">
        <v>175</v>
      </c>
      <c r="AU212" s="233" t="s">
        <v>85</v>
      </c>
      <c r="AV212" s="13" t="s">
        <v>83</v>
      </c>
      <c r="AW212" s="13" t="s">
        <v>37</v>
      </c>
      <c r="AX212" s="13" t="s">
        <v>75</v>
      </c>
      <c r="AY212" s="233" t="s">
        <v>159</v>
      </c>
    </row>
    <row r="213" spans="1:51" s="13" customFormat="1" ht="12">
      <c r="A213" s="13"/>
      <c r="B213" s="223"/>
      <c r="C213" s="224"/>
      <c r="D213" s="225" t="s">
        <v>175</v>
      </c>
      <c r="E213" s="226" t="s">
        <v>19</v>
      </c>
      <c r="F213" s="227" t="s">
        <v>1323</v>
      </c>
      <c r="G213" s="224"/>
      <c r="H213" s="226" t="s">
        <v>19</v>
      </c>
      <c r="I213" s="228"/>
      <c r="J213" s="224"/>
      <c r="K213" s="224"/>
      <c r="L213" s="229"/>
      <c r="M213" s="230"/>
      <c r="N213" s="231"/>
      <c r="O213" s="231"/>
      <c r="P213" s="231"/>
      <c r="Q213" s="231"/>
      <c r="R213" s="231"/>
      <c r="S213" s="231"/>
      <c r="T213" s="232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3" t="s">
        <v>175</v>
      </c>
      <c r="AU213" s="233" t="s">
        <v>85</v>
      </c>
      <c r="AV213" s="13" t="s">
        <v>83</v>
      </c>
      <c r="AW213" s="13" t="s">
        <v>37</v>
      </c>
      <c r="AX213" s="13" t="s">
        <v>75</v>
      </c>
      <c r="AY213" s="233" t="s">
        <v>159</v>
      </c>
    </row>
    <row r="214" spans="1:51" s="14" customFormat="1" ht="12">
      <c r="A214" s="14"/>
      <c r="B214" s="234"/>
      <c r="C214" s="235"/>
      <c r="D214" s="225" t="s">
        <v>175</v>
      </c>
      <c r="E214" s="236" t="s">
        <v>19</v>
      </c>
      <c r="F214" s="237" t="s">
        <v>1888</v>
      </c>
      <c r="G214" s="235"/>
      <c r="H214" s="238">
        <v>36</v>
      </c>
      <c r="I214" s="239"/>
      <c r="J214" s="235"/>
      <c r="K214" s="235"/>
      <c r="L214" s="240"/>
      <c r="M214" s="241"/>
      <c r="N214" s="242"/>
      <c r="O214" s="242"/>
      <c r="P214" s="242"/>
      <c r="Q214" s="242"/>
      <c r="R214" s="242"/>
      <c r="S214" s="242"/>
      <c r="T214" s="243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44" t="s">
        <v>175</v>
      </c>
      <c r="AU214" s="244" t="s">
        <v>85</v>
      </c>
      <c r="AV214" s="14" t="s">
        <v>85</v>
      </c>
      <c r="AW214" s="14" t="s">
        <v>37</v>
      </c>
      <c r="AX214" s="14" t="s">
        <v>75</v>
      </c>
      <c r="AY214" s="244" t="s">
        <v>159</v>
      </c>
    </row>
    <row r="215" spans="1:51" s="13" customFormat="1" ht="12">
      <c r="A215" s="13"/>
      <c r="B215" s="223"/>
      <c r="C215" s="224"/>
      <c r="D215" s="225" t="s">
        <v>175</v>
      </c>
      <c r="E215" s="226" t="s">
        <v>19</v>
      </c>
      <c r="F215" s="227" t="s">
        <v>1889</v>
      </c>
      <c r="G215" s="224"/>
      <c r="H215" s="226" t="s">
        <v>19</v>
      </c>
      <c r="I215" s="228"/>
      <c r="J215" s="224"/>
      <c r="K215" s="224"/>
      <c r="L215" s="229"/>
      <c r="M215" s="230"/>
      <c r="N215" s="231"/>
      <c r="O215" s="231"/>
      <c r="P215" s="231"/>
      <c r="Q215" s="231"/>
      <c r="R215" s="231"/>
      <c r="S215" s="231"/>
      <c r="T215" s="232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33" t="s">
        <v>175</v>
      </c>
      <c r="AU215" s="233" t="s">
        <v>85</v>
      </c>
      <c r="AV215" s="13" t="s">
        <v>83</v>
      </c>
      <c r="AW215" s="13" t="s">
        <v>37</v>
      </c>
      <c r="AX215" s="13" t="s">
        <v>75</v>
      </c>
      <c r="AY215" s="233" t="s">
        <v>159</v>
      </c>
    </row>
    <row r="216" spans="1:51" s="14" customFormat="1" ht="12">
      <c r="A216" s="14"/>
      <c r="B216" s="234"/>
      <c r="C216" s="235"/>
      <c r="D216" s="225" t="s">
        <v>175</v>
      </c>
      <c r="E216" s="236" t="s">
        <v>19</v>
      </c>
      <c r="F216" s="237" t="s">
        <v>1890</v>
      </c>
      <c r="G216" s="235"/>
      <c r="H216" s="238">
        <v>5.981</v>
      </c>
      <c r="I216" s="239"/>
      <c r="J216" s="235"/>
      <c r="K216" s="235"/>
      <c r="L216" s="240"/>
      <c r="M216" s="241"/>
      <c r="N216" s="242"/>
      <c r="O216" s="242"/>
      <c r="P216" s="242"/>
      <c r="Q216" s="242"/>
      <c r="R216" s="242"/>
      <c r="S216" s="242"/>
      <c r="T216" s="243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44" t="s">
        <v>175</v>
      </c>
      <c r="AU216" s="244" t="s">
        <v>85</v>
      </c>
      <c r="AV216" s="14" t="s">
        <v>85</v>
      </c>
      <c r="AW216" s="14" t="s">
        <v>37</v>
      </c>
      <c r="AX216" s="14" t="s">
        <v>75</v>
      </c>
      <c r="AY216" s="244" t="s">
        <v>159</v>
      </c>
    </row>
    <row r="217" spans="1:51" s="15" customFormat="1" ht="12">
      <c r="A217" s="15"/>
      <c r="B217" s="245"/>
      <c r="C217" s="246"/>
      <c r="D217" s="225" t="s">
        <v>175</v>
      </c>
      <c r="E217" s="247" t="s">
        <v>19</v>
      </c>
      <c r="F217" s="248" t="s">
        <v>179</v>
      </c>
      <c r="G217" s="246"/>
      <c r="H217" s="249">
        <v>72.304</v>
      </c>
      <c r="I217" s="250"/>
      <c r="J217" s="246"/>
      <c r="K217" s="246"/>
      <c r="L217" s="251"/>
      <c r="M217" s="252"/>
      <c r="N217" s="253"/>
      <c r="O217" s="253"/>
      <c r="P217" s="253"/>
      <c r="Q217" s="253"/>
      <c r="R217" s="253"/>
      <c r="S217" s="253"/>
      <c r="T217" s="254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T217" s="255" t="s">
        <v>175</v>
      </c>
      <c r="AU217" s="255" t="s">
        <v>85</v>
      </c>
      <c r="AV217" s="15" t="s">
        <v>167</v>
      </c>
      <c r="AW217" s="15" t="s">
        <v>37</v>
      </c>
      <c r="AX217" s="15" t="s">
        <v>83</v>
      </c>
      <c r="AY217" s="255" t="s">
        <v>159</v>
      </c>
    </row>
    <row r="218" spans="1:65" s="2" customFormat="1" ht="16.5" customHeight="1">
      <c r="A218" s="39"/>
      <c r="B218" s="40"/>
      <c r="C218" s="257" t="s">
        <v>324</v>
      </c>
      <c r="D218" s="257" t="s">
        <v>255</v>
      </c>
      <c r="E218" s="258" t="s">
        <v>256</v>
      </c>
      <c r="F218" s="259" t="s">
        <v>257</v>
      </c>
      <c r="G218" s="260" t="s">
        <v>258</v>
      </c>
      <c r="H218" s="261">
        <v>25.306</v>
      </c>
      <c r="I218" s="262"/>
      <c r="J218" s="263">
        <f>ROUND(I218*H218,2)</f>
        <v>0</v>
      </c>
      <c r="K218" s="259" t="s">
        <v>166</v>
      </c>
      <c r="L218" s="264"/>
      <c r="M218" s="265" t="s">
        <v>19</v>
      </c>
      <c r="N218" s="266" t="s">
        <v>46</v>
      </c>
      <c r="O218" s="85"/>
      <c r="P218" s="214">
        <f>O218*H218</f>
        <v>0</v>
      </c>
      <c r="Q218" s="214">
        <v>0.001</v>
      </c>
      <c r="R218" s="214">
        <f>Q218*H218</f>
        <v>0.025306000000000002</v>
      </c>
      <c r="S218" s="214">
        <v>0</v>
      </c>
      <c r="T218" s="215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16" t="s">
        <v>259</v>
      </c>
      <c r="AT218" s="216" t="s">
        <v>255</v>
      </c>
      <c r="AU218" s="216" t="s">
        <v>85</v>
      </c>
      <c r="AY218" s="18" t="s">
        <v>159</v>
      </c>
      <c r="BE218" s="217">
        <f>IF(N218="základní",J218,0)</f>
        <v>0</v>
      </c>
      <c r="BF218" s="217">
        <f>IF(N218="snížená",J218,0)</f>
        <v>0</v>
      </c>
      <c r="BG218" s="217">
        <f>IF(N218="zákl. přenesená",J218,0)</f>
        <v>0</v>
      </c>
      <c r="BH218" s="217">
        <f>IF(N218="sníž. přenesená",J218,0)</f>
        <v>0</v>
      </c>
      <c r="BI218" s="217">
        <f>IF(N218="nulová",J218,0)</f>
        <v>0</v>
      </c>
      <c r="BJ218" s="18" t="s">
        <v>83</v>
      </c>
      <c r="BK218" s="217">
        <f>ROUND(I218*H218,2)</f>
        <v>0</v>
      </c>
      <c r="BL218" s="18" t="s">
        <v>238</v>
      </c>
      <c r="BM218" s="216" t="s">
        <v>1891</v>
      </c>
    </row>
    <row r="219" spans="1:51" s="14" customFormat="1" ht="12">
      <c r="A219" s="14"/>
      <c r="B219" s="234"/>
      <c r="C219" s="235"/>
      <c r="D219" s="225" t="s">
        <v>175</v>
      </c>
      <c r="E219" s="235"/>
      <c r="F219" s="237" t="s">
        <v>1892</v>
      </c>
      <c r="G219" s="235"/>
      <c r="H219" s="238">
        <v>25.306</v>
      </c>
      <c r="I219" s="239"/>
      <c r="J219" s="235"/>
      <c r="K219" s="235"/>
      <c r="L219" s="240"/>
      <c r="M219" s="241"/>
      <c r="N219" s="242"/>
      <c r="O219" s="242"/>
      <c r="P219" s="242"/>
      <c r="Q219" s="242"/>
      <c r="R219" s="242"/>
      <c r="S219" s="242"/>
      <c r="T219" s="243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44" t="s">
        <v>175</v>
      </c>
      <c r="AU219" s="244" t="s">
        <v>85</v>
      </c>
      <c r="AV219" s="14" t="s">
        <v>85</v>
      </c>
      <c r="AW219" s="14" t="s">
        <v>4</v>
      </c>
      <c r="AX219" s="14" t="s">
        <v>83</v>
      </c>
      <c r="AY219" s="244" t="s">
        <v>159</v>
      </c>
    </row>
    <row r="220" spans="1:65" s="2" customFormat="1" ht="37.8" customHeight="1">
      <c r="A220" s="39"/>
      <c r="B220" s="40"/>
      <c r="C220" s="205" t="s">
        <v>328</v>
      </c>
      <c r="D220" s="205" t="s">
        <v>162</v>
      </c>
      <c r="E220" s="206" t="s">
        <v>372</v>
      </c>
      <c r="F220" s="207" t="s">
        <v>373</v>
      </c>
      <c r="G220" s="208" t="s">
        <v>165</v>
      </c>
      <c r="H220" s="209">
        <v>72.304</v>
      </c>
      <c r="I220" s="210"/>
      <c r="J220" s="211">
        <f>ROUND(I220*H220,2)</f>
        <v>0</v>
      </c>
      <c r="K220" s="207" t="s">
        <v>166</v>
      </c>
      <c r="L220" s="45"/>
      <c r="M220" s="212" t="s">
        <v>19</v>
      </c>
      <c r="N220" s="213" t="s">
        <v>46</v>
      </c>
      <c r="O220" s="85"/>
      <c r="P220" s="214">
        <f>O220*H220</f>
        <v>0</v>
      </c>
      <c r="Q220" s="214">
        <v>0.00094</v>
      </c>
      <c r="R220" s="214">
        <f>Q220*H220</f>
        <v>0.06796576</v>
      </c>
      <c r="S220" s="214">
        <v>0</v>
      </c>
      <c r="T220" s="215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16" t="s">
        <v>238</v>
      </c>
      <c r="AT220" s="216" t="s">
        <v>162</v>
      </c>
      <c r="AU220" s="216" t="s">
        <v>85</v>
      </c>
      <c r="AY220" s="18" t="s">
        <v>159</v>
      </c>
      <c r="BE220" s="217">
        <f>IF(N220="základní",J220,0)</f>
        <v>0</v>
      </c>
      <c r="BF220" s="217">
        <f>IF(N220="snížená",J220,0)</f>
        <v>0</v>
      </c>
      <c r="BG220" s="217">
        <f>IF(N220="zákl. přenesená",J220,0)</f>
        <v>0</v>
      </c>
      <c r="BH220" s="217">
        <f>IF(N220="sníž. přenesená",J220,0)</f>
        <v>0</v>
      </c>
      <c r="BI220" s="217">
        <f>IF(N220="nulová",J220,0)</f>
        <v>0</v>
      </c>
      <c r="BJ220" s="18" t="s">
        <v>83</v>
      </c>
      <c r="BK220" s="217">
        <f>ROUND(I220*H220,2)</f>
        <v>0</v>
      </c>
      <c r="BL220" s="18" t="s">
        <v>238</v>
      </c>
      <c r="BM220" s="216" t="s">
        <v>1893</v>
      </c>
    </row>
    <row r="221" spans="1:47" s="2" customFormat="1" ht="12">
      <c r="A221" s="39"/>
      <c r="B221" s="40"/>
      <c r="C221" s="41"/>
      <c r="D221" s="218" t="s">
        <v>169</v>
      </c>
      <c r="E221" s="41"/>
      <c r="F221" s="219" t="s">
        <v>375</v>
      </c>
      <c r="G221" s="41"/>
      <c r="H221" s="41"/>
      <c r="I221" s="220"/>
      <c r="J221" s="41"/>
      <c r="K221" s="41"/>
      <c r="L221" s="45"/>
      <c r="M221" s="221"/>
      <c r="N221" s="222"/>
      <c r="O221" s="85"/>
      <c r="P221" s="85"/>
      <c r="Q221" s="85"/>
      <c r="R221" s="85"/>
      <c r="S221" s="85"/>
      <c r="T221" s="86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T221" s="18" t="s">
        <v>169</v>
      </c>
      <c r="AU221" s="18" t="s">
        <v>85</v>
      </c>
    </row>
    <row r="222" spans="1:51" s="13" customFormat="1" ht="12">
      <c r="A222" s="13"/>
      <c r="B222" s="223"/>
      <c r="C222" s="224"/>
      <c r="D222" s="225" t="s">
        <v>175</v>
      </c>
      <c r="E222" s="226" t="s">
        <v>19</v>
      </c>
      <c r="F222" s="227" t="s">
        <v>358</v>
      </c>
      <c r="G222" s="224"/>
      <c r="H222" s="226" t="s">
        <v>19</v>
      </c>
      <c r="I222" s="228"/>
      <c r="J222" s="224"/>
      <c r="K222" s="224"/>
      <c r="L222" s="229"/>
      <c r="M222" s="230"/>
      <c r="N222" s="231"/>
      <c r="O222" s="231"/>
      <c r="P222" s="231"/>
      <c r="Q222" s="231"/>
      <c r="R222" s="231"/>
      <c r="S222" s="231"/>
      <c r="T222" s="232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33" t="s">
        <v>175</v>
      </c>
      <c r="AU222" s="233" t="s">
        <v>85</v>
      </c>
      <c r="AV222" s="13" t="s">
        <v>83</v>
      </c>
      <c r="AW222" s="13" t="s">
        <v>37</v>
      </c>
      <c r="AX222" s="13" t="s">
        <v>75</v>
      </c>
      <c r="AY222" s="233" t="s">
        <v>159</v>
      </c>
    </row>
    <row r="223" spans="1:51" s="13" customFormat="1" ht="12">
      <c r="A223" s="13"/>
      <c r="B223" s="223"/>
      <c r="C223" s="224"/>
      <c r="D223" s="225" t="s">
        <v>175</v>
      </c>
      <c r="E223" s="226" t="s">
        <v>19</v>
      </c>
      <c r="F223" s="227" t="s">
        <v>359</v>
      </c>
      <c r="G223" s="224"/>
      <c r="H223" s="226" t="s">
        <v>19</v>
      </c>
      <c r="I223" s="228"/>
      <c r="J223" s="224"/>
      <c r="K223" s="224"/>
      <c r="L223" s="229"/>
      <c r="M223" s="230"/>
      <c r="N223" s="231"/>
      <c r="O223" s="231"/>
      <c r="P223" s="231"/>
      <c r="Q223" s="231"/>
      <c r="R223" s="231"/>
      <c r="S223" s="231"/>
      <c r="T223" s="232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33" t="s">
        <v>175</v>
      </c>
      <c r="AU223" s="233" t="s">
        <v>85</v>
      </c>
      <c r="AV223" s="13" t="s">
        <v>83</v>
      </c>
      <c r="AW223" s="13" t="s">
        <v>37</v>
      </c>
      <c r="AX223" s="13" t="s">
        <v>75</v>
      </c>
      <c r="AY223" s="233" t="s">
        <v>159</v>
      </c>
    </row>
    <row r="224" spans="1:51" s="13" customFormat="1" ht="12">
      <c r="A224" s="13"/>
      <c r="B224" s="223"/>
      <c r="C224" s="224"/>
      <c r="D224" s="225" t="s">
        <v>175</v>
      </c>
      <c r="E224" s="226" t="s">
        <v>19</v>
      </c>
      <c r="F224" s="227" t="s">
        <v>360</v>
      </c>
      <c r="G224" s="224"/>
      <c r="H224" s="226" t="s">
        <v>19</v>
      </c>
      <c r="I224" s="228"/>
      <c r="J224" s="224"/>
      <c r="K224" s="224"/>
      <c r="L224" s="229"/>
      <c r="M224" s="230"/>
      <c r="N224" s="231"/>
      <c r="O224" s="231"/>
      <c r="P224" s="231"/>
      <c r="Q224" s="231"/>
      <c r="R224" s="231"/>
      <c r="S224" s="231"/>
      <c r="T224" s="232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33" t="s">
        <v>175</v>
      </c>
      <c r="AU224" s="233" t="s">
        <v>85</v>
      </c>
      <c r="AV224" s="13" t="s">
        <v>83</v>
      </c>
      <c r="AW224" s="13" t="s">
        <v>37</v>
      </c>
      <c r="AX224" s="13" t="s">
        <v>75</v>
      </c>
      <c r="AY224" s="233" t="s">
        <v>159</v>
      </c>
    </row>
    <row r="225" spans="1:51" s="13" customFormat="1" ht="12">
      <c r="A225" s="13"/>
      <c r="B225" s="223"/>
      <c r="C225" s="224"/>
      <c r="D225" s="225" t="s">
        <v>175</v>
      </c>
      <c r="E225" s="226" t="s">
        <v>19</v>
      </c>
      <c r="F225" s="227" t="s">
        <v>1876</v>
      </c>
      <c r="G225" s="224"/>
      <c r="H225" s="226" t="s">
        <v>19</v>
      </c>
      <c r="I225" s="228"/>
      <c r="J225" s="224"/>
      <c r="K225" s="224"/>
      <c r="L225" s="229"/>
      <c r="M225" s="230"/>
      <c r="N225" s="231"/>
      <c r="O225" s="231"/>
      <c r="P225" s="231"/>
      <c r="Q225" s="231"/>
      <c r="R225" s="231"/>
      <c r="S225" s="231"/>
      <c r="T225" s="232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33" t="s">
        <v>175</v>
      </c>
      <c r="AU225" s="233" t="s">
        <v>85</v>
      </c>
      <c r="AV225" s="13" t="s">
        <v>83</v>
      </c>
      <c r="AW225" s="13" t="s">
        <v>37</v>
      </c>
      <c r="AX225" s="13" t="s">
        <v>75</v>
      </c>
      <c r="AY225" s="233" t="s">
        <v>159</v>
      </c>
    </row>
    <row r="226" spans="1:51" s="14" customFormat="1" ht="12">
      <c r="A226" s="14"/>
      <c r="B226" s="234"/>
      <c r="C226" s="235"/>
      <c r="D226" s="225" t="s">
        <v>175</v>
      </c>
      <c r="E226" s="236" t="s">
        <v>19</v>
      </c>
      <c r="F226" s="237" t="s">
        <v>1886</v>
      </c>
      <c r="G226" s="235"/>
      <c r="H226" s="238">
        <v>30.323</v>
      </c>
      <c r="I226" s="239"/>
      <c r="J226" s="235"/>
      <c r="K226" s="235"/>
      <c r="L226" s="240"/>
      <c r="M226" s="241"/>
      <c r="N226" s="242"/>
      <c r="O226" s="242"/>
      <c r="P226" s="242"/>
      <c r="Q226" s="242"/>
      <c r="R226" s="242"/>
      <c r="S226" s="242"/>
      <c r="T226" s="243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44" t="s">
        <v>175</v>
      </c>
      <c r="AU226" s="244" t="s">
        <v>85</v>
      </c>
      <c r="AV226" s="14" t="s">
        <v>85</v>
      </c>
      <c r="AW226" s="14" t="s">
        <v>37</v>
      </c>
      <c r="AX226" s="14" t="s">
        <v>75</v>
      </c>
      <c r="AY226" s="244" t="s">
        <v>159</v>
      </c>
    </row>
    <row r="227" spans="1:51" s="13" customFormat="1" ht="12">
      <c r="A227" s="13"/>
      <c r="B227" s="223"/>
      <c r="C227" s="224"/>
      <c r="D227" s="225" t="s">
        <v>175</v>
      </c>
      <c r="E227" s="226" t="s">
        <v>19</v>
      </c>
      <c r="F227" s="227" t="s">
        <v>362</v>
      </c>
      <c r="G227" s="224"/>
      <c r="H227" s="226" t="s">
        <v>19</v>
      </c>
      <c r="I227" s="228"/>
      <c r="J227" s="224"/>
      <c r="K227" s="224"/>
      <c r="L227" s="229"/>
      <c r="M227" s="230"/>
      <c r="N227" s="231"/>
      <c r="O227" s="231"/>
      <c r="P227" s="231"/>
      <c r="Q227" s="231"/>
      <c r="R227" s="231"/>
      <c r="S227" s="231"/>
      <c r="T227" s="232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33" t="s">
        <v>175</v>
      </c>
      <c r="AU227" s="233" t="s">
        <v>85</v>
      </c>
      <c r="AV227" s="13" t="s">
        <v>83</v>
      </c>
      <c r="AW227" s="13" t="s">
        <v>37</v>
      </c>
      <c r="AX227" s="13" t="s">
        <v>75</v>
      </c>
      <c r="AY227" s="233" t="s">
        <v>159</v>
      </c>
    </row>
    <row r="228" spans="1:51" s="13" customFormat="1" ht="12">
      <c r="A228" s="13"/>
      <c r="B228" s="223"/>
      <c r="C228" s="224"/>
      <c r="D228" s="225" t="s">
        <v>175</v>
      </c>
      <c r="E228" s="226" t="s">
        <v>19</v>
      </c>
      <c r="F228" s="227" t="s">
        <v>360</v>
      </c>
      <c r="G228" s="224"/>
      <c r="H228" s="226" t="s">
        <v>19</v>
      </c>
      <c r="I228" s="228"/>
      <c r="J228" s="224"/>
      <c r="K228" s="224"/>
      <c r="L228" s="229"/>
      <c r="M228" s="230"/>
      <c r="N228" s="231"/>
      <c r="O228" s="231"/>
      <c r="P228" s="231"/>
      <c r="Q228" s="231"/>
      <c r="R228" s="231"/>
      <c r="S228" s="231"/>
      <c r="T228" s="232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33" t="s">
        <v>175</v>
      </c>
      <c r="AU228" s="233" t="s">
        <v>85</v>
      </c>
      <c r="AV228" s="13" t="s">
        <v>83</v>
      </c>
      <c r="AW228" s="13" t="s">
        <v>37</v>
      </c>
      <c r="AX228" s="13" t="s">
        <v>75</v>
      </c>
      <c r="AY228" s="233" t="s">
        <v>159</v>
      </c>
    </row>
    <row r="229" spans="1:51" s="13" customFormat="1" ht="12">
      <c r="A229" s="13"/>
      <c r="B229" s="223"/>
      <c r="C229" s="224"/>
      <c r="D229" s="225" t="s">
        <v>175</v>
      </c>
      <c r="E229" s="226" t="s">
        <v>19</v>
      </c>
      <c r="F229" s="227" t="s">
        <v>1876</v>
      </c>
      <c r="G229" s="224"/>
      <c r="H229" s="226" t="s">
        <v>19</v>
      </c>
      <c r="I229" s="228"/>
      <c r="J229" s="224"/>
      <c r="K229" s="224"/>
      <c r="L229" s="229"/>
      <c r="M229" s="230"/>
      <c r="N229" s="231"/>
      <c r="O229" s="231"/>
      <c r="P229" s="231"/>
      <c r="Q229" s="231"/>
      <c r="R229" s="231"/>
      <c r="S229" s="231"/>
      <c r="T229" s="232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33" t="s">
        <v>175</v>
      </c>
      <c r="AU229" s="233" t="s">
        <v>85</v>
      </c>
      <c r="AV229" s="13" t="s">
        <v>83</v>
      </c>
      <c r="AW229" s="13" t="s">
        <v>37</v>
      </c>
      <c r="AX229" s="13" t="s">
        <v>75</v>
      </c>
      <c r="AY229" s="233" t="s">
        <v>159</v>
      </c>
    </row>
    <row r="230" spans="1:51" s="14" customFormat="1" ht="12">
      <c r="A230" s="14"/>
      <c r="B230" s="234"/>
      <c r="C230" s="235"/>
      <c r="D230" s="225" t="s">
        <v>175</v>
      </c>
      <c r="E230" s="236" t="s">
        <v>19</v>
      </c>
      <c r="F230" s="237" t="s">
        <v>1887</v>
      </c>
      <c r="G230" s="235"/>
      <c r="H230" s="238">
        <v>0</v>
      </c>
      <c r="I230" s="239"/>
      <c r="J230" s="235"/>
      <c r="K230" s="235"/>
      <c r="L230" s="240"/>
      <c r="M230" s="241"/>
      <c r="N230" s="242"/>
      <c r="O230" s="242"/>
      <c r="P230" s="242"/>
      <c r="Q230" s="242"/>
      <c r="R230" s="242"/>
      <c r="S230" s="242"/>
      <c r="T230" s="243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44" t="s">
        <v>175</v>
      </c>
      <c r="AU230" s="244" t="s">
        <v>85</v>
      </c>
      <c r="AV230" s="14" t="s">
        <v>85</v>
      </c>
      <c r="AW230" s="14" t="s">
        <v>37</v>
      </c>
      <c r="AX230" s="14" t="s">
        <v>75</v>
      </c>
      <c r="AY230" s="244" t="s">
        <v>159</v>
      </c>
    </row>
    <row r="231" spans="1:51" s="13" customFormat="1" ht="12">
      <c r="A231" s="13"/>
      <c r="B231" s="223"/>
      <c r="C231" s="224"/>
      <c r="D231" s="225" t="s">
        <v>175</v>
      </c>
      <c r="E231" s="226" t="s">
        <v>19</v>
      </c>
      <c r="F231" s="227" t="s">
        <v>364</v>
      </c>
      <c r="G231" s="224"/>
      <c r="H231" s="226" t="s">
        <v>19</v>
      </c>
      <c r="I231" s="228"/>
      <c r="J231" s="224"/>
      <c r="K231" s="224"/>
      <c r="L231" s="229"/>
      <c r="M231" s="230"/>
      <c r="N231" s="231"/>
      <c r="O231" s="231"/>
      <c r="P231" s="231"/>
      <c r="Q231" s="231"/>
      <c r="R231" s="231"/>
      <c r="S231" s="231"/>
      <c r="T231" s="232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33" t="s">
        <v>175</v>
      </c>
      <c r="AU231" s="233" t="s">
        <v>85</v>
      </c>
      <c r="AV231" s="13" t="s">
        <v>83</v>
      </c>
      <c r="AW231" s="13" t="s">
        <v>37</v>
      </c>
      <c r="AX231" s="13" t="s">
        <v>75</v>
      </c>
      <c r="AY231" s="233" t="s">
        <v>159</v>
      </c>
    </row>
    <row r="232" spans="1:51" s="13" customFormat="1" ht="12">
      <c r="A232" s="13"/>
      <c r="B232" s="223"/>
      <c r="C232" s="224"/>
      <c r="D232" s="225" t="s">
        <v>175</v>
      </c>
      <c r="E232" s="226" t="s">
        <v>19</v>
      </c>
      <c r="F232" s="227" t="s">
        <v>365</v>
      </c>
      <c r="G232" s="224"/>
      <c r="H232" s="226" t="s">
        <v>19</v>
      </c>
      <c r="I232" s="228"/>
      <c r="J232" s="224"/>
      <c r="K232" s="224"/>
      <c r="L232" s="229"/>
      <c r="M232" s="230"/>
      <c r="N232" s="231"/>
      <c r="O232" s="231"/>
      <c r="P232" s="231"/>
      <c r="Q232" s="231"/>
      <c r="R232" s="231"/>
      <c r="S232" s="231"/>
      <c r="T232" s="232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33" t="s">
        <v>175</v>
      </c>
      <c r="AU232" s="233" t="s">
        <v>85</v>
      </c>
      <c r="AV232" s="13" t="s">
        <v>83</v>
      </c>
      <c r="AW232" s="13" t="s">
        <v>37</v>
      </c>
      <c r="AX232" s="13" t="s">
        <v>75</v>
      </c>
      <c r="AY232" s="233" t="s">
        <v>159</v>
      </c>
    </row>
    <row r="233" spans="1:51" s="13" customFormat="1" ht="12">
      <c r="A233" s="13"/>
      <c r="B233" s="223"/>
      <c r="C233" s="224"/>
      <c r="D233" s="225" t="s">
        <v>175</v>
      </c>
      <c r="E233" s="226" t="s">
        <v>19</v>
      </c>
      <c r="F233" s="227" t="s">
        <v>1876</v>
      </c>
      <c r="G233" s="224"/>
      <c r="H233" s="226" t="s">
        <v>19</v>
      </c>
      <c r="I233" s="228"/>
      <c r="J233" s="224"/>
      <c r="K233" s="224"/>
      <c r="L233" s="229"/>
      <c r="M233" s="230"/>
      <c r="N233" s="231"/>
      <c r="O233" s="231"/>
      <c r="P233" s="231"/>
      <c r="Q233" s="231"/>
      <c r="R233" s="231"/>
      <c r="S233" s="231"/>
      <c r="T233" s="232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33" t="s">
        <v>175</v>
      </c>
      <c r="AU233" s="233" t="s">
        <v>85</v>
      </c>
      <c r="AV233" s="13" t="s">
        <v>83</v>
      </c>
      <c r="AW233" s="13" t="s">
        <v>37</v>
      </c>
      <c r="AX233" s="13" t="s">
        <v>75</v>
      </c>
      <c r="AY233" s="233" t="s">
        <v>159</v>
      </c>
    </row>
    <row r="234" spans="1:51" s="13" customFormat="1" ht="12">
      <c r="A234" s="13"/>
      <c r="B234" s="223"/>
      <c r="C234" s="224"/>
      <c r="D234" s="225" t="s">
        <v>175</v>
      </c>
      <c r="E234" s="226" t="s">
        <v>19</v>
      </c>
      <c r="F234" s="227" t="s">
        <v>1323</v>
      </c>
      <c r="G234" s="224"/>
      <c r="H234" s="226" t="s">
        <v>19</v>
      </c>
      <c r="I234" s="228"/>
      <c r="J234" s="224"/>
      <c r="K234" s="224"/>
      <c r="L234" s="229"/>
      <c r="M234" s="230"/>
      <c r="N234" s="231"/>
      <c r="O234" s="231"/>
      <c r="P234" s="231"/>
      <c r="Q234" s="231"/>
      <c r="R234" s="231"/>
      <c r="S234" s="231"/>
      <c r="T234" s="232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33" t="s">
        <v>175</v>
      </c>
      <c r="AU234" s="233" t="s">
        <v>85</v>
      </c>
      <c r="AV234" s="13" t="s">
        <v>83</v>
      </c>
      <c r="AW234" s="13" t="s">
        <v>37</v>
      </c>
      <c r="AX234" s="13" t="s">
        <v>75</v>
      </c>
      <c r="AY234" s="233" t="s">
        <v>159</v>
      </c>
    </row>
    <row r="235" spans="1:51" s="14" customFormat="1" ht="12">
      <c r="A235" s="14"/>
      <c r="B235" s="234"/>
      <c r="C235" s="235"/>
      <c r="D235" s="225" t="s">
        <v>175</v>
      </c>
      <c r="E235" s="236" t="s">
        <v>19</v>
      </c>
      <c r="F235" s="237" t="s">
        <v>1888</v>
      </c>
      <c r="G235" s="235"/>
      <c r="H235" s="238">
        <v>36</v>
      </c>
      <c r="I235" s="239"/>
      <c r="J235" s="235"/>
      <c r="K235" s="235"/>
      <c r="L235" s="240"/>
      <c r="M235" s="241"/>
      <c r="N235" s="242"/>
      <c r="O235" s="242"/>
      <c r="P235" s="242"/>
      <c r="Q235" s="242"/>
      <c r="R235" s="242"/>
      <c r="S235" s="242"/>
      <c r="T235" s="243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44" t="s">
        <v>175</v>
      </c>
      <c r="AU235" s="244" t="s">
        <v>85</v>
      </c>
      <c r="AV235" s="14" t="s">
        <v>85</v>
      </c>
      <c r="AW235" s="14" t="s">
        <v>37</v>
      </c>
      <c r="AX235" s="14" t="s">
        <v>75</v>
      </c>
      <c r="AY235" s="244" t="s">
        <v>159</v>
      </c>
    </row>
    <row r="236" spans="1:51" s="13" customFormat="1" ht="12">
      <c r="A236" s="13"/>
      <c r="B236" s="223"/>
      <c r="C236" s="224"/>
      <c r="D236" s="225" t="s">
        <v>175</v>
      </c>
      <c r="E236" s="226" t="s">
        <v>19</v>
      </c>
      <c r="F236" s="227" t="s">
        <v>1889</v>
      </c>
      <c r="G236" s="224"/>
      <c r="H236" s="226" t="s">
        <v>19</v>
      </c>
      <c r="I236" s="228"/>
      <c r="J236" s="224"/>
      <c r="K236" s="224"/>
      <c r="L236" s="229"/>
      <c r="M236" s="230"/>
      <c r="N236" s="231"/>
      <c r="O236" s="231"/>
      <c r="P236" s="231"/>
      <c r="Q236" s="231"/>
      <c r="R236" s="231"/>
      <c r="S236" s="231"/>
      <c r="T236" s="232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33" t="s">
        <v>175</v>
      </c>
      <c r="AU236" s="233" t="s">
        <v>85</v>
      </c>
      <c r="AV236" s="13" t="s">
        <v>83</v>
      </c>
      <c r="AW236" s="13" t="s">
        <v>37</v>
      </c>
      <c r="AX236" s="13" t="s">
        <v>75</v>
      </c>
      <c r="AY236" s="233" t="s">
        <v>159</v>
      </c>
    </row>
    <row r="237" spans="1:51" s="14" customFormat="1" ht="12">
      <c r="A237" s="14"/>
      <c r="B237" s="234"/>
      <c r="C237" s="235"/>
      <c r="D237" s="225" t="s">
        <v>175</v>
      </c>
      <c r="E237" s="236" t="s">
        <v>19</v>
      </c>
      <c r="F237" s="237" t="s">
        <v>1890</v>
      </c>
      <c r="G237" s="235"/>
      <c r="H237" s="238">
        <v>5.981</v>
      </c>
      <c r="I237" s="239"/>
      <c r="J237" s="235"/>
      <c r="K237" s="235"/>
      <c r="L237" s="240"/>
      <c r="M237" s="241"/>
      <c r="N237" s="242"/>
      <c r="O237" s="242"/>
      <c r="P237" s="242"/>
      <c r="Q237" s="242"/>
      <c r="R237" s="242"/>
      <c r="S237" s="242"/>
      <c r="T237" s="243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44" t="s">
        <v>175</v>
      </c>
      <c r="AU237" s="244" t="s">
        <v>85</v>
      </c>
      <c r="AV237" s="14" t="s">
        <v>85</v>
      </c>
      <c r="AW237" s="14" t="s">
        <v>37</v>
      </c>
      <c r="AX237" s="14" t="s">
        <v>75</v>
      </c>
      <c r="AY237" s="244" t="s">
        <v>159</v>
      </c>
    </row>
    <row r="238" spans="1:51" s="15" customFormat="1" ht="12">
      <c r="A238" s="15"/>
      <c r="B238" s="245"/>
      <c r="C238" s="246"/>
      <c r="D238" s="225" t="s">
        <v>175</v>
      </c>
      <c r="E238" s="247" t="s">
        <v>19</v>
      </c>
      <c r="F238" s="248" t="s">
        <v>179</v>
      </c>
      <c r="G238" s="246"/>
      <c r="H238" s="249">
        <v>72.304</v>
      </c>
      <c r="I238" s="250"/>
      <c r="J238" s="246"/>
      <c r="K238" s="246"/>
      <c r="L238" s="251"/>
      <c r="M238" s="252"/>
      <c r="N238" s="253"/>
      <c r="O238" s="253"/>
      <c r="P238" s="253"/>
      <c r="Q238" s="253"/>
      <c r="R238" s="253"/>
      <c r="S238" s="253"/>
      <c r="T238" s="254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T238" s="255" t="s">
        <v>175</v>
      </c>
      <c r="AU238" s="255" t="s">
        <v>85</v>
      </c>
      <c r="AV238" s="15" t="s">
        <v>167</v>
      </c>
      <c r="AW238" s="15" t="s">
        <v>37</v>
      </c>
      <c r="AX238" s="15" t="s">
        <v>83</v>
      </c>
      <c r="AY238" s="255" t="s">
        <v>159</v>
      </c>
    </row>
    <row r="239" spans="1:65" s="2" customFormat="1" ht="49.05" customHeight="1">
      <c r="A239" s="39"/>
      <c r="B239" s="40"/>
      <c r="C239" s="257" t="s">
        <v>330</v>
      </c>
      <c r="D239" s="257" t="s">
        <v>255</v>
      </c>
      <c r="E239" s="258" t="s">
        <v>267</v>
      </c>
      <c r="F239" s="259" t="s">
        <v>268</v>
      </c>
      <c r="G239" s="260" t="s">
        <v>165</v>
      </c>
      <c r="H239" s="261">
        <v>86.765</v>
      </c>
      <c r="I239" s="262"/>
      <c r="J239" s="263">
        <f>ROUND(I239*H239,2)</f>
        <v>0</v>
      </c>
      <c r="K239" s="259" t="s">
        <v>166</v>
      </c>
      <c r="L239" s="264"/>
      <c r="M239" s="265" t="s">
        <v>19</v>
      </c>
      <c r="N239" s="266" t="s">
        <v>46</v>
      </c>
      <c r="O239" s="85"/>
      <c r="P239" s="214">
        <f>O239*H239</f>
        <v>0</v>
      </c>
      <c r="Q239" s="214">
        <v>0.0054</v>
      </c>
      <c r="R239" s="214">
        <f>Q239*H239</f>
        <v>0.46853100000000003</v>
      </c>
      <c r="S239" s="214">
        <v>0</v>
      </c>
      <c r="T239" s="215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16" t="s">
        <v>259</v>
      </c>
      <c r="AT239" s="216" t="s">
        <v>255</v>
      </c>
      <c r="AU239" s="216" t="s">
        <v>85</v>
      </c>
      <c r="AY239" s="18" t="s">
        <v>159</v>
      </c>
      <c r="BE239" s="217">
        <f>IF(N239="základní",J239,0)</f>
        <v>0</v>
      </c>
      <c r="BF239" s="217">
        <f>IF(N239="snížená",J239,0)</f>
        <v>0</v>
      </c>
      <c r="BG239" s="217">
        <f>IF(N239="zákl. přenesená",J239,0)</f>
        <v>0</v>
      </c>
      <c r="BH239" s="217">
        <f>IF(N239="sníž. přenesená",J239,0)</f>
        <v>0</v>
      </c>
      <c r="BI239" s="217">
        <f>IF(N239="nulová",J239,0)</f>
        <v>0</v>
      </c>
      <c r="BJ239" s="18" t="s">
        <v>83</v>
      </c>
      <c r="BK239" s="217">
        <f>ROUND(I239*H239,2)</f>
        <v>0</v>
      </c>
      <c r="BL239" s="18" t="s">
        <v>238</v>
      </c>
      <c r="BM239" s="216" t="s">
        <v>1894</v>
      </c>
    </row>
    <row r="240" spans="1:51" s="14" customFormat="1" ht="12">
      <c r="A240" s="14"/>
      <c r="B240" s="234"/>
      <c r="C240" s="235"/>
      <c r="D240" s="225" t="s">
        <v>175</v>
      </c>
      <c r="E240" s="235"/>
      <c r="F240" s="237" t="s">
        <v>1895</v>
      </c>
      <c r="G240" s="235"/>
      <c r="H240" s="238">
        <v>86.765</v>
      </c>
      <c r="I240" s="239"/>
      <c r="J240" s="235"/>
      <c r="K240" s="235"/>
      <c r="L240" s="240"/>
      <c r="M240" s="241"/>
      <c r="N240" s="242"/>
      <c r="O240" s="242"/>
      <c r="P240" s="242"/>
      <c r="Q240" s="242"/>
      <c r="R240" s="242"/>
      <c r="S240" s="242"/>
      <c r="T240" s="243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44" t="s">
        <v>175</v>
      </c>
      <c r="AU240" s="244" t="s">
        <v>85</v>
      </c>
      <c r="AV240" s="14" t="s">
        <v>85</v>
      </c>
      <c r="AW240" s="14" t="s">
        <v>4</v>
      </c>
      <c r="AX240" s="14" t="s">
        <v>83</v>
      </c>
      <c r="AY240" s="244" t="s">
        <v>159</v>
      </c>
    </row>
    <row r="241" spans="1:65" s="2" customFormat="1" ht="49.05" customHeight="1">
      <c r="A241" s="39"/>
      <c r="B241" s="40"/>
      <c r="C241" s="205" t="s">
        <v>334</v>
      </c>
      <c r="D241" s="205" t="s">
        <v>162</v>
      </c>
      <c r="E241" s="206" t="s">
        <v>380</v>
      </c>
      <c r="F241" s="207" t="s">
        <v>381</v>
      </c>
      <c r="G241" s="208" t="s">
        <v>165</v>
      </c>
      <c r="H241" s="209">
        <v>77.655</v>
      </c>
      <c r="I241" s="210"/>
      <c r="J241" s="211">
        <f>ROUND(I241*H241,2)</f>
        <v>0</v>
      </c>
      <c r="K241" s="207" t="s">
        <v>166</v>
      </c>
      <c r="L241" s="45"/>
      <c r="M241" s="212" t="s">
        <v>19</v>
      </c>
      <c r="N241" s="213" t="s">
        <v>46</v>
      </c>
      <c r="O241" s="85"/>
      <c r="P241" s="214">
        <f>O241*H241</f>
        <v>0</v>
      </c>
      <c r="Q241" s="214">
        <v>0</v>
      </c>
      <c r="R241" s="214">
        <f>Q241*H241</f>
        <v>0</v>
      </c>
      <c r="S241" s="214">
        <v>0</v>
      </c>
      <c r="T241" s="215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16" t="s">
        <v>238</v>
      </c>
      <c r="AT241" s="216" t="s">
        <v>162</v>
      </c>
      <c r="AU241" s="216" t="s">
        <v>85</v>
      </c>
      <c r="AY241" s="18" t="s">
        <v>159</v>
      </c>
      <c r="BE241" s="217">
        <f>IF(N241="základní",J241,0)</f>
        <v>0</v>
      </c>
      <c r="BF241" s="217">
        <f>IF(N241="snížená",J241,0)</f>
        <v>0</v>
      </c>
      <c r="BG241" s="217">
        <f>IF(N241="zákl. přenesená",J241,0)</f>
        <v>0</v>
      </c>
      <c r="BH241" s="217">
        <f>IF(N241="sníž. přenesená",J241,0)</f>
        <v>0</v>
      </c>
      <c r="BI241" s="217">
        <f>IF(N241="nulová",J241,0)</f>
        <v>0</v>
      </c>
      <c r="BJ241" s="18" t="s">
        <v>83</v>
      </c>
      <c r="BK241" s="217">
        <f>ROUND(I241*H241,2)</f>
        <v>0</v>
      </c>
      <c r="BL241" s="18" t="s">
        <v>238</v>
      </c>
      <c r="BM241" s="216" t="s">
        <v>1896</v>
      </c>
    </row>
    <row r="242" spans="1:47" s="2" customFormat="1" ht="12">
      <c r="A242" s="39"/>
      <c r="B242" s="40"/>
      <c r="C242" s="41"/>
      <c r="D242" s="218" t="s">
        <v>169</v>
      </c>
      <c r="E242" s="41"/>
      <c r="F242" s="219" t="s">
        <v>383</v>
      </c>
      <c r="G242" s="41"/>
      <c r="H242" s="41"/>
      <c r="I242" s="220"/>
      <c r="J242" s="41"/>
      <c r="K242" s="41"/>
      <c r="L242" s="45"/>
      <c r="M242" s="221"/>
      <c r="N242" s="222"/>
      <c r="O242" s="85"/>
      <c r="P242" s="85"/>
      <c r="Q242" s="85"/>
      <c r="R242" s="85"/>
      <c r="S242" s="85"/>
      <c r="T242" s="86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T242" s="18" t="s">
        <v>169</v>
      </c>
      <c r="AU242" s="18" t="s">
        <v>85</v>
      </c>
    </row>
    <row r="243" spans="1:51" s="13" customFormat="1" ht="12">
      <c r="A243" s="13"/>
      <c r="B243" s="223"/>
      <c r="C243" s="224"/>
      <c r="D243" s="225" t="s">
        <v>175</v>
      </c>
      <c r="E243" s="226" t="s">
        <v>19</v>
      </c>
      <c r="F243" s="227" t="s">
        <v>358</v>
      </c>
      <c r="G243" s="224"/>
      <c r="H243" s="226" t="s">
        <v>19</v>
      </c>
      <c r="I243" s="228"/>
      <c r="J243" s="224"/>
      <c r="K243" s="224"/>
      <c r="L243" s="229"/>
      <c r="M243" s="230"/>
      <c r="N243" s="231"/>
      <c r="O243" s="231"/>
      <c r="P243" s="231"/>
      <c r="Q243" s="231"/>
      <c r="R243" s="231"/>
      <c r="S243" s="231"/>
      <c r="T243" s="232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33" t="s">
        <v>175</v>
      </c>
      <c r="AU243" s="233" t="s">
        <v>85</v>
      </c>
      <c r="AV243" s="13" t="s">
        <v>83</v>
      </c>
      <c r="AW243" s="13" t="s">
        <v>37</v>
      </c>
      <c r="AX243" s="13" t="s">
        <v>75</v>
      </c>
      <c r="AY243" s="233" t="s">
        <v>159</v>
      </c>
    </row>
    <row r="244" spans="1:51" s="13" customFormat="1" ht="12">
      <c r="A244" s="13"/>
      <c r="B244" s="223"/>
      <c r="C244" s="224"/>
      <c r="D244" s="225" t="s">
        <v>175</v>
      </c>
      <c r="E244" s="226" t="s">
        <v>19</v>
      </c>
      <c r="F244" s="227" t="s">
        <v>359</v>
      </c>
      <c r="G244" s="224"/>
      <c r="H244" s="226" t="s">
        <v>19</v>
      </c>
      <c r="I244" s="228"/>
      <c r="J244" s="224"/>
      <c r="K244" s="224"/>
      <c r="L244" s="229"/>
      <c r="M244" s="230"/>
      <c r="N244" s="231"/>
      <c r="O244" s="231"/>
      <c r="P244" s="231"/>
      <c r="Q244" s="231"/>
      <c r="R244" s="231"/>
      <c r="S244" s="231"/>
      <c r="T244" s="232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33" t="s">
        <v>175</v>
      </c>
      <c r="AU244" s="233" t="s">
        <v>85</v>
      </c>
      <c r="AV244" s="13" t="s">
        <v>83</v>
      </c>
      <c r="AW244" s="13" t="s">
        <v>37</v>
      </c>
      <c r="AX244" s="13" t="s">
        <v>75</v>
      </c>
      <c r="AY244" s="233" t="s">
        <v>159</v>
      </c>
    </row>
    <row r="245" spans="1:51" s="13" customFormat="1" ht="12">
      <c r="A245" s="13"/>
      <c r="B245" s="223"/>
      <c r="C245" s="224"/>
      <c r="D245" s="225" t="s">
        <v>175</v>
      </c>
      <c r="E245" s="226" t="s">
        <v>19</v>
      </c>
      <c r="F245" s="227" t="s">
        <v>384</v>
      </c>
      <c r="G245" s="224"/>
      <c r="H245" s="226" t="s">
        <v>19</v>
      </c>
      <c r="I245" s="228"/>
      <c r="J245" s="224"/>
      <c r="K245" s="224"/>
      <c r="L245" s="229"/>
      <c r="M245" s="230"/>
      <c r="N245" s="231"/>
      <c r="O245" s="231"/>
      <c r="P245" s="231"/>
      <c r="Q245" s="231"/>
      <c r="R245" s="231"/>
      <c r="S245" s="231"/>
      <c r="T245" s="232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33" t="s">
        <v>175</v>
      </c>
      <c r="AU245" s="233" t="s">
        <v>85</v>
      </c>
      <c r="AV245" s="13" t="s">
        <v>83</v>
      </c>
      <c r="AW245" s="13" t="s">
        <v>37</v>
      </c>
      <c r="AX245" s="13" t="s">
        <v>75</v>
      </c>
      <c r="AY245" s="233" t="s">
        <v>159</v>
      </c>
    </row>
    <row r="246" spans="1:51" s="13" customFormat="1" ht="12">
      <c r="A246" s="13"/>
      <c r="B246" s="223"/>
      <c r="C246" s="224"/>
      <c r="D246" s="225" t="s">
        <v>175</v>
      </c>
      <c r="E246" s="226" t="s">
        <v>19</v>
      </c>
      <c r="F246" s="227" t="s">
        <v>1876</v>
      </c>
      <c r="G246" s="224"/>
      <c r="H246" s="226" t="s">
        <v>19</v>
      </c>
      <c r="I246" s="228"/>
      <c r="J246" s="224"/>
      <c r="K246" s="224"/>
      <c r="L246" s="229"/>
      <c r="M246" s="230"/>
      <c r="N246" s="231"/>
      <c r="O246" s="231"/>
      <c r="P246" s="231"/>
      <c r="Q246" s="231"/>
      <c r="R246" s="231"/>
      <c r="S246" s="231"/>
      <c r="T246" s="232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33" t="s">
        <v>175</v>
      </c>
      <c r="AU246" s="233" t="s">
        <v>85</v>
      </c>
      <c r="AV246" s="13" t="s">
        <v>83</v>
      </c>
      <c r="AW246" s="13" t="s">
        <v>37</v>
      </c>
      <c r="AX246" s="13" t="s">
        <v>75</v>
      </c>
      <c r="AY246" s="233" t="s">
        <v>159</v>
      </c>
    </row>
    <row r="247" spans="1:51" s="14" customFormat="1" ht="12">
      <c r="A247" s="14"/>
      <c r="B247" s="234"/>
      <c r="C247" s="235"/>
      <c r="D247" s="225" t="s">
        <v>175</v>
      </c>
      <c r="E247" s="236" t="s">
        <v>19</v>
      </c>
      <c r="F247" s="237" t="s">
        <v>1897</v>
      </c>
      <c r="G247" s="235"/>
      <c r="H247" s="238">
        <v>35.674</v>
      </c>
      <c r="I247" s="239"/>
      <c r="J247" s="235"/>
      <c r="K247" s="235"/>
      <c r="L247" s="240"/>
      <c r="M247" s="241"/>
      <c r="N247" s="242"/>
      <c r="O247" s="242"/>
      <c r="P247" s="242"/>
      <c r="Q247" s="242"/>
      <c r="R247" s="242"/>
      <c r="S247" s="242"/>
      <c r="T247" s="243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44" t="s">
        <v>175</v>
      </c>
      <c r="AU247" s="244" t="s">
        <v>85</v>
      </c>
      <c r="AV247" s="14" t="s">
        <v>85</v>
      </c>
      <c r="AW247" s="14" t="s">
        <v>37</v>
      </c>
      <c r="AX247" s="14" t="s">
        <v>75</v>
      </c>
      <c r="AY247" s="244" t="s">
        <v>159</v>
      </c>
    </row>
    <row r="248" spans="1:51" s="13" customFormat="1" ht="12">
      <c r="A248" s="13"/>
      <c r="B248" s="223"/>
      <c r="C248" s="224"/>
      <c r="D248" s="225" t="s">
        <v>175</v>
      </c>
      <c r="E248" s="226" t="s">
        <v>19</v>
      </c>
      <c r="F248" s="227" t="s">
        <v>362</v>
      </c>
      <c r="G248" s="224"/>
      <c r="H248" s="226" t="s">
        <v>19</v>
      </c>
      <c r="I248" s="228"/>
      <c r="J248" s="224"/>
      <c r="K248" s="224"/>
      <c r="L248" s="229"/>
      <c r="M248" s="230"/>
      <c r="N248" s="231"/>
      <c r="O248" s="231"/>
      <c r="P248" s="231"/>
      <c r="Q248" s="231"/>
      <c r="R248" s="231"/>
      <c r="S248" s="231"/>
      <c r="T248" s="232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33" t="s">
        <v>175</v>
      </c>
      <c r="AU248" s="233" t="s">
        <v>85</v>
      </c>
      <c r="AV248" s="13" t="s">
        <v>83</v>
      </c>
      <c r="AW248" s="13" t="s">
        <v>37</v>
      </c>
      <c r="AX248" s="13" t="s">
        <v>75</v>
      </c>
      <c r="AY248" s="233" t="s">
        <v>159</v>
      </c>
    </row>
    <row r="249" spans="1:51" s="13" customFormat="1" ht="12">
      <c r="A249" s="13"/>
      <c r="B249" s="223"/>
      <c r="C249" s="224"/>
      <c r="D249" s="225" t="s">
        <v>175</v>
      </c>
      <c r="E249" s="226" t="s">
        <v>19</v>
      </c>
      <c r="F249" s="227" t="s">
        <v>386</v>
      </c>
      <c r="G249" s="224"/>
      <c r="H249" s="226" t="s">
        <v>19</v>
      </c>
      <c r="I249" s="228"/>
      <c r="J249" s="224"/>
      <c r="K249" s="224"/>
      <c r="L249" s="229"/>
      <c r="M249" s="230"/>
      <c r="N249" s="231"/>
      <c r="O249" s="231"/>
      <c r="P249" s="231"/>
      <c r="Q249" s="231"/>
      <c r="R249" s="231"/>
      <c r="S249" s="231"/>
      <c r="T249" s="232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33" t="s">
        <v>175</v>
      </c>
      <c r="AU249" s="233" t="s">
        <v>85</v>
      </c>
      <c r="AV249" s="13" t="s">
        <v>83</v>
      </c>
      <c r="AW249" s="13" t="s">
        <v>37</v>
      </c>
      <c r="AX249" s="13" t="s">
        <v>75</v>
      </c>
      <c r="AY249" s="233" t="s">
        <v>159</v>
      </c>
    </row>
    <row r="250" spans="1:51" s="13" customFormat="1" ht="12">
      <c r="A250" s="13"/>
      <c r="B250" s="223"/>
      <c r="C250" s="224"/>
      <c r="D250" s="225" t="s">
        <v>175</v>
      </c>
      <c r="E250" s="226" t="s">
        <v>19</v>
      </c>
      <c r="F250" s="227" t="s">
        <v>1876</v>
      </c>
      <c r="G250" s="224"/>
      <c r="H250" s="226" t="s">
        <v>19</v>
      </c>
      <c r="I250" s="228"/>
      <c r="J250" s="224"/>
      <c r="K250" s="224"/>
      <c r="L250" s="229"/>
      <c r="M250" s="230"/>
      <c r="N250" s="231"/>
      <c r="O250" s="231"/>
      <c r="P250" s="231"/>
      <c r="Q250" s="231"/>
      <c r="R250" s="231"/>
      <c r="S250" s="231"/>
      <c r="T250" s="232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33" t="s">
        <v>175</v>
      </c>
      <c r="AU250" s="233" t="s">
        <v>85</v>
      </c>
      <c r="AV250" s="13" t="s">
        <v>83</v>
      </c>
      <c r="AW250" s="13" t="s">
        <v>37</v>
      </c>
      <c r="AX250" s="13" t="s">
        <v>75</v>
      </c>
      <c r="AY250" s="233" t="s">
        <v>159</v>
      </c>
    </row>
    <row r="251" spans="1:51" s="14" customFormat="1" ht="12">
      <c r="A251" s="14"/>
      <c r="B251" s="234"/>
      <c r="C251" s="235"/>
      <c r="D251" s="225" t="s">
        <v>175</v>
      </c>
      <c r="E251" s="236" t="s">
        <v>19</v>
      </c>
      <c r="F251" s="237" t="s">
        <v>1887</v>
      </c>
      <c r="G251" s="235"/>
      <c r="H251" s="238">
        <v>0</v>
      </c>
      <c r="I251" s="239"/>
      <c r="J251" s="235"/>
      <c r="K251" s="235"/>
      <c r="L251" s="240"/>
      <c r="M251" s="241"/>
      <c r="N251" s="242"/>
      <c r="O251" s="242"/>
      <c r="P251" s="242"/>
      <c r="Q251" s="242"/>
      <c r="R251" s="242"/>
      <c r="S251" s="242"/>
      <c r="T251" s="243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44" t="s">
        <v>175</v>
      </c>
      <c r="AU251" s="244" t="s">
        <v>85</v>
      </c>
      <c r="AV251" s="14" t="s">
        <v>85</v>
      </c>
      <c r="AW251" s="14" t="s">
        <v>37</v>
      </c>
      <c r="AX251" s="14" t="s">
        <v>75</v>
      </c>
      <c r="AY251" s="244" t="s">
        <v>159</v>
      </c>
    </row>
    <row r="252" spans="1:51" s="13" customFormat="1" ht="12">
      <c r="A252" s="13"/>
      <c r="B252" s="223"/>
      <c r="C252" s="224"/>
      <c r="D252" s="225" t="s">
        <v>175</v>
      </c>
      <c r="E252" s="226" t="s">
        <v>19</v>
      </c>
      <c r="F252" s="227" t="s">
        <v>364</v>
      </c>
      <c r="G252" s="224"/>
      <c r="H252" s="226" t="s">
        <v>19</v>
      </c>
      <c r="I252" s="228"/>
      <c r="J252" s="224"/>
      <c r="K252" s="224"/>
      <c r="L252" s="229"/>
      <c r="M252" s="230"/>
      <c r="N252" s="231"/>
      <c r="O252" s="231"/>
      <c r="P252" s="231"/>
      <c r="Q252" s="231"/>
      <c r="R252" s="231"/>
      <c r="S252" s="231"/>
      <c r="T252" s="232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33" t="s">
        <v>175</v>
      </c>
      <c r="AU252" s="233" t="s">
        <v>85</v>
      </c>
      <c r="AV252" s="13" t="s">
        <v>83</v>
      </c>
      <c r="AW252" s="13" t="s">
        <v>37</v>
      </c>
      <c r="AX252" s="13" t="s">
        <v>75</v>
      </c>
      <c r="AY252" s="233" t="s">
        <v>159</v>
      </c>
    </row>
    <row r="253" spans="1:51" s="13" customFormat="1" ht="12">
      <c r="A253" s="13"/>
      <c r="B253" s="223"/>
      <c r="C253" s="224"/>
      <c r="D253" s="225" t="s">
        <v>175</v>
      </c>
      <c r="E253" s="226" t="s">
        <v>19</v>
      </c>
      <c r="F253" s="227" t="s">
        <v>365</v>
      </c>
      <c r="G253" s="224"/>
      <c r="H253" s="226" t="s">
        <v>19</v>
      </c>
      <c r="I253" s="228"/>
      <c r="J253" s="224"/>
      <c r="K253" s="224"/>
      <c r="L253" s="229"/>
      <c r="M253" s="230"/>
      <c r="N253" s="231"/>
      <c r="O253" s="231"/>
      <c r="P253" s="231"/>
      <c r="Q253" s="231"/>
      <c r="R253" s="231"/>
      <c r="S253" s="231"/>
      <c r="T253" s="232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33" t="s">
        <v>175</v>
      </c>
      <c r="AU253" s="233" t="s">
        <v>85</v>
      </c>
      <c r="AV253" s="13" t="s">
        <v>83</v>
      </c>
      <c r="AW253" s="13" t="s">
        <v>37</v>
      </c>
      <c r="AX253" s="13" t="s">
        <v>75</v>
      </c>
      <c r="AY253" s="233" t="s">
        <v>159</v>
      </c>
    </row>
    <row r="254" spans="1:51" s="13" customFormat="1" ht="12">
      <c r="A254" s="13"/>
      <c r="B254" s="223"/>
      <c r="C254" s="224"/>
      <c r="D254" s="225" t="s">
        <v>175</v>
      </c>
      <c r="E254" s="226" t="s">
        <v>19</v>
      </c>
      <c r="F254" s="227" t="s">
        <v>1876</v>
      </c>
      <c r="G254" s="224"/>
      <c r="H254" s="226" t="s">
        <v>19</v>
      </c>
      <c r="I254" s="228"/>
      <c r="J254" s="224"/>
      <c r="K254" s="224"/>
      <c r="L254" s="229"/>
      <c r="M254" s="230"/>
      <c r="N254" s="231"/>
      <c r="O254" s="231"/>
      <c r="P254" s="231"/>
      <c r="Q254" s="231"/>
      <c r="R254" s="231"/>
      <c r="S254" s="231"/>
      <c r="T254" s="232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33" t="s">
        <v>175</v>
      </c>
      <c r="AU254" s="233" t="s">
        <v>85</v>
      </c>
      <c r="AV254" s="13" t="s">
        <v>83</v>
      </c>
      <c r="AW254" s="13" t="s">
        <v>37</v>
      </c>
      <c r="AX254" s="13" t="s">
        <v>75</v>
      </c>
      <c r="AY254" s="233" t="s">
        <v>159</v>
      </c>
    </row>
    <row r="255" spans="1:51" s="13" customFormat="1" ht="12">
      <c r="A255" s="13"/>
      <c r="B255" s="223"/>
      <c r="C255" s="224"/>
      <c r="D255" s="225" t="s">
        <v>175</v>
      </c>
      <c r="E255" s="226" t="s">
        <v>19</v>
      </c>
      <c r="F255" s="227" t="s">
        <v>1323</v>
      </c>
      <c r="G255" s="224"/>
      <c r="H255" s="226" t="s">
        <v>19</v>
      </c>
      <c r="I255" s="228"/>
      <c r="J255" s="224"/>
      <c r="K255" s="224"/>
      <c r="L255" s="229"/>
      <c r="M255" s="230"/>
      <c r="N255" s="231"/>
      <c r="O255" s="231"/>
      <c r="P255" s="231"/>
      <c r="Q255" s="231"/>
      <c r="R255" s="231"/>
      <c r="S255" s="231"/>
      <c r="T255" s="232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33" t="s">
        <v>175</v>
      </c>
      <c r="AU255" s="233" t="s">
        <v>85</v>
      </c>
      <c r="AV255" s="13" t="s">
        <v>83</v>
      </c>
      <c r="AW255" s="13" t="s">
        <v>37</v>
      </c>
      <c r="AX255" s="13" t="s">
        <v>75</v>
      </c>
      <c r="AY255" s="233" t="s">
        <v>159</v>
      </c>
    </row>
    <row r="256" spans="1:51" s="14" customFormat="1" ht="12">
      <c r="A256" s="14"/>
      <c r="B256" s="234"/>
      <c r="C256" s="235"/>
      <c r="D256" s="225" t="s">
        <v>175</v>
      </c>
      <c r="E256" s="236" t="s">
        <v>19</v>
      </c>
      <c r="F256" s="237" t="s">
        <v>1888</v>
      </c>
      <c r="G256" s="235"/>
      <c r="H256" s="238">
        <v>36</v>
      </c>
      <c r="I256" s="239"/>
      <c r="J256" s="235"/>
      <c r="K256" s="235"/>
      <c r="L256" s="240"/>
      <c r="M256" s="241"/>
      <c r="N256" s="242"/>
      <c r="O256" s="242"/>
      <c r="P256" s="242"/>
      <c r="Q256" s="242"/>
      <c r="R256" s="242"/>
      <c r="S256" s="242"/>
      <c r="T256" s="243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44" t="s">
        <v>175</v>
      </c>
      <c r="AU256" s="244" t="s">
        <v>85</v>
      </c>
      <c r="AV256" s="14" t="s">
        <v>85</v>
      </c>
      <c r="AW256" s="14" t="s">
        <v>37</v>
      </c>
      <c r="AX256" s="14" t="s">
        <v>75</v>
      </c>
      <c r="AY256" s="244" t="s">
        <v>159</v>
      </c>
    </row>
    <row r="257" spans="1:51" s="13" customFormat="1" ht="12">
      <c r="A257" s="13"/>
      <c r="B257" s="223"/>
      <c r="C257" s="224"/>
      <c r="D257" s="225" t="s">
        <v>175</v>
      </c>
      <c r="E257" s="226" t="s">
        <v>19</v>
      </c>
      <c r="F257" s="227" t="s">
        <v>1889</v>
      </c>
      <c r="G257" s="224"/>
      <c r="H257" s="226" t="s">
        <v>19</v>
      </c>
      <c r="I257" s="228"/>
      <c r="J257" s="224"/>
      <c r="K257" s="224"/>
      <c r="L257" s="229"/>
      <c r="M257" s="230"/>
      <c r="N257" s="231"/>
      <c r="O257" s="231"/>
      <c r="P257" s="231"/>
      <c r="Q257" s="231"/>
      <c r="R257" s="231"/>
      <c r="S257" s="231"/>
      <c r="T257" s="232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33" t="s">
        <v>175</v>
      </c>
      <c r="AU257" s="233" t="s">
        <v>85</v>
      </c>
      <c r="AV257" s="13" t="s">
        <v>83</v>
      </c>
      <c r="AW257" s="13" t="s">
        <v>37</v>
      </c>
      <c r="AX257" s="13" t="s">
        <v>75</v>
      </c>
      <c r="AY257" s="233" t="s">
        <v>159</v>
      </c>
    </row>
    <row r="258" spans="1:51" s="14" customFormat="1" ht="12">
      <c r="A258" s="14"/>
      <c r="B258" s="234"/>
      <c r="C258" s="235"/>
      <c r="D258" s="225" t="s">
        <v>175</v>
      </c>
      <c r="E258" s="236" t="s">
        <v>19</v>
      </c>
      <c r="F258" s="237" t="s">
        <v>1890</v>
      </c>
      <c r="G258" s="235"/>
      <c r="H258" s="238">
        <v>5.981</v>
      </c>
      <c r="I258" s="239"/>
      <c r="J258" s="235"/>
      <c r="K258" s="235"/>
      <c r="L258" s="240"/>
      <c r="M258" s="241"/>
      <c r="N258" s="242"/>
      <c r="O258" s="242"/>
      <c r="P258" s="242"/>
      <c r="Q258" s="242"/>
      <c r="R258" s="242"/>
      <c r="S258" s="242"/>
      <c r="T258" s="243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44" t="s">
        <v>175</v>
      </c>
      <c r="AU258" s="244" t="s">
        <v>85</v>
      </c>
      <c r="AV258" s="14" t="s">
        <v>85</v>
      </c>
      <c r="AW258" s="14" t="s">
        <v>37</v>
      </c>
      <c r="AX258" s="14" t="s">
        <v>75</v>
      </c>
      <c r="AY258" s="244" t="s">
        <v>159</v>
      </c>
    </row>
    <row r="259" spans="1:51" s="15" customFormat="1" ht="12">
      <c r="A259" s="15"/>
      <c r="B259" s="245"/>
      <c r="C259" s="246"/>
      <c r="D259" s="225" t="s">
        <v>175</v>
      </c>
      <c r="E259" s="247" t="s">
        <v>19</v>
      </c>
      <c r="F259" s="248" t="s">
        <v>179</v>
      </c>
      <c r="G259" s="246"/>
      <c r="H259" s="249">
        <v>77.655</v>
      </c>
      <c r="I259" s="250"/>
      <c r="J259" s="246"/>
      <c r="K259" s="246"/>
      <c r="L259" s="251"/>
      <c r="M259" s="252"/>
      <c r="N259" s="253"/>
      <c r="O259" s="253"/>
      <c r="P259" s="253"/>
      <c r="Q259" s="253"/>
      <c r="R259" s="253"/>
      <c r="S259" s="253"/>
      <c r="T259" s="254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T259" s="255" t="s">
        <v>175</v>
      </c>
      <c r="AU259" s="255" t="s">
        <v>85</v>
      </c>
      <c r="AV259" s="15" t="s">
        <v>167</v>
      </c>
      <c r="AW259" s="15" t="s">
        <v>37</v>
      </c>
      <c r="AX259" s="15" t="s">
        <v>83</v>
      </c>
      <c r="AY259" s="255" t="s">
        <v>159</v>
      </c>
    </row>
    <row r="260" spans="1:65" s="2" customFormat="1" ht="49.05" customHeight="1">
      <c r="A260" s="39"/>
      <c r="B260" s="40"/>
      <c r="C260" s="257" t="s">
        <v>343</v>
      </c>
      <c r="D260" s="257" t="s">
        <v>255</v>
      </c>
      <c r="E260" s="258" t="s">
        <v>276</v>
      </c>
      <c r="F260" s="259" t="s">
        <v>277</v>
      </c>
      <c r="G260" s="260" t="s">
        <v>165</v>
      </c>
      <c r="H260" s="261">
        <v>93.186</v>
      </c>
      <c r="I260" s="262"/>
      <c r="J260" s="263">
        <f>ROUND(I260*H260,2)</f>
        <v>0</v>
      </c>
      <c r="K260" s="259" t="s">
        <v>166</v>
      </c>
      <c r="L260" s="264"/>
      <c r="M260" s="265" t="s">
        <v>19</v>
      </c>
      <c r="N260" s="266" t="s">
        <v>46</v>
      </c>
      <c r="O260" s="85"/>
      <c r="P260" s="214">
        <f>O260*H260</f>
        <v>0</v>
      </c>
      <c r="Q260" s="214">
        <v>0.004</v>
      </c>
      <c r="R260" s="214">
        <f>Q260*H260</f>
        <v>0.372744</v>
      </c>
      <c r="S260" s="214">
        <v>0</v>
      </c>
      <c r="T260" s="215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16" t="s">
        <v>259</v>
      </c>
      <c r="AT260" s="216" t="s">
        <v>255</v>
      </c>
      <c r="AU260" s="216" t="s">
        <v>85</v>
      </c>
      <c r="AY260" s="18" t="s">
        <v>159</v>
      </c>
      <c r="BE260" s="217">
        <f>IF(N260="základní",J260,0)</f>
        <v>0</v>
      </c>
      <c r="BF260" s="217">
        <f>IF(N260="snížená",J260,0)</f>
        <v>0</v>
      </c>
      <c r="BG260" s="217">
        <f>IF(N260="zákl. přenesená",J260,0)</f>
        <v>0</v>
      </c>
      <c r="BH260" s="217">
        <f>IF(N260="sníž. přenesená",J260,0)</f>
        <v>0</v>
      </c>
      <c r="BI260" s="217">
        <f>IF(N260="nulová",J260,0)</f>
        <v>0</v>
      </c>
      <c r="BJ260" s="18" t="s">
        <v>83</v>
      </c>
      <c r="BK260" s="217">
        <f>ROUND(I260*H260,2)</f>
        <v>0</v>
      </c>
      <c r="BL260" s="18" t="s">
        <v>238</v>
      </c>
      <c r="BM260" s="216" t="s">
        <v>1898</v>
      </c>
    </row>
    <row r="261" spans="1:51" s="14" customFormat="1" ht="12">
      <c r="A261" s="14"/>
      <c r="B261" s="234"/>
      <c r="C261" s="235"/>
      <c r="D261" s="225" t="s">
        <v>175</v>
      </c>
      <c r="E261" s="235"/>
      <c r="F261" s="237" t="s">
        <v>1899</v>
      </c>
      <c r="G261" s="235"/>
      <c r="H261" s="238">
        <v>93.186</v>
      </c>
      <c r="I261" s="239"/>
      <c r="J261" s="235"/>
      <c r="K261" s="235"/>
      <c r="L261" s="240"/>
      <c r="M261" s="241"/>
      <c r="N261" s="242"/>
      <c r="O261" s="242"/>
      <c r="P261" s="242"/>
      <c r="Q261" s="242"/>
      <c r="R261" s="242"/>
      <c r="S261" s="242"/>
      <c r="T261" s="243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44" t="s">
        <v>175</v>
      </c>
      <c r="AU261" s="244" t="s">
        <v>85</v>
      </c>
      <c r="AV261" s="14" t="s">
        <v>85</v>
      </c>
      <c r="AW261" s="14" t="s">
        <v>4</v>
      </c>
      <c r="AX261" s="14" t="s">
        <v>83</v>
      </c>
      <c r="AY261" s="244" t="s">
        <v>159</v>
      </c>
    </row>
    <row r="262" spans="1:65" s="2" customFormat="1" ht="37.8" customHeight="1">
      <c r="A262" s="39"/>
      <c r="B262" s="40"/>
      <c r="C262" s="205" t="s">
        <v>259</v>
      </c>
      <c r="D262" s="205" t="s">
        <v>162</v>
      </c>
      <c r="E262" s="206" t="s">
        <v>372</v>
      </c>
      <c r="F262" s="207" t="s">
        <v>373</v>
      </c>
      <c r="G262" s="208" t="s">
        <v>165</v>
      </c>
      <c r="H262" s="209">
        <v>77.655</v>
      </c>
      <c r="I262" s="210"/>
      <c r="J262" s="211">
        <f>ROUND(I262*H262,2)</f>
        <v>0</v>
      </c>
      <c r="K262" s="207" t="s">
        <v>166</v>
      </c>
      <c r="L262" s="45"/>
      <c r="M262" s="212" t="s">
        <v>19</v>
      </c>
      <c r="N262" s="213" t="s">
        <v>46</v>
      </c>
      <c r="O262" s="85"/>
      <c r="P262" s="214">
        <f>O262*H262</f>
        <v>0</v>
      </c>
      <c r="Q262" s="214">
        <v>0.00094</v>
      </c>
      <c r="R262" s="214">
        <f>Q262*H262</f>
        <v>0.0729957</v>
      </c>
      <c r="S262" s="214">
        <v>0</v>
      </c>
      <c r="T262" s="215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16" t="s">
        <v>238</v>
      </c>
      <c r="AT262" s="216" t="s">
        <v>162</v>
      </c>
      <c r="AU262" s="216" t="s">
        <v>85</v>
      </c>
      <c r="AY262" s="18" t="s">
        <v>159</v>
      </c>
      <c r="BE262" s="217">
        <f>IF(N262="základní",J262,0)</f>
        <v>0</v>
      </c>
      <c r="BF262" s="217">
        <f>IF(N262="snížená",J262,0)</f>
        <v>0</v>
      </c>
      <c r="BG262" s="217">
        <f>IF(N262="zákl. přenesená",J262,0)</f>
        <v>0</v>
      </c>
      <c r="BH262" s="217">
        <f>IF(N262="sníž. přenesená",J262,0)</f>
        <v>0</v>
      </c>
      <c r="BI262" s="217">
        <f>IF(N262="nulová",J262,0)</f>
        <v>0</v>
      </c>
      <c r="BJ262" s="18" t="s">
        <v>83</v>
      </c>
      <c r="BK262" s="217">
        <f>ROUND(I262*H262,2)</f>
        <v>0</v>
      </c>
      <c r="BL262" s="18" t="s">
        <v>238</v>
      </c>
      <c r="BM262" s="216" t="s">
        <v>1900</v>
      </c>
    </row>
    <row r="263" spans="1:47" s="2" customFormat="1" ht="12">
      <c r="A263" s="39"/>
      <c r="B263" s="40"/>
      <c r="C263" s="41"/>
      <c r="D263" s="218" t="s">
        <v>169</v>
      </c>
      <c r="E263" s="41"/>
      <c r="F263" s="219" t="s">
        <v>375</v>
      </c>
      <c r="G263" s="41"/>
      <c r="H263" s="41"/>
      <c r="I263" s="220"/>
      <c r="J263" s="41"/>
      <c r="K263" s="41"/>
      <c r="L263" s="45"/>
      <c r="M263" s="221"/>
      <c r="N263" s="222"/>
      <c r="O263" s="85"/>
      <c r="P263" s="85"/>
      <c r="Q263" s="85"/>
      <c r="R263" s="85"/>
      <c r="S263" s="85"/>
      <c r="T263" s="86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T263" s="18" t="s">
        <v>169</v>
      </c>
      <c r="AU263" s="18" t="s">
        <v>85</v>
      </c>
    </row>
    <row r="264" spans="1:51" s="13" customFormat="1" ht="12">
      <c r="A264" s="13"/>
      <c r="B264" s="223"/>
      <c r="C264" s="224"/>
      <c r="D264" s="225" t="s">
        <v>175</v>
      </c>
      <c r="E264" s="226" t="s">
        <v>19</v>
      </c>
      <c r="F264" s="227" t="s">
        <v>358</v>
      </c>
      <c r="G264" s="224"/>
      <c r="H264" s="226" t="s">
        <v>19</v>
      </c>
      <c r="I264" s="228"/>
      <c r="J264" s="224"/>
      <c r="K264" s="224"/>
      <c r="L264" s="229"/>
      <c r="M264" s="230"/>
      <c r="N264" s="231"/>
      <c r="O264" s="231"/>
      <c r="P264" s="231"/>
      <c r="Q264" s="231"/>
      <c r="R264" s="231"/>
      <c r="S264" s="231"/>
      <c r="T264" s="232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33" t="s">
        <v>175</v>
      </c>
      <c r="AU264" s="233" t="s">
        <v>85</v>
      </c>
      <c r="AV264" s="13" t="s">
        <v>83</v>
      </c>
      <c r="AW264" s="13" t="s">
        <v>37</v>
      </c>
      <c r="AX264" s="13" t="s">
        <v>75</v>
      </c>
      <c r="AY264" s="233" t="s">
        <v>159</v>
      </c>
    </row>
    <row r="265" spans="1:51" s="13" customFormat="1" ht="12">
      <c r="A265" s="13"/>
      <c r="B265" s="223"/>
      <c r="C265" s="224"/>
      <c r="D265" s="225" t="s">
        <v>175</v>
      </c>
      <c r="E265" s="226" t="s">
        <v>19</v>
      </c>
      <c r="F265" s="227" t="s">
        <v>359</v>
      </c>
      <c r="G265" s="224"/>
      <c r="H265" s="226" t="s">
        <v>19</v>
      </c>
      <c r="I265" s="228"/>
      <c r="J265" s="224"/>
      <c r="K265" s="224"/>
      <c r="L265" s="229"/>
      <c r="M265" s="230"/>
      <c r="N265" s="231"/>
      <c r="O265" s="231"/>
      <c r="P265" s="231"/>
      <c r="Q265" s="231"/>
      <c r="R265" s="231"/>
      <c r="S265" s="231"/>
      <c r="T265" s="232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33" t="s">
        <v>175</v>
      </c>
      <c r="AU265" s="233" t="s">
        <v>85</v>
      </c>
      <c r="AV265" s="13" t="s">
        <v>83</v>
      </c>
      <c r="AW265" s="13" t="s">
        <v>37</v>
      </c>
      <c r="AX265" s="13" t="s">
        <v>75</v>
      </c>
      <c r="AY265" s="233" t="s">
        <v>159</v>
      </c>
    </row>
    <row r="266" spans="1:51" s="13" customFormat="1" ht="12">
      <c r="A266" s="13"/>
      <c r="B266" s="223"/>
      <c r="C266" s="224"/>
      <c r="D266" s="225" t="s">
        <v>175</v>
      </c>
      <c r="E266" s="226" t="s">
        <v>19</v>
      </c>
      <c r="F266" s="227" t="s">
        <v>384</v>
      </c>
      <c r="G266" s="224"/>
      <c r="H266" s="226" t="s">
        <v>19</v>
      </c>
      <c r="I266" s="228"/>
      <c r="J266" s="224"/>
      <c r="K266" s="224"/>
      <c r="L266" s="229"/>
      <c r="M266" s="230"/>
      <c r="N266" s="231"/>
      <c r="O266" s="231"/>
      <c r="P266" s="231"/>
      <c r="Q266" s="231"/>
      <c r="R266" s="231"/>
      <c r="S266" s="231"/>
      <c r="T266" s="232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33" t="s">
        <v>175</v>
      </c>
      <c r="AU266" s="233" t="s">
        <v>85</v>
      </c>
      <c r="AV266" s="13" t="s">
        <v>83</v>
      </c>
      <c r="AW266" s="13" t="s">
        <v>37</v>
      </c>
      <c r="AX266" s="13" t="s">
        <v>75</v>
      </c>
      <c r="AY266" s="233" t="s">
        <v>159</v>
      </c>
    </row>
    <row r="267" spans="1:51" s="13" customFormat="1" ht="12">
      <c r="A267" s="13"/>
      <c r="B267" s="223"/>
      <c r="C267" s="224"/>
      <c r="D267" s="225" t="s">
        <v>175</v>
      </c>
      <c r="E267" s="226" t="s">
        <v>19</v>
      </c>
      <c r="F267" s="227" t="s">
        <v>1876</v>
      </c>
      <c r="G267" s="224"/>
      <c r="H267" s="226" t="s">
        <v>19</v>
      </c>
      <c r="I267" s="228"/>
      <c r="J267" s="224"/>
      <c r="K267" s="224"/>
      <c r="L267" s="229"/>
      <c r="M267" s="230"/>
      <c r="N267" s="231"/>
      <c r="O267" s="231"/>
      <c r="P267" s="231"/>
      <c r="Q267" s="231"/>
      <c r="R267" s="231"/>
      <c r="S267" s="231"/>
      <c r="T267" s="232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33" t="s">
        <v>175</v>
      </c>
      <c r="AU267" s="233" t="s">
        <v>85</v>
      </c>
      <c r="AV267" s="13" t="s">
        <v>83</v>
      </c>
      <c r="AW267" s="13" t="s">
        <v>37</v>
      </c>
      <c r="AX267" s="13" t="s">
        <v>75</v>
      </c>
      <c r="AY267" s="233" t="s">
        <v>159</v>
      </c>
    </row>
    <row r="268" spans="1:51" s="14" customFormat="1" ht="12">
      <c r="A268" s="14"/>
      <c r="B268" s="234"/>
      <c r="C268" s="235"/>
      <c r="D268" s="225" t="s">
        <v>175</v>
      </c>
      <c r="E268" s="236" t="s">
        <v>19</v>
      </c>
      <c r="F268" s="237" t="s">
        <v>1897</v>
      </c>
      <c r="G268" s="235"/>
      <c r="H268" s="238">
        <v>35.674</v>
      </c>
      <c r="I268" s="239"/>
      <c r="J268" s="235"/>
      <c r="K268" s="235"/>
      <c r="L268" s="240"/>
      <c r="M268" s="241"/>
      <c r="N268" s="242"/>
      <c r="O268" s="242"/>
      <c r="P268" s="242"/>
      <c r="Q268" s="242"/>
      <c r="R268" s="242"/>
      <c r="S268" s="242"/>
      <c r="T268" s="243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44" t="s">
        <v>175</v>
      </c>
      <c r="AU268" s="244" t="s">
        <v>85</v>
      </c>
      <c r="AV268" s="14" t="s">
        <v>85</v>
      </c>
      <c r="AW268" s="14" t="s">
        <v>37</v>
      </c>
      <c r="AX268" s="14" t="s">
        <v>75</v>
      </c>
      <c r="AY268" s="244" t="s">
        <v>159</v>
      </c>
    </row>
    <row r="269" spans="1:51" s="13" customFormat="1" ht="12">
      <c r="A269" s="13"/>
      <c r="B269" s="223"/>
      <c r="C269" s="224"/>
      <c r="D269" s="225" t="s">
        <v>175</v>
      </c>
      <c r="E269" s="226" t="s">
        <v>19</v>
      </c>
      <c r="F269" s="227" t="s">
        <v>362</v>
      </c>
      <c r="G269" s="224"/>
      <c r="H269" s="226" t="s">
        <v>19</v>
      </c>
      <c r="I269" s="228"/>
      <c r="J269" s="224"/>
      <c r="K269" s="224"/>
      <c r="L269" s="229"/>
      <c r="M269" s="230"/>
      <c r="N269" s="231"/>
      <c r="O269" s="231"/>
      <c r="P269" s="231"/>
      <c r="Q269" s="231"/>
      <c r="R269" s="231"/>
      <c r="S269" s="231"/>
      <c r="T269" s="232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33" t="s">
        <v>175</v>
      </c>
      <c r="AU269" s="233" t="s">
        <v>85</v>
      </c>
      <c r="AV269" s="13" t="s">
        <v>83</v>
      </c>
      <c r="AW269" s="13" t="s">
        <v>37</v>
      </c>
      <c r="AX269" s="13" t="s">
        <v>75</v>
      </c>
      <c r="AY269" s="233" t="s">
        <v>159</v>
      </c>
    </row>
    <row r="270" spans="1:51" s="13" customFormat="1" ht="12">
      <c r="A270" s="13"/>
      <c r="B270" s="223"/>
      <c r="C270" s="224"/>
      <c r="D270" s="225" t="s">
        <v>175</v>
      </c>
      <c r="E270" s="226" t="s">
        <v>19</v>
      </c>
      <c r="F270" s="227" t="s">
        <v>386</v>
      </c>
      <c r="G270" s="224"/>
      <c r="H270" s="226" t="s">
        <v>19</v>
      </c>
      <c r="I270" s="228"/>
      <c r="J270" s="224"/>
      <c r="K270" s="224"/>
      <c r="L270" s="229"/>
      <c r="M270" s="230"/>
      <c r="N270" s="231"/>
      <c r="O270" s="231"/>
      <c r="P270" s="231"/>
      <c r="Q270" s="231"/>
      <c r="R270" s="231"/>
      <c r="S270" s="231"/>
      <c r="T270" s="232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33" t="s">
        <v>175</v>
      </c>
      <c r="AU270" s="233" t="s">
        <v>85</v>
      </c>
      <c r="AV270" s="13" t="s">
        <v>83</v>
      </c>
      <c r="AW270" s="13" t="s">
        <v>37</v>
      </c>
      <c r="AX270" s="13" t="s">
        <v>75</v>
      </c>
      <c r="AY270" s="233" t="s">
        <v>159</v>
      </c>
    </row>
    <row r="271" spans="1:51" s="13" customFormat="1" ht="12">
      <c r="A271" s="13"/>
      <c r="B271" s="223"/>
      <c r="C271" s="224"/>
      <c r="D271" s="225" t="s">
        <v>175</v>
      </c>
      <c r="E271" s="226" t="s">
        <v>19</v>
      </c>
      <c r="F271" s="227" t="s">
        <v>1876</v>
      </c>
      <c r="G271" s="224"/>
      <c r="H271" s="226" t="s">
        <v>19</v>
      </c>
      <c r="I271" s="228"/>
      <c r="J271" s="224"/>
      <c r="K271" s="224"/>
      <c r="L271" s="229"/>
      <c r="M271" s="230"/>
      <c r="N271" s="231"/>
      <c r="O271" s="231"/>
      <c r="P271" s="231"/>
      <c r="Q271" s="231"/>
      <c r="R271" s="231"/>
      <c r="S271" s="231"/>
      <c r="T271" s="232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33" t="s">
        <v>175</v>
      </c>
      <c r="AU271" s="233" t="s">
        <v>85</v>
      </c>
      <c r="AV271" s="13" t="s">
        <v>83</v>
      </c>
      <c r="AW271" s="13" t="s">
        <v>37</v>
      </c>
      <c r="AX271" s="13" t="s">
        <v>75</v>
      </c>
      <c r="AY271" s="233" t="s">
        <v>159</v>
      </c>
    </row>
    <row r="272" spans="1:51" s="14" customFormat="1" ht="12">
      <c r="A272" s="14"/>
      <c r="B272" s="234"/>
      <c r="C272" s="235"/>
      <c r="D272" s="225" t="s">
        <v>175</v>
      </c>
      <c r="E272" s="236" t="s">
        <v>19</v>
      </c>
      <c r="F272" s="237" t="s">
        <v>1887</v>
      </c>
      <c r="G272" s="235"/>
      <c r="H272" s="238">
        <v>0</v>
      </c>
      <c r="I272" s="239"/>
      <c r="J272" s="235"/>
      <c r="K272" s="235"/>
      <c r="L272" s="240"/>
      <c r="M272" s="241"/>
      <c r="N272" s="242"/>
      <c r="O272" s="242"/>
      <c r="P272" s="242"/>
      <c r="Q272" s="242"/>
      <c r="R272" s="242"/>
      <c r="S272" s="242"/>
      <c r="T272" s="243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44" t="s">
        <v>175</v>
      </c>
      <c r="AU272" s="244" t="s">
        <v>85</v>
      </c>
      <c r="AV272" s="14" t="s">
        <v>85</v>
      </c>
      <c r="AW272" s="14" t="s">
        <v>37</v>
      </c>
      <c r="AX272" s="14" t="s">
        <v>75</v>
      </c>
      <c r="AY272" s="244" t="s">
        <v>159</v>
      </c>
    </row>
    <row r="273" spans="1:51" s="13" customFormat="1" ht="12">
      <c r="A273" s="13"/>
      <c r="B273" s="223"/>
      <c r="C273" s="224"/>
      <c r="D273" s="225" t="s">
        <v>175</v>
      </c>
      <c r="E273" s="226" t="s">
        <v>19</v>
      </c>
      <c r="F273" s="227" t="s">
        <v>364</v>
      </c>
      <c r="G273" s="224"/>
      <c r="H273" s="226" t="s">
        <v>19</v>
      </c>
      <c r="I273" s="228"/>
      <c r="J273" s="224"/>
      <c r="K273" s="224"/>
      <c r="L273" s="229"/>
      <c r="M273" s="230"/>
      <c r="N273" s="231"/>
      <c r="O273" s="231"/>
      <c r="P273" s="231"/>
      <c r="Q273" s="231"/>
      <c r="R273" s="231"/>
      <c r="S273" s="231"/>
      <c r="T273" s="232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33" t="s">
        <v>175</v>
      </c>
      <c r="AU273" s="233" t="s">
        <v>85</v>
      </c>
      <c r="AV273" s="13" t="s">
        <v>83</v>
      </c>
      <c r="AW273" s="13" t="s">
        <v>37</v>
      </c>
      <c r="AX273" s="13" t="s">
        <v>75</v>
      </c>
      <c r="AY273" s="233" t="s">
        <v>159</v>
      </c>
    </row>
    <row r="274" spans="1:51" s="13" customFormat="1" ht="12">
      <c r="A274" s="13"/>
      <c r="B274" s="223"/>
      <c r="C274" s="224"/>
      <c r="D274" s="225" t="s">
        <v>175</v>
      </c>
      <c r="E274" s="226" t="s">
        <v>19</v>
      </c>
      <c r="F274" s="227" t="s">
        <v>365</v>
      </c>
      <c r="G274" s="224"/>
      <c r="H274" s="226" t="s">
        <v>19</v>
      </c>
      <c r="I274" s="228"/>
      <c r="J274" s="224"/>
      <c r="K274" s="224"/>
      <c r="L274" s="229"/>
      <c r="M274" s="230"/>
      <c r="N274" s="231"/>
      <c r="O274" s="231"/>
      <c r="P274" s="231"/>
      <c r="Q274" s="231"/>
      <c r="R274" s="231"/>
      <c r="S274" s="231"/>
      <c r="T274" s="232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33" t="s">
        <v>175</v>
      </c>
      <c r="AU274" s="233" t="s">
        <v>85</v>
      </c>
      <c r="AV274" s="13" t="s">
        <v>83</v>
      </c>
      <c r="AW274" s="13" t="s">
        <v>37</v>
      </c>
      <c r="AX274" s="13" t="s">
        <v>75</v>
      </c>
      <c r="AY274" s="233" t="s">
        <v>159</v>
      </c>
    </row>
    <row r="275" spans="1:51" s="13" customFormat="1" ht="12">
      <c r="A275" s="13"/>
      <c r="B275" s="223"/>
      <c r="C275" s="224"/>
      <c r="D275" s="225" t="s">
        <v>175</v>
      </c>
      <c r="E275" s="226" t="s">
        <v>19</v>
      </c>
      <c r="F275" s="227" t="s">
        <v>1876</v>
      </c>
      <c r="G275" s="224"/>
      <c r="H275" s="226" t="s">
        <v>19</v>
      </c>
      <c r="I275" s="228"/>
      <c r="J275" s="224"/>
      <c r="K275" s="224"/>
      <c r="L275" s="229"/>
      <c r="M275" s="230"/>
      <c r="N275" s="231"/>
      <c r="O275" s="231"/>
      <c r="P275" s="231"/>
      <c r="Q275" s="231"/>
      <c r="R275" s="231"/>
      <c r="S275" s="231"/>
      <c r="T275" s="232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33" t="s">
        <v>175</v>
      </c>
      <c r="AU275" s="233" t="s">
        <v>85</v>
      </c>
      <c r="AV275" s="13" t="s">
        <v>83</v>
      </c>
      <c r="AW275" s="13" t="s">
        <v>37</v>
      </c>
      <c r="AX275" s="13" t="s">
        <v>75</v>
      </c>
      <c r="AY275" s="233" t="s">
        <v>159</v>
      </c>
    </row>
    <row r="276" spans="1:51" s="13" customFormat="1" ht="12">
      <c r="A276" s="13"/>
      <c r="B276" s="223"/>
      <c r="C276" s="224"/>
      <c r="D276" s="225" t="s">
        <v>175</v>
      </c>
      <c r="E276" s="226" t="s">
        <v>19</v>
      </c>
      <c r="F276" s="227" t="s">
        <v>1323</v>
      </c>
      <c r="G276" s="224"/>
      <c r="H276" s="226" t="s">
        <v>19</v>
      </c>
      <c r="I276" s="228"/>
      <c r="J276" s="224"/>
      <c r="K276" s="224"/>
      <c r="L276" s="229"/>
      <c r="M276" s="230"/>
      <c r="N276" s="231"/>
      <c r="O276" s="231"/>
      <c r="P276" s="231"/>
      <c r="Q276" s="231"/>
      <c r="R276" s="231"/>
      <c r="S276" s="231"/>
      <c r="T276" s="232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33" t="s">
        <v>175</v>
      </c>
      <c r="AU276" s="233" t="s">
        <v>85</v>
      </c>
      <c r="AV276" s="13" t="s">
        <v>83</v>
      </c>
      <c r="AW276" s="13" t="s">
        <v>37</v>
      </c>
      <c r="AX276" s="13" t="s">
        <v>75</v>
      </c>
      <c r="AY276" s="233" t="s">
        <v>159</v>
      </c>
    </row>
    <row r="277" spans="1:51" s="14" customFormat="1" ht="12">
      <c r="A277" s="14"/>
      <c r="B277" s="234"/>
      <c r="C277" s="235"/>
      <c r="D277" s="225" t="s">
        <v>175</v>
      </c>
      <c r="E277" s="236" t="s">
        <v>19</v>
      </c>
      <c r="F277" s="237" t="s">
        <v>1888</v>
      </c>
      <c r="G277" s="235"/>
      <c r="H277" s="238">
        <v>36</v>
      </c>
      <c r="I277" s="239"/>
      <c r="J277" s="235"/>
      <c r="K277" s="235"/>
      <c r="L277" s="240"/>
      <c r="M277" s="241"/>
      <c r="N277" s="242"/>
      <c r="O277" s="242"/>
      <c r="P277" s="242"/>
      <c r="Q277" s="242"/>
      <c r="R277" s="242"/>
      <c r="S277" s="242"/>
      <c r="T277" s="243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44" t="s">
        <v>175</v>
      </c>
      <c r="AU277" s="244" t="s">
        <v>85</v>
      </c>
      <c r="AV277" s="14" t="s">
        <v>85</v>
      </c>
      <c r="AW277" s="14" t="s">
        <v>37</v>
      </c>
      <c r="AX277" s="14" t="s">
        <v>75</v>
      </c>
      <c r="AY277" s="244" t="s">
        <v>159</v>
      </c>
    </row>
    <row r="278" spans="1:51" s="13" customFormat="1" ht="12">
      <c r="A278" s="13"/>
      <c r="B278" s="223"/>
      <c r="C278" s="224"/>
      <c r="D278" s="225" t="s">
        <v>175</v>
      </c>
      <c r="E278" s="226" t="s">
        <v>19</v>
      </c>
      <c r="F278" s="227" t="s">
        <v>1889</v>
      </c>
      <c r="G278" s="224"/>
      <c r="H278" s="226" t="s">
        <v>19</v>
      </c>
      <c r="I278" s="228"/>
      <c r="J278" s="224"/>
      <c r="K278" s="224"/>
      <c r="L278" s="229"/>
      <c r="M278" s="230"/>
      <c r="N278" s="231"/>
      <c r="O278" s="231"/>
      <c r="P278" s="231"/>
      <c r="Q278" s="231"/>
      <c r="R278" s="231"/>
      <c r="S278" s="231"/>
      <c r="T278" s="232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33" t="s">
        <v>175</v>
      </c>
      <c r="AU278" s="233" t="s">
        <v>85</v>
      </c>
      <c r="AV278" s="13" t="s">
        <v>83</v>
      </c>
      <c r="AW278" s="13" t="s">
        <v>37</v>
      </c>
      <c r="AX278" s="13" t="s">
        <v>75</v>
      </c>
      <c r="AY278" s="233" t="s">
        <v>159</v>
      </c>
    </row>
    <row r="279" spans="1:51" s="14" customFormat="1" ht="12">
      <c r="A279" s="14"/>
      <c r="B279" s="234"/>
      <c r="C279" s="235"/>
      <c r="D279" s="225" t="s">
        <v>175</v>
      </c>
      <c r="E279" s="236" t="s">
        <v>19</v>
      </c>
      <c r="F279" s="237" t="s">
        <v>1890</v>
      </c>
      <c r="G279" s="235"/>
      <c r="H279" s="238">
        <v>5.981</v>
      </c>
      <c r="I279" s="239"/>
      <c r="J279" s="235"/>
      <c r="K279" s="235"/>
      <c r="L279" s="240"/>
      <c r="M279" s="241"/>
      <c r="N279" s="242"/>
      <c r="O279" s="242"/>
      <c r="P279" s="242"/>
      <c r="Q279" s="242"/>
      <c r="R279" s="242"/>
      <c r="S279" s="242"/>
      <c r="T279" s="243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44" t="s">
        <v>175</v>
      </c>
      <c r="AU279" s="244" t="s">
        <v>85</v>
      </c>
      <c r="AV279" s="14" t="s">
        <v>85</v>
      </c>
      <c r="AW279" s="14" t="s">
        <v>37</v>
      </c>
      <c r="AX279" s="14" t="s">
        <v>75</v>
      </c>
      <c r="AY279" s="244" t="s">
        <v>159</v>
      </c>
    </row>
    <row r="280" spans="1:51" s="15" customFormat="1" ht="12">
      <c r="A280" s="15"/>
      <c r="B280" s="245"/>
      <c r="C280" s="246"/>
      <c r="D280" s="225" t="s">
        <v>175</v>
      </c>
      <c r="E280" s="247" t="s">
        <v>19</v>
      </c>
      <c r="F280" s="248" t="s">
        <v>179</v>
      </c>
      <c r="G280" s="246"/>
      <c r="H280" s="249">
        <v>77.655</v>
      </c>
      <c r="I280" s="250"/>
      <c r="J280" s="246"/>
      <c r="K280" s="246"/>
      <c r="L280" s="251"/>
      <c r="M280" s="252"/>
      <c r="N280" s="253"/>
      <c r="O280" s="253"/>
      <c r="P280" s="253"/>
      <c r="Q280" s="253"/>
      <c r="R280" s="253"/>
      <c r="S280" s="253"/>
      <c r="T280" s="254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T280" s="255" t="s">
        <v>175</v>
      </c>
      <c r="AU280" s="255" t="s">
        <v>85</v>
      </c>
      <c r="AV280" s="15" t="s">
        <v>167</v>
      </c>
      <c r="AW280" s="15" t="s">
        <v>37</v>
      </c>
      <c r="AX280" s="15" t="s">
        <v>83</v>
      </c>
      <c r="AY280" s="255" t="s">
        <v>159</v>
      </c>
    </row>
    <row r="281" spans="1:65" s="2" customFormat="1" ht="55.5" customHeight="1">
      <c r="A281" s="39"/>
      <c r="B281" s="40"/>
      <c r="C281" s="257" t="s">
        <v>348</v>
      </c>
      <c r="D281" s="257" t="s">
        <v>255</v>
      </c>
      <c r="E281" s="258" t="s">
        <v>282</v>
      </c>
      <c r="F281" s="259" t="s">
        <v>283</v>
      </c>
      <c r="G281" s="260" t="s">
        <v>165</v>
      </c>
      <c r="H281" s="261">
        <v>93.186</v>
      </c>
      <c r="I281" s="262"/>
      <c r="J281" s="263">
        <f>ROUND(I281*H281,2)</f>
        <v>0</v>
      </c>
      <c r="K281" s="259" t="s">
        <v>166</v>
      </c>
      <c r="L281" s="264"/>
      <c r="M281" s="265" t="s">
        <v>19</v>
      </c>
      <c r="N281" s="266" t="s">
        <v>46</v>
      </c>
      <c r="O281" s="85"/>
      <c r="P281" s="214">
        <f>O281*H281</f>
        <v>0</v>
      </c>
      <c r="Q281" s="214">
        <v>0.00554</v>
      </c>
      <c r="R281" s="214">
        <f>Q281*H281</f>
        <v>0.51625044</v>
      </c>
      <c r="S281" s="214">
        <v>0</v>
      </c>
      <c r="T281" s="215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16" t="s">
        <v>259</v>
      </c>
      <c r="AT281" s="216" t="s">
        <v>255</v>
      </c>
      <c r="AU281" s="216" t="s">
        <v>85</v>
      </c>
      <c r="AY281" s="18" t="s">
        <v>159</v>
      </c>
      <c r="BE281" s="217">
        <f>IF(N281="základní",J281,0)</f>
        <v>0</v>
      </c>
      <c r="BF281" s="217">
        <f>IF(N281="snížená",J281,0)</f>
        <v>0</v>
      </c>
      <c r="BG281" s="217">
        <f>IF(N281="zákl. přenesená",J281,0)</f>
        <v>0</v>
      </c>
      <c r="BH281" s="217">
        <f>IF(N281="sníž. přenesená",J281,0)</f>
        <v>0</v>
      </c>
      <c r="BI281" s="217">
        <f>IF(N281="nulová",J281,0)</f>
        <v>0</v>
      </c>
      <c r="BJ281" s="18" t="s">
        <v>83</v>
      </c>
      <c r="BK281" s="217">
        <f>ROUND(I281*H281,2)</f>
        <v>0</v>
      </c>
      <c r="BL281" s="18" t="s">
        <v>238</v>
      </c>
      <c r="BM281" s="216" t="s">
        <v>1901</v>
      </c>
    </row>
    <row r="282" spans="1:51" s="14" customFormat="1" ht="12">
      <c r="A282" s="14"/>
      <c r="B282" s="234"/>
      <c r="C282" s="235"/>
      <c r="D282" s="225" t="s">
        <v>175</v>
      </c>
      <c r="E282" s="235"/>
      <c r="F282" s="237" t="s">
        <v>1899</v>
      </c>
      <c r="G282" s="235"/>
      <c r="H282" s="238">
        <v>93.186</v>
      </c>
      <c r="I282" s="239"/>
      <c r="J282" s="235"/>
      <c r="K282" s="235"/>
      <c r="L282" s="240"/>
      <c r="M282" s="241"/>
      <c r="N282" s="242"/>
      <c r="O282" s="242"/>
      <c r="P282" s="242"/>
      <c r="Q282" s="242"/>
      <c r="R282" s="242"/>
      <c r="S282" s="242"/>
      <c r="T282" s="243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44" t="s">
        <v>175</v>
      </c>
      <c r="AU282" s="244" t="s">
        <v>85</v>
      </c>
      <c r="AV282" s="14" t="s">
        <v>85</v>
      </c>
      <c r="AW282" s="14" t="s">
        <v>4</v>
      </c>
      <c r="AX282" s="14" t="s">
        <v>83</v>
      </c>
      <c r="AY282" s="244" t="s">
        <v>159</v>
      </c>
    </row>
    <row r="283" spans="1:65" s="2" customFormat="1" ht="49.05" customHeight="1">
      <c r="A283" s="39"/>
      <c r="B283" s="40"/>
      <c r="C283" s="205" t="s">
        <v>350</v>
      </c>
      <c r="D283" s="205" t="s">
        <v>162</v>
      </c>
      <c r="E283" s="206" t="s">
        <v>395</v>
      </c>
      <c r="F283" s="207" t="s">
        <v>396</v>
      </c>
      <c r="G283" s="208" t="s">
        <v>191</v>
      </c>
      <c r="H283" s="209">
        <v>3.196</v>
      </c>
      <c r="I283" s="210"/>
      <c r="J283" s="211">
        <f>ROUND(I283*H283,2)</f>
        <v>0</v>
      </c>
      <c r="K283" s="207" t="s">
        <v>166</v>
      </c>
      <c r="L283" s="45"/>
      <c r="M283" s="212" t="s">
        <v>19</v>
      </c>
      <c r="N283" s="213" t="s">
        <v>46</v>
      </c>
      <c r="O283" s="85"/>
      <c r="P283" s="214">
        <f>O283*H283</f>
        <v>0</v>
      </c>
      <c r="Q283" s="214">
        <v>0</v>
      </c>
      <c r="R283" s="214">
        <f>Q283*H283</f>
        <v>0</v>
      </c>
      <c r="S283" s="214">
        <v>0</v>
      </c>
      <c r="T283" s="215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16" t="s">
        <v>238</v>
      </c>
      <c r="AT283" s="216" t="s">
        <v>162</v>
      </c>
      <c r="AU283" s="216" t="s">
        <v>85</v>
      </c>
      <c r="AY283" s="18" t="s">
        <v>159</v>
      </c>
      <c r="BE283" s="217">
        <f>IF(N283="základní",J283,0)</f>
        <v>0</v>
      </c>
      <c r="BF283" s="217">
        <f>IF(N283="snížená",J283,0)</f>
        <v>0</v>
      </c>
      <c r="BG283" s="217">
        <f>IF(N283="zákl. přenesená",J283,0)</f>
        <v>0</v>
      </c>
      <c r="BH283" s="217">
        <f>IF(N283="sníž. přenesená",J283,0)</f>
        <v>0</v>
      </c>
      <c r="BI283" s="217">
        <f>IF(N283="nulová",J283,0)</f>
        <v>0</v>
      </c>
      <c r="BJ283" s="18" t="s">
        <v>83</v>
      </c>
      <c r="BK283" s="217">
        <f>ROUND(I283*H283,2)</f>
        <v>0</v>
      </c>
      <c r="BL283" s="18" t="s">
        <v>238</v>
      </c>
      <c r="BM283" s="216" t="s">
        <v>1902</v>
      </c>
    </row>
    <row r="284" spans="1:47" s="2" customFormat="1" ht="12">
      <c r="A284" s="39"/>
      <c r="B284" s="40"/>
      <c r="C284" s="41"/>
      <c r="D284" s="218" t="s">
        <v>169</v>
      </c>
      <c r="E284" s="41"/>
      <c r="F284" s="219" t="s">
        <v>398</v>
      </c>
      <c r="G284" s="41"/>
      <c r="H284" s="41"/>
      <c r="I284" s="220"/>
      <c r="J284" s="41"/>
      <c r="K284" s="41"/>
      <c r="L284" s="45"/>
      <c r="M284" s="221"/>
      <c r="N284" s="222"/>
      <c r="O284" s="85"/>
      <c r="P284" s="85"/>
      <c r="Q284" s="85"/>
      <c r="R284" s="85"/>
      <c r="S284" s="85"/>
      <c r="T284" s="86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T284" s="18" t="s">
        <v>169</v>
      </c>
      <c r="AU284" s="18" t="s">
        <v>85</v>
      </c>
    </row>
    <row r="285" spans="1:63" s="12" customFormat="1" ht="22.8" customHeight="1">
      <c r="A285" s="12"/>
      <c r="B285" s="189"/>
      <c r="C285" s="190"/>
      <c r="D285" s="191" t="s">
        <v>74</v>
      </c>
      <c r="E285" s="203" t="s">
        <v>399</v>
      </c>
      <c r="F285" s="203" t="s">
        <v>400</v>
      </c>
      <c r="G285" s="190"/>
      <c r="H285" s="190"/>
      <c r="I285" s="193"/>
      <c r="J285" s="204">
        <f>BK285</f>
        <v>0</v>
      </c>
      <c r="K285" s="190"/>
      <c r="L285" s="195"/>
      <c r="M285" s="196"/>
      <c r="N285" s="197"/>
      <c r="O285" s="197"/>
      <c r="P285" s="198">
        <f>SUM(P286:P379)</f>
        <v>0</v>
      </c>
      <c r="Q285" s="197"/>
      <c r="R285" s="198">
        <f>SUM(R286:R379)</f>
        <v>2.0745036299999997</v>
      </c>
      <c r="S285" s="197"/>
      <c r="T285" s="199">
        <f>SUM(T286:T379)</f>
        <v>0.020748</v>
      </c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R285" s="200" t="s">
        <v>85</v>
      </c>
      <c r="AT285" s="201" t="s">
        <v>74</v>
      </c>
      <c r="AU285" s="201" t="s">
        <v>83</v>
      </c>
      <c r="AY285" s="200" t="s">
        <v>159</v>
      </c>
      <c r="BK285" s="202">
        <f>SUM(BK286:BK379)</f>
        <v>0</v>
      </c>
    </row>
    <row r="286" spans="1:65" s="2" customFormat="1" ht="44.25" customHeight="1">
      <c r="A286" s="39"/>
      <c r="B286" s="40"/>
      <c r="C286" s="205" t="s">
        <v>353</v>
      </c>
      <c r="D286" s="205" t="s">
        <v>162</v>
      </c>
      <c r="E286" s="206" t="s">
        <v>402</v>
      </c>
      <c r="F286" s="207" t="s">
        <v>403</v>
      </c>
      <c r="G286" s="208" t="s">
        <v>165</v>
      </c>
      <c r="H286" s="209">
        <v>22.218</v>
      </c>
      <c r="I286" s="210"/>
      <c r="J286" s="211">
        <f>ROUND(I286*H286,2)</f>
        <v>0</v>
      </c>
      <c r="K286" s="207" t="s">
        <v>166</v>
      </c>
      <c r="L286" s="45"/>
      <c r="M286" s="212" t="s">
        <v>19</v>
      </c>
      <c r="N286" s="213" t="s">
        <v>46</v>
      </c>
      <c r="O286" s="85"/>
      <c r="P286" s="214">
        <f>O286*H286</f>
        <v>0</v>
      </c>
      <c r="Q286" s="214">
        <v>0.00012</v>
      </c>
      <c r="R286" s="214">
        <f>Q286*H286</f>
        <v>0.00266616</v>
      </c>
      <c r="S286" s="214">
        <v>0</v>
      </c>
      <c r="T286" s="215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16" t="s">
        <v>238</v>
      </c>
      <c r="AT286" s="216" t="s">
        <v>162</v>
      </c>
      <c r="AU286" s="216" t="s">
        <v>85</v>
      </c>
      <c r="AY286" s="18" t="s">
        <v>159</v>
      </c>
      <c r="BE286" s="217">
        <f>IF(N286="základní",J286,0)</f>
        <v>0</v>
      </c>
      <c r="BF286" s="217">
        <f>IF(N286="snížená",J286,0)</f>
        <v>0</v>
      </c>
      <c r="BG286" s="217">
        <f>IF(N286="zákl. přenesená",J286,0)</f>
        <v>0</v>
      </c>
      <c r="BH286" s="217">
        <f>IF(N286="sníž. přenesená",J286,0)</f>
        <v>0</v>
      </c>
      <c r="BI286" s="217">
        <f>IF(N286="nulová",J286,0)</f>
        <v>0</v>
      </c>
      <c r="BJ286" s="18" t="s">
        <v>83</v>
      </c>
      <c r="BK286" s="217">
        <f>ROUND(I286*H286,2)</f>
        <v>0</v>
      </c>
      <c r="BL286" s="18" t="s">
        <v>238</v>
      </c>
      <c r="BM286" s="216" t="s">
        <v>1903</v>
      </c>
    </row>
    <row r="287" spans="1:47" s="2" customFormat="1" ht="12">
      <c r="A287" s="39"/>
      <c r="B287" s="40"/>
      <c r="C287" s="41"/>
      <c r="D287" s="218" t="s">
        <v>169</v>
      </c>
      <c r="E287" s="41"/>
      <c r="F287" s="219" t="s">
        <v>405</v>
      </c>
      <c r="G287" s="41"/>
      <c r="H287" s="41"/>
      <c r="I287" s="220"/>
      <c r="J287" s="41"/>
      <c r="K287" s="41"/>
      <c r="L287" s="45"/>
      <c r="M287" s="221"/>
      <c r="N287" s="222"/>
      <c r="O287" s="85"/>
      <c r="P287" s="85"/>
      <c r="Q287" s="85"/>
      <c r="R287" s="85"/>
      <c r="S287" s="85"/>
      <c r="T287" s="86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T287" s="18" t="s">
        <v>169</v>
      </c>
      <c r="AU287" s="18" t="s">
        <v>85</v>
      </c>
    </row>
    <row r="288" spans="1:51" s="13" customFormat="1" ht="12">
      <c r="A288" s="13"/>
      <c r="B288" s="223"/>
      <c r="C288" s="224"/>
      <c r="D288" s="225" t="s">
        <v>175</v>
      </c>
      <c r="E288" s="226" t="s">
        <v>19</v>
      </c>
      <c r="F288" s="227" t="s">
        <v>1904</v>
      </c>
      <c r="G288" s="224"/>
      <c r="H288" s="226" t="s">
        <v>19</v>
      </c>
      <c r="I288" s="228"/>
      <c r="J288" s="224"/>
      <c r="K288" s="224"/>
      <c r="L288" s="229"/>
      <c r="M288" s="230"/>
      <c r="N288" s="231"/>
      <c r="O288" s="231"/>
      <c r="P288" s="231"/>
      <c r="Q288" s="231"/>
      <c r="R288" s="231"/>
      <c r="S288" s="231"/>
      <c r="T288" s="232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33" t="s">
        <v>175</v>
      </c>
      <c r="AU288" s="233" t="s">
        <v>85</v>
      </c>
      <c r="AV288" s="13" t="s">
        <v>83</v>
      </c>
      <c r="AW288" s="13" t="s">
        <v>37</v>
      </c>
      <c r="AX288" s="13" t="s">
        <v>75</v>
      </c>
      <c r="AY288" s="233" t="s">
        <v>159</v>
      </c>
    </row>
    <row r="289" spans="1:51" s="13" customFormat="1" ht="12">
      <c r="A289" s="13"/>
      <c r="B289" s="223"/>
      <c r="C289" s="224"/>
      <c r="D289" s="225" t="s">
        <v>175</v>
      </c>
      <c r="E289" s="226" t="s">
        <v>19</v>
      </c>
      <c r="F289" s="227" t="s">
        <v>251</v>
      </c>
      <c r="G289" s="224"/>
      <c r="H289" s="226" t="s">
        <v>19</v>
      </c>
      <c r="I289" s="228"/>
      <c r="J289" s="224"/>
      <c r="K289" s="224"/>
      <c r="L289" s="229"/>
      <c r="M289" s="230"/>
      <c r="N289" s="231"/>
      <c r="O289" s="231"/>
      <c r="P289" s="231"/>
      <c r="Q289" s="231"/>
      <c r="R289" s="231"/>
      <c r="S289" s="231"/>
      <c r="T289" s="232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33" t="s">
        <v>175</v>
      </c>
      <c r="AU289" s="233" t="s">
        <v>85</v>
      </c>
      <c r="AV289" s="13" t="s">
        <v>83</v>
      </c>
      <c r="AW289" s="13" t="s">
        <v>37</v>
      </c>
      <c r="AX289" s="13" t="s">
        <v>75</v>
      </c>
      <c r="AY289" s="233" t="s">
        <v>159</v>
      </c>
    </row>
    <row r="290" spans="1:51" s="14" customFormat="1" ht="12">
      <c r="A290" s="14"/>
      <c r="B290" s="234"/>
      <c r="C290" s="235"/>
      <c r="D290" s="225" t="s">
        <v>175</v>
      </c>
      <c r="E290" s="236" t="s">
        <v>19</v>
      </c>
      <c r="F290" s="237" t="s">
        <v>1849</v>
      </c>
      <c r="G290" s="235"/>
      <c r="H290" s="238">
        <v>22.218</v>
      </c>
      <c r="I290" s="239"/>
      <c r="J290" s="235"/>
      <c r="K290" s="235"/>
      <c r="L290" s="240"/>
      <c r="M290" s="241"/>
      <c r="N290" s="242"/>
      <c r="O290" s="242"/>
      <c r="P290" s="242"/>
      <c r="Q290" s="242"/>
      <c r="R290" s="242"/>
      <c r="S290" s="242"/>
      <c r="T290" s="243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44" t="s">
        <v>175</v>
      </c>
      <c r="AU290" s="244" t="s">
        <v>85</v>
      </c>
      <c r="AV290" s="14" t="s">
        <v>85</v>
      </c>
      <c r="AW290" s="14" t="s">
        <v>37</v>
      </c>
      <c r="AX290" s="14" t="s">
        <v>75</v>
      </c>
      <c r="AY290" s="244" t="s">
        <v>159</v>
      </c>
    </row>
    <row r="291" spans="1:51" s="14" customFormat="1" ht="12">
      <c r="A291" s="14"/>
      <c r="B291" s="234"/>
      <c r="C291" s="235"/>
      <c r="D291" s="225" t="s">
        <v>175</v>
      </c>
      <c r="E291" s="236" t="s">
        <v>19</v>
      </c>
      <c r="F291" s="237" t="s">
        <v>1850</v>
      </c>
      <c r="G291" s="235"/>
      <c r="H291" s="238">
        <v>11.856</v>
      </c>
      <c r="I291" s="239"/>
      <c r="J291" s="235"/>
      <c r="K291" s="235"/>
      <c r="L291" s="240"/>
      <c r="M291" s="241"/>
      <c r="N291" s="242"/>
      <c r="O291" s="242"/>
      <c r="P291" s="242"/>
      <c r="Q291" s="242"/>
      <c r="R291" s="242"/>
      <c r="S291" s="242"/>
      <c r="T291" s="243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44" t="s">
        <v>175</v>
      </c>
      <c r="AU291" s="244" t="s">
        <v>85</v>
      </c>
      <c r="AV291" s="14" t="s">
        <v>85</v>
      </c>
      <c r="AW291" s="14" t="s">
        <v>37</v>
      </c>
      <c r="AX291" s="14" t="s">
        <v>75</v>
      </c>
      <c r="AY291" s="244" t="s">
        <v>159</v>
      </c>
    </row>
    <row r="292" spans="1:51" s="13" customFormat="1" ht="12">
      <c r="A292" s="13"/>
      <c r="B292" s="223"/>
      <c r="C292" s="224"/>
      <c r="D292" s="225" t="s">
        <v>175</v>
      </c>
      <c r="E292" s="226" t="s">
        <v>19</v>
      </c>
      <c r="F292" s="227" t="s">
        <v>406</v>
      </c>
      <c r="G292" s="224"/>
      <c r="H292" s="226" t="s">
        <v>19</v>
      </c>
      <c r="I292" s="228"/>
      <c r="J292" s="224"/>
      <c r="K292" s="224"/>
      <c r="L292" s="229"/>
      <c r="M292" s="230"/>
      <c r="N292" s="231"/>
      <c r="O292" s="231"/>
      <c r="P292" s="231"/>
      <c r="Q292" s="231"/>
      <c r="R292" s="231"/>
      <c r="S292" s="231"/>
      <c r="T292" s="232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33" t="s">
        <v>175</v>
      </c>
      <c r="AU292" s="233" t="s">
        <v>85</v>
      </c>
      <c r="AV292" s="13" t="s">
        <v>83</v>
      </c>
      <c r="AW292" s="13" t="s">
        <v>37</v>
      </c>
      <c r="AX292" s="13" t="s">
        <v>75</v>
      </c>
      <c r="AY292" s="233" t="s">
        <v>159</v>
      </c>
    </row>
    <row r="293" spans="1:51" s="14" customFormat="1" ht="12">
      <c r="A293" s="14"/>
      <c r="B293" s="234"/>
      <c r="C293" s="235"/>
      <c r="D293" s="225" t="s">
        <v>175</v>
      </c>
      <c r="E293" s="236" t="s">
        <v>19</v>
      </c>
      <c r="F293" s="237" t="s">
        <v>1905</v>
      </c>
      <c r="G293" s="235"/>
      <c r="H293" s="238">
        <v>-11.856</v>
      </c>
      <c r="I293" s="239"/>
      <c r="J293" s="235"/>
      <c r="K293" s="235"/>
      <c r="L293" s="240"/>
      <c r="M293" s="241"/>
      <c r="N293" s="242"/>
      <c r="O293" s="242"/>
      <c r="P293" s="242"/>
      <c r="Q293" s="242"/>
      <c r="R293" s="242"/>
      <c r="S293" s="242"/>
      <c r="T293" s="243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44" t="s">
        <v>175</v>
      </c>
      <c r="AU293" s="244" t="s">
        <v>85</v>
      </c>
      <c r="AV293" s="14" t="s">
        <v>85</v>
      </c>
      <c r="AW293" s="14" t="s">
        <v>37</v>
      </c>
      <c r="AX293" s="14" t="s">
        <v>75</v>
      </c>
      <c r="AY293" s="244" t="s">
        <v>159</v>
      </c>
    </row>
    <row r="294" spans="1:51" s="15" customFormat="1" ht="12">
      <c r="A294" s="15"/>
      <c r="B294" s="245"/>
      <c r="C294" s="246"/>
      <c r="D294" s="225" t="s">
        <v>175</v>
      </c>
      <c r="E294" s="247" t="s">
        <v>19</v>
      </c>
      <c r="F294" s="248" t="s">
        <v>179</v>
      </c>
      <c r="G294" s="246"/>
      <c r="H294" s="249">
        <v>22.217999999999996</v>
      </c>
      <c r="I294" s="250"/>
      <c r="J294" s="246"/>
      <c r="K294" s="246"/>
      <c r="L294" s="251"/>
      <c r="M294" s="252"/>
      <c r="N294" s="253"/>
      <c r="O294" s="253"/>
      <c r="P294" s="253"/>
      <c r="Q294" s="253"/>
      <c r="R294" s="253"/>
      <c r="S294" s="253"/>
      <c r="T294" s="254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T294" s="255" t="s">
        <v>175</v>
      </c>
      <c r="AU294" s="255" t="s">
        <v>85</v>
      </c>
      <c r="AV294" s="15" t="s">
        <v>167</v>
      </c>
      <c r="AW294" s="15" t="s">
        <v>37</v>
      </c>
      <c r="AX294" s="15" t="s">
        <v>83</v>
      </c>
      <c r="AY294" s="255" t="s">
        <v>159</v>
      </c>
    </row>
    <row r="295" spans="1:65" s="2" customFormat="1" ht="24.15" customHeight="1">
      <c r="A295" s="39"/>
      <c r="B295" s="40"/>
      <c r="C295" s="257" t="s">
        <v>368</v>
      </c>
      <c r="D295" s="257" t="s">
        <v>255</v>
      </c>
      <c r="E295" s="258" t="s">
        <v>1906</v>
      </c>
      <c r="F295" s="259" t="s">
        <v>1907</v>
      </c>
      <c r="G295" s="260" t="s">
        <v>165</v>
      </c>
      <c r="H295" s="261">
        <v>23.329</v>
      </c>
      <c r="I295" s="262"/>
      <c r="J295" s="263">
        <f>ROUND(I295*H295,2)</f>
        <v>0</v>
      </c>
      <c r="K295" s="259" t="s">
        <v>166</v>
      </c>
      <c r="L295" s="264"/>
      <c r="M295" s="265" t="s">
        <v>19</v>
      </c>
      <c r="N295" s="266" t="s">
        <v>46</v>
      </c>
      <c r="O295" s="85"/>
      <c r="P295" s="214">
        <f>O295*H295</f>
        <v>0</v>
      </c>
      <c r="Q295" s="214">
        <v>0.0014</v>
      </c>
      <c r="R295" s="214">
        <f>Q295*H295</f>
        <v>0.0326606</v>
      </c>
      <c r="S295" s="214">
        <v>0</v>
      </c>
      <c r="T295" s="215">
        <f>S295*H295</f>
        <v>0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216" t="s">
        <v>259</v>
      </c>
      <c r="AT295" s="216" t="s">
        <v>255</v>
      </c>
      <c r="AU295" s="216" t="s">
        <v>85</v>
      </c>
      <c r="AY295" s="18" t="s">
        <v>159</v>
      </c>
      <c r="BE295" s="217">
        <f>IF(N295="základní",J295,0)</f>
        <v>0</v>
      </c>
      <c r="BF295" s="217">
        <f>IF(N295="snížená",J295,0)</f>
        <v>0</v>
      </c>
      <c r="BG295" s="217">
        <f>IF(N295="zákl. přenesená",J295,0)</f>
        <v>0</v>
      </c>
      <c r="BH295" s="217">
        <f>IF(N295="sníž. přenesená",J295,0)</f>
        <v>0</v>
      </c>
      <c r="BI295" s="217">
        <f>IF(N295="nulová",J295,0)</f>
        <v>0</v>
      </c>
      <c r="BJ295" s="18" t="s">
        <v>83</v>
      </c>
      <c r="BK295" s="217">
        <f>ROUND(I295*H295,2)</f>
        <v>0</v>
      </c>
      <c r="BL295" s="18" t="s">
        <v>238</v>
      </c>
      <c r="BM295" s="216" t="s">
        <v>1908</v>
      </c>
    </row>
    <row r="296" spans="1:51" s="14" customFormat="1" ht="12">
      <c r="A296" s="14"/>
      <c r="B296" s="234"/>
      <c r="C296" s="235"/>
      <c r="D296" s="225" t="s">
        <v>175</v>
      </c>
      <c r="E296" s="235"/>
      <c r="F296" s="237" t="s">
        <v>1909</v>
      </c>
      <c r="G296" s="235"/>
      <c r="H296" s="238">
        <v>23.329</v>
      </c>
      <c r="I296" s="239"/>
      <c r="J296" s="235"/>
      <c r="K296" s="235"/>
      <c r="L296" s="240"/>
      <c r="M296" s="241"/>
      <c r="N296" s="242"/>
      <c r="O296" s="242"/>
      <c r="P296" s="242"/>
      <c r="Q296" s="242"/>
      <c r="R296" s="242"/>
      <c r="S296" s="242"/>
      <c r="T296" s="243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44" t="s">
        <v>175</v>
      </c>
      <c r="AU296" s="244" t="s">
        <v>85</v>
      </c>
      <c r="AV296" s="14" t="s">
        <v>85</v>
      </c>
      <c r="AW296" s="14" t="s">
        <v>4</v>
      </c>
      <c r="AX296" s="14" t="s">
        <v>83</v>
      </c>
      <c r="AY296" s="244" t="s">
        <v>159</v>
      </c>
    </row>
    <row r="297" spans="1:65" s="2" customFormat="1" ht="37.8" customHeight="1">
      <c r="A297" s="39"/>
      <c r="B297" s="40"/>
      <c r="C297" s="205" t="s">
        <v>371</v>
      </c>
      <c r="D297" s="205" t="s">
        <v>162</v>
      </c>
      <c r="E297" s="206" t="s">
        <v>414</v>
      </c>
      <c r="F297" s="207" t="s">
        <v>415</v>
      </c>
      <c r="G297" s="208" t="s">
        <v>165</v>
      </c>
      <c r="H297" s="209">
        <v>22.218</v>
      </c>
      <c r="I297" s="210"/>
      <c r="J297" s="211">
        <f>ROUND(I297*H297,2)</f>
        <v>0</v>
      </c>
      <c r="K297" s="207" t="s">
        <v>166</v>
      </c>
      <c r="L297" s="45"/>
      <c r="M297" s="212" t="s">
        <v>19</v>
      </c>
      <c r="N297" s="213" t="s">
        <v>46</v>
      </c>
      <c r="O297" s="85"/>
      <c r="P297" s="214">
        <f>O297*H297</f>
        <v>0</v>
      </c>
      <c r="Q297" s="214">
        <v>0</v>
      </c>
      <c r="R297" s="214">
        <f>Q297*H297</f>
        <v>0</v>
      </c>
      <c r="S297" s="214">
        <v>0</v>
      </c>
      <c r="T297" s="215">
        <f>S297*H297</f>
        <v>0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216" t="s">
        <v>238</v>
      </c>
      <c r="AT297" s="216" t="s">
        <v>162</v>
      </c>
      <c r="AU297" s="216" t="s">
        <v>85</v>
      </c>
      <c r="AY297" s="18" t="s">
        <v>159</v>
      </c>
      <c r="BE297" s="217">
        <f>IF(N297="základní",J297,0)</f>
        <v>0</v>
      </c>
      <c r="BF297" s="217">
        <f>IF(N297="snížená",J297,0)</f>
        <v>0</v>
      </c>
      <c r="BG297" s="217">
        <f>IF(N297="zákl. přenesená",J297,0)</f>
        <v>0</v>
      </c>
      <c r="BH297" s="217">
        <f>IF(N297="sníž. přenesená",J297,0)</f>
        <v>0</v>
      </c>
      <c r="BI297" s="217">
        <f>IF(N297="nulová",J297,0)</f>
        <v>0</v>
      </c>
      <c r="BJ297" s="18" t="s">
        <v>83</v>
      </c>
      <c r="BK297" s="217">
        <f>ROUND(I297*H297,2)</f>
        <v>0</v>
      </c>
      <c r="BL297" s="18" t="s">
        <v>238</v>
      </c>
      <c r="BM297" s="216" t="s">
        <v>1910</v>
      </c>
    </row>
    <row r="298" spans="1:47" s="2" customFormat="1" ht="12">
      <c r="A298" s="39"/>
      <c r="B298" s="40"/>
      <c r="C298" s="41"/>
      <c r="D298" s="218" t="s">
        <v>169</v>
      </c>
      <c r="E298" s="41"/>
      <c r="F298" s="219" t="s">
        <v>417</v>
      </c>
      <c r="G298" s="41"/>
      <c r="H298" s="41"/>
      <c r="I298" s="220"/>
      <c r="J298" s="41"/>
      <c r="K298" s="41"/>
      <c r="L298" s="45"/>
      <c r="M298" s="221"/>
      <c r="N298" s="222"/>
      <c r="O298" s="85"/>
      <c r="P298" s="85"/>
      <c r="Q298" s="85"/>
      <c r="R298" s="85"/>
      <c r="S298" s="85"/>
      <c r="T298" s="86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T298" s="18" t="s">
        <v>169</v>
      </c>
      <c r="AU298" s="18" t="s">
        <v>85</v>
      </c>
    </row>
    <row r="299" spans="1:65" s="2" customFormat="1" ht="24.15" customHeight="1">
      <c r="A299" s="39"/>
      <c r="B299" s="40"/>
      <c r="C299" s="257" t="s">
        <v>376</v>
      </c>
      <c r="D299" s="257" t="s">
        <v>255</v>
      </c>
      <c r="E299" s="258" t="s">
        <v>1906</v>
      </c>
      <c r="F299" s="259" t="s">
        <v>1907</v>
      </c>
      <c r="G299" s="260" t="s">
        <v>165</v>
      </c>
      <c r="H299" s="261">
        <v>23.329</v>
      </c>
      <c r="I299" s="262"/>
      <c r="J299" s="263">
        <f>ROUND(I299*H299,2)</f>
        <v>0</v>
      </c>
      <c r="K299" s="259" t="s">
        <v>166</v>
      </c>
      <c r="L299" s="264"/>
      <c r="M299" s="265" t="s">
        <v>19</v>
      </c>
      <c r="N299" s="266" t="s">
        <v>46</v>
      </c>
      <c r="O299" s="85"/>
      <c r="P299" s="214">
        <f>O299*H299</f>
        <v>0</v>
      </c>
      <c r="Q299" s="214">
        <v>0.0014</v>
      </c>
      <c r="R299" s="214">
        <f>Q299*H299</f>
        <v>0.0326606</v>
      </c>
      <c r="S299" s="214">
        <v>0</v>
      </c>
      <c r="T299" s="215">
        <f>S299*H299</f>
        <v>0</v>
      </c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R299" s="216" t="s">
        <v>259</v>
      </c>
      <c r="AT299" s="216" t="s">
        <v>255</v>
      </c>
      <c r="AU299" s="216" t="s">
        <v>85</v>
      </c>
      <c r="AY299" s="18" t="s">
        <v>159</v>
      </c>
      <c r="BE299" s="217">
        <f>IF(N299="základní",J299,0)</f>
        <v>0</v>
      </c>
      <c r="BF299" s="217">
        <f>IF(N299="snížená",J299,0)</f>
        <v>0</v>
      </c>
      <c r="BG299" s="217">
        <f>IF(N299="zákl. přenesená",J299,0)</f>
        <v>0</v>
      </c>
      <c r="BH299" s="217">
        <f>IF(N299="sníž. přenesená",J299,0)</f>
        <v>0</v>
      </c>
      <c r="BI299" s="217">
        <f>IF(N299="nulová",J299,0)</f>
        <v>0</v>
      </c>
      <c r="BJ299" s="18" t="s">
        <v>83</v>
      </c>
      <c r="BK299" s="217">
        <f>ROUND(I299*H299,2)</f>
        <v>0</v>
      </c>
      <c r="BL299" s="18" t="s">
        <v>238</v>
      </c>
      <c r="BM299" s="216" t="s">
        <v>1911</v>
      </c>
    </row>
    <row r="300" spans="1:51" s="14" customFormat="1" ht="12">
      <c r="A300" s="14"/>
      <c r="B300" s="234"/>
      <c r="C300" s="235"/>
      <c r="D300" s="225" t="s">
        <v>175</v>
      </c>
      <c r="E300" s="235"/>
      <c r="F300" s="237" t="s">
        <v>1909</v>
      </c>
      <c r="G300" s="235"/>
      <c r="H300" s="238">
        <v>23.329</v>
      </c>
      <c r="I300" s="239"/>
      <c r="J300" s="235"/>
      <c r="K300" s="235"/>
      <c r="L300" s="240"/>
      <c r="M300" s="241"/>
      <c r="N300" s="242"/>
      <c r="O300" s="242"/>
      <c r="P300" s="242"/>
      <c r="Q300" s="242"/>
      <c r="R300" s="242"/>
      <c r="S300" s="242"/>
      <c r="T300" s="243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44" t="s">
        <v>175</v>
      </c>
      <c r="AU300" s="244" t="s">
        <v>85</v>
      </c>
      <c r="AV300" s="14" t="s">
        <v>85</v>
      </c>
      <c r="AW300" s="14" t="s">
        <v>4</v>
      </c>
      <c r="AX300" s="14" t="s">
        <v>83</v>
      </c>
      <c r="AY300" s="244" t="s">
        <v>159</v>
      </c>
    </row>
    <row r="301" spans="1:65" s="2" customFormat="1" ht="55.5" customHeight="1">
      <c r="A301" s="39"/>
      <c r="B301" s="40"/>
      <c r="C301" s="205" t="s">
        <v>379</v>
      </c>
      <c r="D301" s="205" t="s">
        <v>162</v>
      </c>
      <c r="E301" s="206" t="s">
        <v>1736</v>
      </c>
      <c r="F301" s="207" t="s">
        <v>1737</v>
      </c>
      <c r="G301" s="208" t="s">
        <v>165</v>
      </c>
      <c r="H301" s="209">
        <v>22.218</v>
      </c>
      <c r="I301" s="210"/>
      <c r="J301" s="211">
        <f>ROUND(I301*H301,2)</f>
        <v>0</v>
      </c>
      <c r="K301" s="207" t="s">
        <v>166</v>
      </c>
      <c r="L301" s="45"/>
      <c r="M301" s="212" t="s">
        <v>19</v>
      </c>
      <c r="N301" s="213" t="s">
        <v>46</v>
      </c>
      <c r="O301" s="85"/>
      <c r="P301" s="214">
        <f>O301*H301</f>
        <v>0</v>
      </c>
      <c r="Q301" s="214">
        <v>9E-05</v>
      </c>
      <c r="R301" s="214">
        <f>Q301*H301</f>
        <v>0.00199962</v>
      </c>
      <c r="S301" s="214">
        <v>0</v>
      </c>
      <c r="T301" s="215">
        <f>S301*H301</f>
        <v>0</v>
      </c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R301" s="216" t="s">
        <v>238</v>
      </c>
      <c r="AT301" s="216" t="s">
        <v>162</v>
      </c>
      <c r="AU301" s="216" t="s">
        <v>85</v>
      </c>
      <c r="AY301" s="18" t="s">
        <v>159</v>
      </c>
      <c r="BE301" s="217">
        <f>IF(N301="základní",J301,0)</f>
        <v>0</v>
      </c>
      <c r="BF301" s="217">
        <f>IF(N301="snížená",J301,0)</f>
        <v>0</v>
      </c>
      <c r="BG301" s="217">
        <f>IF(N301="zákl. přenesená",J301,0)</f>
        <v>0</v>
      </c>
      <c r="BH301" s="217">
        <f>IF(N301="sníž. přenesená",J301,0)</f>
        <v>0</v>
      </c>
      <c r="BI301" s="217">
        <f>IF(N301="nulová",J301,0)</f>
        <v>0</v>
      </c>
      <c r="BJ301" s="18" t="s">
        <v>83</v>
      </c>
      <c r="BK301" s="217">
        <f>ROUND(I301*H301,2)</f>
        <v>0</v>
      </c>
      <c r="BL301" s="18" t="s">
        <v>238</v>
      </c>
      <c r="BM301" s="216" t="s">
        <v>1912</v>
      </c>
    </row>
    <row r="302" spans="1:47" s="2" customFormat="1" ht="12">
      <c r="A302" s="39"/>
      <c r="B302" s="40"/>
      <c r="C302" s="41"/>
      <c r="D302" s="218" t="s">
        <v>169</v>
      </c>
      <c r="E302" s="41"/>
      <c r="F302" s="219" t="s">
        <v>1739</v>
      </c>
      <c r="G302" s="41"/>
      <c r="H302" s="41"/>
      <c r="I302" s="220"/>
      <c r="J302" s="41"/>
      <c r="K302" s="41"/>
      <c r="L302" s="45"/>
      <c r="M302" s="221"/>
      <c r="N302" s="222"/>
      <c r="O302" s="85"/>
      <c r="P302" s="85"/>
      <c r="Q302" s="85"/>
      <c r="R302" s="85"/>
      <c r="S302" s="85"/>
      <c r="T302" s="86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T302" s="18" t="s">
        <v>169</v>
      </c>
      <c r="AU302" s="18" t="s">
        <v>85</v>
      </c>
    </row>
    <row r="303" spans="1:47" s="2" customFormat="1" ht="12">
      <c r="A303" s="39"/>
      <c r="B303" s="40"/>
      <c r="C303" s="41"/>
      <c r="D303" s="225" t="s">
        <v>203</v>
      </c>
      <c r="E303" s="41"/>
      <c r="F303" s="256" t="s">
        <v>427</v>
      </c>
      <c r="G303" s="41"/>
      <c r="H303" s="41"/>
      <c r="I303" s="220"/>
      <c r="J303" s="41"/>
      <c r="K303" s="41"/>
      <c r="L303" s="45"/>
      <c r="M303" s="221"/>
      <c r="N303" s="222"/>
      <c r="O303" s="85"/>
      <c r="P303" s="85"/>
      <c r="Q303" s="85"/>
      <c r="R303" s="85"/>
      <c r="S303" s="85"/>
      <c r="T303" s="86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T303" s="18" t="s">
        <v>203</v>
      </c>
      <c r="AU303" s="18" t="s">
        <v>85</v>
      </c>
    </row>
    <row r="304" spans="1:65" s="2" customFormat="1" ht="37.8" customHeight="1">
      <c r="A304" s="39"/>
      <c r="B304" s="40"/>
      <c r="C304" s="205" t="s">
        <v>387</v>
      </c>
      <c r="D304" s="205" t="s">
        <v>162</v>
      </c>
      <c r="E304" s="206" t="s">
        <v>429</v>
      </c>
      <c r="F304" s="207" t="s">
        <v>430</v>
      </c>
      <c r="G304" s="208" t="s">
        <v>165</v>
      </c>
      <c r="H304" s="209">
        <v>11.856</v>
      </c>
      <c r="I304" s="210"/>
      <c r="J304" s="211">
        <f>ROUND(I304*H304,2)</f>
        <v>0</v>
      </c>
      <c r="K304" s="207" t="s">
        <v>166</v>
      </c>
      <c r="L304" s="45"/>
      <c r="M304" s="212" t="s">
        <v>19</v>
      </c>
      <c r="N304" s="213" t="s">
        <v>46</v>
      </c>
      <c r="O304" s="85"/>
      <c r="P304" s="214">
        <f>O304*H304</f>
        <v>0</v>
      </c>
      <c r="Q304" s="214">
        <v>0.00012</v>
      </c>
      <c r="R304" s="214">
        <f>Q304*H304</f>
        <v>0.00142272</v>
      </c>
      <c r="S304" s="214">
        <v>0</v>
      </c>
      <c r="T304" s="215">
        <f>S304*H304</f>
        <v>0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16" t="s">
        <v>238</v>
      </c>
      <c r="AT304" s="216" t="s">
        <v>162</v>
      </c>
      <c r="AU304" s="216" t="s">
        <v>85</v>
      </c>
      <c r="AY304" s="18" t="s">
        <v>159</v>
      </c>
      <c r="BE304" s="217">
        <f>IF(N304="základní",J304,0)</f>
        <v>0</v>
      </c>
      <c r="BF304" s="217">
        <f>IF(N304="snížená",J304,0)</f>
        <v>0</v>
      </c>
      <c r="BG304" s="217">
        <f>IF(N304="zákl. přenesená",J304,0)</f>
        <v>0</v>
      </c>
      <c r="BH304" s="217">
        <f>IF(N304="sníž. přenesená",J304,0)</f>
        <v>0</v>
      </c>
      <c r="BI304" s="217">
        <f>IF(N304="nulová",J304,0)</f>
        <v>0</v>
      </c>
      <c r="BJ304" s="18" t="s">
        <v>83</v>
      </c>
      <c r="BK304" s="217">
        <f>ROUND(I304*H304,2)</f>
        <v>0</v>
      </c>
      <c r="BL304" s="18" t="s">
        <v>238</v>
      </c>
      <c r="BM304" s="216" t="s">
        <v>1913</v>
      </c>
    </row>
    <row r="305" spans="1:47" s="2" customFormat="1" ht="12">
      <c r="A305" s="39"/>
      <c r="B305" s="40"/>
      <c r="C305" s="41"/>
      <c r="D305" s="218" t="s">
        <v>169</v>
      </c>
      <c r="E305" s="41"/>
      <c r="F305" s="219" t="s">
        <v>432</v>
      </c>
      <c r="G305" s="41"/>
      <c r="H305" s="41"/>
      <c r="I305" s="220"/>
      <c r="J305" s="41"/>
      <c r="K305" s="41"/>
      <c r="L305" s="45"/>
      <c r="M305" s="221"/>
      <c r="N305" s="222"/>
      <c r="O305" s="85"/>
      <c r="P305" s="85"/>
      <c r="Q305" s="85"/>
      <c r="R305" s="85"/>
      <c r="S305" s="85"/>
      <c r="T305" s="86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T305" s="18" t="s">
        <v>169</v>
      </c>
      <c r="AU305" s="18" t="s">
        <v>85</v>
      </c>
    </row>
    <row r="306" spans="1:51" s="13" customFormat="1" ht="12">
      <c r="A306" s="13"/>
      <c r="B306" s="223"/>
      <c r="C306" s="224"/>
      <c r="D306" s="225" t="s">
        <v>175</v>
      </c>
      <c r="E306" s="226" t="s">
        <v>19</v>
      </c>
      <c r="F306" s="227" t="s">
        <v>433</v>
      </c>
      <c r="G306" s="224"/>
      <c r="H306" s="226" t="s">
        <v>19</v>
      </c>
      <c r="I306" s="228"/>
      <c r="J306" s="224"/>
      <c r="K306" s="224"/>
      <c r="L306" s="229"/>
      <c r="M306" s="230"/>
      <c r="N306" s="231"/>
      <c r="O306" s="231"/>
      <c r="P306" s="231"/>
      <c r="Q306" s="231"/>
      <c r="R306" s="231"/>
      <c r="S306" s="231"/>
      <c r="T306" s="232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33" t="s">
        <v>175</v>
      </c>
      <c r="AU306" s="233" t="s">
        <v>85</v>
      </c>
      <c r="AV306" s="13" t="s">
        <v>83</v>
      </c>
      <c r="AW306" s="13" t="s">
        <v>37</v>
      </c>
      <c r="AX306" s="13" t="s">
        <v>75</v>
      </c>
      <c r="AY306" s="233" t="s">
        <v>159</v>
      </c>
    </row>
    <row r="307" spans="1:51" s="14" customFormat="1" ht="12">
      <c r="A307" s="14"/>
      <c r="B307" s="234"/>
      <c r="C307" s="235"/>
      <c r="D307" s="225" t="s">
        <v>175</v>
      </c>
      <c r="E307" s="236" t="s">
        <v>19</v>
      </c>
      <c r="F307" s="237" t="s">
        <v>1850</v>
      </c>
      <c r="G307" s="235"/>
      <c r="H307" s="238">
        <v>11.856</v>
      </c>
      <c r="I307" s="239"/>
      <c r="J307" s="235"/>
      <c r="K307" s="235"/>
      <c r="L307" s="240"/>
      <c r="M307" s="241"/>
      <c r="N307" s="242"/>
      <c r="O307" s="242"/>
      <c r="P307" s="242"/>
      <c r="Q307" s="242"/>
      <c r="R307" s="242"/>
      <c r="S307" s="242"/>
      <c r="T307" s="243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44" t="s">
        <v>175</v>
      </c>
      <c r="AU307" s="244" t="s">
        <v>85</v>
      </c>
      <c r="AV307" s="14" t="s">
        <v>85</v>
      </c>
      <c r="AW307" s="14" t="s">
        <v>37</v>
      </c>
      <c r="AX307" s="14" t="s">
        <v>83</v>
      </c>
      <c r="AY307" s="244" t="s">
        <v>159</v>
      </c>
    </row>
    <row r="308" spans="1:65" s="2" customFormat="1" ht="16.5" customHeight="1">
      <c r="A308" s="39"/>
      <c r="B308" s="40"/>
      <c r="C308" s="257" t="s">
        <v>390</v>
      </c>
      <c r="D308" s="257" t="s">
        <v>255</v>
      </c>
      <c r="E308" s="258" t="s">
        <v>436</v>
      </c>
      <c r="F308" s="259" t="s">
        <v>437</v>
      </c>
      <c r="G308" s="260" t="s">
        <v>438</v>
      </c>
      <c r="H308" s="261">
        <v>1.778</v>
      </c>
      <c r="I308" s="262"/>
      <c r="J308" s="263">
        <f>ROUND(I308*H308,2)</f>
        <v>0</v>
      </c>
      <c r="K308" s="259" t="s">
        <v>166</v>
      </c>
      <c r="L308" s="264"/>
      <c r="M308" s="265" t="s">
        <v>19</v>
      </c>
      <c r="N308" s="266" t="s">
        <v>46</v>
      </c>
      <c r="O308" s="85"/>
      <c r="P308" s="214">
        <f>O308*H308</f>
        <v>0</v>
      </c>
      <c r="Q308" s="214">
        <v>0.025</v>
      </c>
      <c r="R308" s="214">
        <f>Q308*H308</f>
        <v>0.04445</v>
      </c>
      <c r="S308" s="214">
        <v>0</v>
      </c>
      <c r="T308" s="215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16" t="s">
        <v>259</v>
      </c>
      <c r="AT308" s="216" t="s">
        <v>255</v>
      </c>
      <c r="AU308" s="216" t="s">
        <v>85</v>
      </c>
      <c r="AY308" s="18" t="s">
        <v>159</v>
      </c>
      <c r="BE308" s="217">
        <f>IF(N308="základní",J308,0)</f>
        <v>0</v>
      </c>
      <c r="BF308" s="217">
        <f>IF(N308="snížená",J308,0)</f>
        <v>0</v>
      </c>
      <c r="BG308" s="217">
        <f>IF(N308="zákl. přenesená",J308,0)</f>
        <v>0</v>
      </c>
      <c r="BH308" s="217">
        <f>IF(N308="sníž. přenesená",J308,0)</f>
        <v>0</v>
      </c>
      <c r="BI308" s="217">
        <f>IF(N308="nulová",J308,0)</f>
        <v>0</v>
      </c>
      <c r="BJ308" s="18" t="s">
        <v>83</v>
      </c>
      <c r="BK308" s="217">
        <f>ROUND(I308*H308,2)</f>
        <v>0</v>
      </c>
      <c r="BL308" s="18" t="s">
        <v>238</v>
      </c>
      <c r="BM308" s="216" t="s">
        <v>1914</v>
      </c>
    </row>
    <row r="309" spans="1:51" s="14" customFormat="1" ht="12">
      <c r="A309" s="14"/>
      <c r="B309" s="234"/>
      <c r="C309" s="235"/>
      <c r="D309" s="225" t="s">
        <v>175</v>
      </c>
      <c r="E309" s="235"/>
      <c r="F309" s="237" t="s">
        <v>1915</v>
      </c>
      <c r="G309" s="235"/>
      <c r="H309" s="238">
        <v>1.778</v>
      </c>
      <c r="I309" s="239"/>
      <c r="J309" s="235"/>
      <c r="K309" s="235"/>
      <c r="L309" s="240"/>
      <c r="M309" s="241"/>
      <c r="N309" s="242"/>
      <c r="O309" s="242"/>
      <c r="P309" s="242"/>
      <c r="Q309" s="242"/>
      <c r="R309" s="242"/>
      <c r="S309" s="242"/>
      <c r="T309" s="243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44" t="s">
        <v>175</v>
      </c>
      <c r="AU309" s="244" t="s">
        <v>85</v>
      </c>
      <c r="AV309" s="14" t="s">
        <v>85</v>
      </c>
      <c r="AW309" s="14" t="s">
        <v>4</v>
      </c>
      <c r="AX309" s="14" t="s">
        <v>83</v>
      </c>
      <c r="AY309" s="244" t="s">
        <v>159</v>
      </c>
    </row>
    <row r="310" spans="1:65" s="2" customFormat="1" ht="76.35" customHeight="1">
      <c r="A310" s="39"/>
      <c r="B310" s="40"/>
      <c r="C310" s="205" t="s">
        <v>392</v>
      </c>
      <c r="D310" s="205" t="s">
        <v>162</v>
      </c>
      <c r="E310" s="206" t="s">
        <v>442</v>
      </c>
      <c r="F310" s="207" t="s">
        <v>443</v>
      </c>
      <c r="G310" s="208" t="s">
        <v>165</v>
      </c>
      <c r="H310" s="209">
        <v>11.856</v>
      </c>
      <c r="I310" s="210"/>
      <c r="J310" s="211">
        <f>ROUND(I310*H310,2)</f>
        <v>0</v>
      </c>
      <c r="K310" s="207" t="s">
        <v>166</v>
      </c>
      <c r="L310" s="45"/>
      <c r="M310" s="212" t="s">
        <v>19</v>
      </c>
      <c r="N310" s="213" t="s">
        <v>46</v>
      </c>
      <c r="O310" s="85"/>
      <c r="P310" s="214">
        <f>O310*H310</f>
        <v>0</v>
      </c>
      <c r="Q310" s="214">
        <v>0.0002</v>
      </c>
      <c r="R310" s="214">
        <f>Q310*H310</f>
        <v>0.0023712</v>
      </c>
      <c r="S310" s="214">
        <v>0</v>
      </c>
      <c r="T310" s="215">
        <f>S310*H310</f>
        <v>0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R310" s="216" t="s">
        <v>238</v>
      </c>
      <c r="AT310" s="216" t="s">
        <v>162</v>
      </c>
      <c r="AU310" s="216" t="s">
        <v>85</v>
      </c>
      <c r="AY310" s="18" t="s">
        <v>159</v>
      </c>
      <c r="BE310" s="217">
        <f>IF(N310="základní",J310,0)</f>
        <v>0</v>
      </c>
      <c r="BF310" s="217">
        <f>IF(N310="snížená",J310,0)</f>
        <v>0</v>
      </c>
      <c r="BG310" s="217">
        <f>IF(N310="zákl. přenesená",J310,0)</f>
        <v>0</v>
      </c>
      <c r="BH310" s="217">
        <f>IF(N310="sníž. přenesená",J310,0)</f>
        <v>0</v>
      </c>
      <c r="BI310" s="217">
        <f>IF(N310="nulová",J310,0)</f>
        <v>0</v>
      </c>
      <c r="BJ310" s="18" t="s">
        <v>83</v>
      </c>
      <c r="BK310" s="217">
        <f>ROUND(I310*H310,2)</f>
        <v>0</v>
      </c>
      <c r="BL310" s="18" t="s">
        <v>238</v>
      </c>
      <c r="BM310" s="216" t="s">
        <v>1916</v>
      </c>
    </row>
    <row r="311" spans="1:47" s="2" customFormat="1" ht="12">
      <c r="A311" s="39"/>
      <c r="B311" s="40"/>
      <c r="C311" s="41"/>
      <c r="D311" s="218" t="s">
        <v>169</v>
      </c>
      <c r="E311" s="41"/>
      <c r="F311" s="219" t="s">
        <v>445</v>
      </c>
      <c r="G311" s="41"/>
      <c r="H311" s="41"/>
      <c r="I311" s="220"/>
      <c r="J311" s="41"/>
      <c r="K311" s="41"/>
      <c r="L311" s="45"/>
      <c r="M311" s="221"/>
      <c r="N311" s="222"/>
      <c r="O311" s="85"/>
      <c r="P311" s="85"/>
      <c r="Q311" s="85"/>
      <c r="R311" s="85"/>
      <c r="S311" s="85"/>
      <c r="T311" s="86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T311" s="18" t="s">
        <v>169</v>
      </c>
      <c r="AU311" s="18" t="s">
        <v>85</v>
      </c>
    </row>
    <row r="312" spans="1:47" s="2" customFormat="1" ht="12">
      <c r="A312" s="39"/>
      <c r="B312" s="40"/>
      <c r="C312" s="41"/>
      <c r="D312" s="225" t="s">
        <v>203</v>
      </c>
      <c r="E312" s="41"/>
      <c r="F312" s="256" t="s">
        <v>427</v>
      </c>
      <c r="G312" s="41"/>
      <c r="H312" s="41"/>
      <c r="I312" s="220"/>
      <c r="J312" s="41"/>
      <c r="K312" s="41"/>
      <c r="L312" s="45"/>
      <c r="M312" s="221"/>
      <c r="N312" s="222"/>
      <c r="O312" s="85"/>
      <c r="P312" s="85"/>
      <c r="Q312" s="85"/>
      <c r="R312" s="85"/>
      <c r="S312" s="85"/>
      <c r="T312" s="86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T312" s="18" t="s">
        <v>203</v>
      </c>
      <c r="AU312" s="18" t="s">
        <v>85</v>
      </c>
    </row>
    <row r="313" spans="1:65" s="2" customFormat="1" ht="44.25" customHeight="1">
      <c r="A313" s="39"/>
      <c r="B313" s="40"/>
      <c r="C313" s="205" t="s">
        <v>394</v>
      </c>
      <c r="D313" s="205" t="s">
        <v>162</v>
      </c>
      <c r="E313" s="206" t="s">
        <v>402</v>
      </c>
      <c r="F313" s="207" t="s">
        <v>403</v>
      </c>
      <c r="G313" s="208" t="s">
        <v>165</v>
      </c>
      <c r="H313" s="209">
        <v>88.307</v>
      </c>
      <c r="I313" s="210"/>
      <c r="J313" s="211">
        <f>ROUND(I313*H313,2)</f>
        <v>0</v>
      </c>
      <c r="K313" s="207" t="s">
        <v>166</v>
      </c>
      <c r="L313" s="45"/>
      <c r="M313" s="212" t="s">
        <v>19</v>
      </c>
      <c r="N313" s="213" t="s">
        <v>46</v>
      </c>
      <c r="O313" s="85"/>
      <c r="P313" s="214">
        <f>O313*H313</f>
        <v>0</v>
      </c>
      <c r="Q313" s="214">
        <v>0.00012</v>
      </c>
      <c r="R313" s="214">
        <f>Q313*H313</f>
        <v>0.01059684</v>
      </c>
      <c r="S313" s="214">
        <v>0</v>
      </c>
      <c r="T313" s="215">
        <f>S313*H313</f>
        <v>0</v>
      </c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R313" s="216" t="s">
        <v>238</v>
      </c>
      <c r="AT313" s="216" t="s">
        <v>162</v>
      </c>
      <c r="AU313" s="216" t="s">
        <v>85</v>
      </c>
      <c r="AY313" s="18" t="s">
        <v>159</v>
      </c>
      <c r="BE313" s="217">
        <f>IF(N313="základní",J313,0)</f>
        <v>0</v>
      </c>
      <c r="BF313" s="217">
        <f>IF(N313="snížená",J313,0)</f>
        <v>0</v>
      </c>
      <c r="BG313" s="217">
        <f>IF(N313="zákl. přenesená",J313,0)</f>
        <v>0</v>
      </c>
      <c r="BH313" s="217">
        <f>IF(N313="sníž. přenesená",J313,0)</f>
        <v>0</v>
      </c>
      <c r="BI313" s="217">
        <f>IF(N313="nulová",J313,0)</f>
        <v>0</v>
      </c>
      <c r="BJ313" s="18" t="s">
        <v>83</v>
      </c>
      <c r="BK313" s="217">
        <f>ROUND(I313*H313,2)</f>
        <v>0</v>
      </c>
      <c r="BL313" s="18" t="s">
        <v>238</v>
      </c>
      <c r="BM313" s="216" t="s">
        <v>1917</v>
      </c>
    </row>
    <row r="314" spans="1:47" s="2" customFormat="1" ht="12">
      <c r="A314" s="39"/>
      <c r="B314" s="40"/>
      <c r="C314" s="41"/>
      <c r="D314" s="218" t="s">
        <v>169</v>
      </c>
      <c r="E314" s="41"/>
      <c r="F314" s="219" t="s">
        <v>405</v>
      </c>
      <c r="G314" s="41"/>
      <c r="H314" s="41"/>
      <c r="I314" s="220"/>
      <c r="J314" s="41"/>
      <c r="K314" s="41"/>
      <c r="L314" s="45"/>
      <c r="M314" s="221"/>
      <c r="N314" s="222"/>
      <c r="O314" s="85"/>
      <c r="P314" s="85"/>
      <c r="Q314" s="85"/>
      <c r="R314" s="85"/>
      <c r="S314" s="85"/>
      <c r="T314" s="86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T314" s="18" t="s">
        <v>169</v>
      </c>
      <c r="AU314" s="18" t="s">
        <v>85</v>
      </c>
    </row>
    <row r="315" spans="1:51" s="13" customFormat="1" ht="12">
      <c r="A315" s="13"/>
      <c r="B315" s="223"/>
      <c r="C315" s="224"/>
      <c r="D315" s="225" t="s">
        <v>175</v>
      </c>
      <c r="E315" s="226" t="s">
        <v>19</v>
      </c>
      <c r="F315" s="227" t="s">
        <v>1354</v>
      </c>
      <c r="G315" s="224"/>
      <c r="H315" s="226" t="s">
        <v>19</v>
      </c>
      <c r="I315" s="228"/>
      <c r="J315" s="224"/>
      <c r="K315" s="224"/>
      <c r="L315" s="229"/>
      <c r="M315" s="230"/>
      <c r="N315" s="231"/>
      <c r="O315" s="231"/>
      <c r="P315" s="231"/>
      <c r="Q315" s="231"/>
      <c r="R315" s="231"/>
      <c r="S315" s="231"/>
      <c r="T315" s="232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33" t="s">
        <v>175</v>
      </c>
      <c r="AU315" s="233" t="s">
        <v>85</v>
      </c>
      <c r="AV315" s="13" t="s">
        <v>83</v>
      </c>
      <c r="AW315" s="13" t="s">
        <v>37</v>
      </c>
      <c r="AX315" s="13" t="s">
        <v>75</v>
      </c>
      <c r="AY315" s="233" t="s">
        <v>159</v>
      </c>
    </row>
    <row r="316" spans="1:51" s="13" customFormat="1" ht="12">
      <c r="A316" s="13"/>
      <c r="B316" s="223"/>
      <c r="C316" s="224"/>
      <c r="D316" s="225" t="s">
        <v>175</v>
      </c>
      <c r="E316" s="226" t="s">
        <v>19</v>
      </c>
      <c r="F316" s="227" t="s">
        <v>251</v>
      </c>
      <c r="G316" s="224"/>
      <c r="H316" s="226" t="s">
        <v>19</v>
      </c>
      <c r="I316" s="228"/>
      <c r="J316" s="224"/>
      <c r="K316" s="224"/>
      <c r="L316" s="229"/>
      <c r="M316" s="230"/>
      <c r="N316" s="231"/>
      <c r="O316" s="231"/>
      <c r="P316" s="231"/>
      <c r="Q316" s="231"/>
      <c r="R316" s="231"/>
      <c r="S316" s="231"/>
      <c r="T316" s="232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33" t="s">
        <v>175</v>
      </c>
      <c r="AU316" s="233" t="s">
        <v>85</v>
      </c>
      <c r="AV316" s="13" t="s">
        <v>83</v>
      </c>
      <c r="AW316" s="13" t="s">
        <v>37</v>
      </c>
      <c r="AX316" s="13" t="s">
        <v>75</v>
      </c>
      <c r="AY316" s="233" t="s">
        <v>159</v>
      </c>
    </row>
    <row r="317" spans="1:51" s="14" customFormat="1" ht="12">
      <c r="A317" s="14"/>
      <c r="B317" s="234"/>
      <c r="C317" s="235"/>
      <c r="D317" s="225" t="s">
        <v>175</v>
      </c>
      <c r="E317" s="236" t="s">
        <v>19</v>
      </c>
      <c r="F317" s="237" t="s">
        <v>1852</v>
      </c>
      <c r="G317" s="235"/>
      <c r="H317" s="238">
        <v>58.711</v>
      </c>
      <c r="I317" s="239"/>
      <c r="J317" s="235"/>
      <c r="K317" s="235"/>
      <c r="L317" s="240"/>
      <c r="M317" s="241"/>
      <c r="N317" s="242"/>
      <c r="O317" s="242"/>
      <c r="P317" s="242"/>
      <c r="Q317" s="242"/>
      <c r="R317" s="242"/>
      <c r="S317" s="242"/>
      <c r="T317" s="243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44" t="s">
        <v>175</v>
      </c>
      <c r="AU317" s="244" t="s">
        <v>85</v>
      </c>
      <c r="AV317" s="14" t="s">
        <v>85</v>
      </c>
      <c r="AW317" s="14" t="s">
        <v>37</v>
      </c>
      <c r="AX317" s="14" t="s">
        <v>75</v>
      </c>
      <c r="AY317" s="244" t="s">
        <v>159</v>
      </c>
    </row>
    <row r="318" spans="1:51" s="14" customFormat="1" ht="12">
      <c r="A318" s="14"/>
      <c r="B318" s="234"/>
      <c r="C318" s="235"/>
      <c r="D318" s="225" t="s">
        <v>175</v>
      </c>
      <c r="E318" s="236" t="s">
        <v>19</v>
      </c>
      <c r="F318" s="237" t="s">
        <v>1853</v>
      </c>
      <c r="G318" s="235"/>
      <c r="H318" s="238">
        <v>49.036</v>
      </c>
      <c r="I318" s="239"/>
      <c r="J318" s="235"/>
      <c r="K318" s="235"/>
      <c r="L318" s="240"/>
      <c r="M318" s="241"/>
      <c r="N318" s="242"/>
      <c r="O318" s="242"/>
      <c r="P318" s="242"/>
      <c r="Q318" s="242"/>
      <c r="R318" s="242"/>
      <c r="S318" s="242"/>
      <c r="T318" s="243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44" t="s">
        <v>175</v>
      </c>
      <c r="AU318" s="244" t="s">
        <v>85</v>
      </c>
      <c r="AV318" s="14" t="s">
        <v>85</v>
      </c>
      <c r="AW318" s="14" t="s">
        <v>37</v>
      </c>
      <c r="AX318" s="14" t="s">
        <v>75</v>
      </c>
      <c r="AY318" s="244" t="s">
        <v>159</v>
      </c>
    </row>
    <row r="319" spans="1:51" s="14" customFormat="1" ht="12">
      <c r="A319" s="14"/>
      <c r="B319" s="234"/>
      <c r="C319" s="235"/>
      <c r="D319" s="225" t="s">
        <v>175</v>
      </c>
      <c r="E319" s="236" t="s">
        <v>19</v>
      </c>
      <c r="F319" s="237" t="s">
        <v>1854</v>
      </c>
      <c r="G319" s="235"/>
      <c r="H319" s="238">
        <v>-19.44</v>
      </c>
      <c r="I319" s="239"/>
      <c r="J319" s="235"/>
      <c r="K319" s="235"/>
      <c r="L319" s="240"/>
      <c r="M319" s="241"/>
      <c r="N319" s="242"/>
      <c r="O319" s="242"/>
      <c r="P319" s="242"/>
      <c r="Q319" s="242"/>
      <c r="R319" s="242"/>
      <c r="S319" s="242"/>
      <c r="T319" s="243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44" t="s">
        <v>175</v>
      </c>
      <c r="AU319" s="244" t="s">
        <v>85</v>
      </c>
      <c r="AV319" s="14" t="s">
        <v>85</v>
      </c>
      <c r="AW319" s="14" t="s">
        <v>37</v>
      </c>
      <c r="AX319" s="14" t="s">
        <v>75</v>
      </c>
      <c r="AY319" s="244" t="s">
        <v>159</v>
      </c>
    </row>
    <row r="320" spans="1:51" s="15" customFormat="1" ht="12">
      <c r="A320" s="15"/>
      <c r="B320" s="245"/>
      <c r="C320" s="246"/>
      <c r="D320" s="225" t="s">
        <v>175</v>
      </c>
      <c r="E320" s="247" t="s">
        <v>19</v>
      </c>
      <c r="F320" s="248" t="s">
        <v>179</v>
      </c>
      <c r="G320" s="246"/>
      <c r="H320" s="249">
        <v>88.307</v>
      </c>
      <c r="I320" s="250"/>
      <c r="J320" s="246"/>
      <c r="K320" s="246"/>
      <c r="L320" s="251"/>
      <c r="M320" s="252"/>
      <c r="N320" s="253"/>
      <c r="O320" s="253"/>
      <c r="P320" s="253"/>
      <c r="Q320" s="253"/>
      <c r="R320" s="253"/>
      <c r="S320" s="253"/>
      <c r="T320" s="254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T320" s="255" t="s">
        <v>175</v>
      </c>
      <c r="AU320" s="255" t="s">
        <v>85</v>
      </c>
      <c r="AV320" s="15" t="s">
        <v>167</v>
      </c>
      <c r="AW320" s="15" t="s">
        <v>37</v>
      </c>
      <c r="AX320" s="15" t="s">
        <v>83</v>
      </c>
      <c r="AY320" s="255" t="s">
        <v>159</v>
      </c>
    </row>
    <row r="321" spans="1:65" s="2" customFormat="1" ht="24.15" customHeight="1">
      <c r="A321" s="39"/>
      <c r="B321" s="40"/>
      <c r="C321" s="257" t="s">
        <v>401</v>
      </c>
      <c r="D321" s="257" t="s">
        <v>255</v>
      </c>
      <c r="E321" s="258" t="s">
        <v>1918</v>
      </c>
      <c r="F321" s="259" t="s">
        <v>1919</v>
      </c>
      <c r="G321" s="260" t="s">
        <v>165</v>
      </c>
      <c r="H321" s="261">
        <v>92.722</v>
      </c>
      <c r="I321" s="262"/>
      <c r="J321" s="263">
        <f>ROUND(I321*H321,2)</f>
        <v>0</v>
      </c>
      <c r="K321" s="259" t="s">
        <v>19</v>
      </c>
      <c r="L321" s="264"/>
      <c r="M321" s="265" t="s">
        <v>19</v>
      </c>
      <c r="N321" s="266" t="s">
        <v>46</v>
      </c>
      <c r="O321" s="85"/>
      <c r="P321" s="214">
        <f>O321*H321</f>
        <v>0</v>
      </c>
      <c r="Q321" s="214">
        <v>0.009</v>
      </c>
      <c r="R321" s="214">
        <f>Q321*H321</f>
        <v>0.8344979999999999</v>
      </c>
      <c r="S321" s="214">
        <v>0</v>
      </c>
      <c r="T321" s="215">
        <f>S321*H321</f>
        <v>0</v>
      </c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R321" s="216" t="s">
        <v>259</v>
      </c>
      <c r="AT321" s="216" t="s">
        <v>255</v>
      </c>
      <c r="AU321" s="216" t="s">
        <v>85</v>
      </c>
      <c r="AY321" s="18" t="s">
        <v>159</v>
      </c>
      <c r="BE321" s="217">
        <f>IF(N321="základní",J321,0)</f>
        <v>0</v>
      </c>
      <c r="BF321" s="217">
        <f>IF(N321="snížená",J321,0)</f>
        <v>0</v>
      </c>
      <c r="BG321" s="217">
        <f>IF(N321="zákl. přenesená",J321,0)</f>
        <v>0</v>
      </c>
      <c r="BH321" s="217">
        <f>IF(N321="sníž. přenesená",J321,0)</f>
        <v>0</v>
      </c>
      <c r="BI321" s="217">
        <f>IF(N321="nulová",J321,0)</f>
        <v>0</v>
      </c>
      <c r="BJ321" s="18" t="s">
        <v>83</v>
      </c>
      <c r="BK321" s="217">
        <f>ROUND(I321*H321,2)</f>
        <v>0</v>
      </c>
      <c r="BL321" s="18" t="s">
        <v>238</v>
      </c>
      <c r="BM321" s="216" t="s">
        <v>1920</v>
      </c>
    </row>
    <row r="322" spans="1:51" s="14" customFormat="1" ht="12">
      <c r="A322" s="14"/>
      <c r="B322" s="234"/>
      <c r="C322" s="235"/>
      <c r="D322" s="225" t="s">
        <v>175</v>
      </c>
      <c r="E322" s="235"/>
      <c r="F322" s="237" t="s">
        <v>1921</v>
      </c>
      <c r="G322" s="235"/>
      <c r="H322" s="238">
        <v>92.722</v>
      </c>
      <c r="I322" s="239"/>
      <c r="J322" s="235"/>
      <c r="K322" s="235"/>
      <c r="L322" s="240"/>
      <c r="M322" s="241"/>
      <c r="N322" s="242"/>
      <c r="O322" s="242"/>
      <c r="P322" s="242"/>
      <c r="Q322" s="242"/>
      <c r="R322" s="242"/>
      <c r="S322" s="242"/>
      <c r="T322" s="243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44" t="s">
        <v>175</v>
      </c>
      <c r="AU322" s="244" t="s">
        <v>85</v>
      </c>
      <c r="AV322" s="14" t="s">
        <v>85</v>
      </c>
      <c r="AW322" s="14" t="s">
        <v>4</v>
      </c>
      <c r="AX322" s="14" t="s">
        <v>83</v>
      </c>
      <c r="AY322" s="244" t="s">
        <v>159</v>
      </c>
    </row>
    <row r="323" spans="1:65" s="2" customFormat="1" ht="37.8" customHeight="1">
      <c r="A323" s="39"/>
      <c r="B323" s="40"/>
      <c r="C323" s="205" t="s">
        <v>408</v>
      </c>
      <c r="D323" s="205" t="s">
        <v>162</v>
      </c>
      <c r="E323" s="206" t="s">
        <v>414</v>
      </c>
      <c r="F323" s="207" t="s">
        <v>415</v>
      </c>
      <c r="G323" s="208" t="s">
        <v>165</v>
      </c>
      <c r="H323" s="209">
        <v>88.307</v>
      </c>
      <c r="I323" s="210"/>
      <c r="J323" s="211">
        <f>ROUND(I323*H323,2)</f>
        <v>0</v>
      </c>
      <c r="K323" s="207" t="s">
        <v>166</v>
      </c>
      <c r="L323" s="45"/>
      <c r="M323" s="212" t="s">
        <v>19</v>
      </c>
      <c r="N323" s="213" t="s">
        <v>46</v>
      </c>
      <c r="O323" s="85"/>
      <c r="P323" s="214">
        <f>O323*H323</f>
        <v>0</v>
      </c>
      <c r="Q323" s="214">
        <v>0</v>
      </c>
      <c r="R323" s="214">
        <f>Q323*H323</f>
        <v>0</v>
      </c>
      <c r="S323" s="214">
        <v>0</v>
      </c>
      <c r="T323" s="215">
        <f>S323*H323</f>
        <v>0</v>
      </c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R323" s="216" t="s">
        <v>238</v>
      </c>
      <c r="AT323" s="216" t="s">
        <v>162</v>
      </c>
      <c r="AU323" s="216" t="s">
        <v>85</v>
      </c>
      <c r="AY323" s="18" t="s">
        <v>159</v>
      </c>
      <c r="BE323" s="217">
        <f>IF(N323="základní",J323,0)</f>
        <v>0</v>
      </c>
      <c r="BF323" s="217">
        <f>IF(N323="snížená",J323,0)</f>
        <v>0</v>
      </c>
      <c r="BG323" s="217">
        <f>IF(N323="zákl. přenesená",J323,0)</f>
        <v>0</v>
      </c>
      <c r="BH323" s="217">
        <f>IF(N323="sníž. přenesená",J323,0)</f>
        <v>0</v>
      </c>
      <c r="BI323" s="217">
        <f>IF(N323="nulová",J323,0)</f>
        <v>0</v>
      </c>
      <c r="BJ323" s="18" t="s">
        <v>83</v>
      </c>
      <c r="BK323" s="217">
        <f>ROUND(I323*H323,2)</f>
        <v>0</v>
      </c>
      <c r="BL323" s="18" t="s">
        <v>238</v>
      </c>
      <c r="BM323" s="216" t="s">
        <v>1922</v>
      </c>
    </row>
    <row r="324" spans="1:47" s="2" customFormat="1" ht="12">
      <c r="A324" s="39"/>
      <c r="B324" s="40"/>
      <c r="C324" s="41"/>
      <c r="D324" s="218" t="s">
        <v>169</v>
      </c>
      <c r="E324" s="41"/>
      <c r="F324" s="219" t="s">
        <v>417</v>
      </c>
      <c r="G324" s="41"/>
      <c r="H324" s="41"/>
      <c r="I324" s="220"/>
      <c r="J324" s="41"/>
      <c r="K324" s="41"/>
      <c r="L324" s="45"/>
      <c r="M324" s="221"/>
      <c r="N324" s="222"/>
      <c r="O324" s="85"/>
      <c r="P324" s="85"/>
      <c r="Q324" s="85"/>
      <c r="R324" s="85"/>
      <c r="S324" s="85"/>
      <c r="T324" s="86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T324" s="18" t="s">
        <v>169</v>
      </c>
      <c r="AU324" s="18" t="s">
        <v>85</v>
      </c>
    </row>
    <row r="325" spans="1:65" s="2" customFormat="1" ht="24.15" customHeight="1">
      <c r="A325" s="39"/>
      <c r="B325" s="40"/>
      <c r="C325" s="257" t="s">
        <v>413</v>
      </c>
      <c r="D325" s="257" t="s">
        <v>255</v>
      </c>
      <c r="E325" s="258" t="s">
        <v>1923</v>
      </c>
      <c r="F325" s="259" t="s">
        <v>1924</v>
      </c>
      <c r="G325" s="260" t="s">
        <v>165</v>
      </c>
      <c r="H325" s="261">
        <v>92.722</v>
      </c>
      <c r="I325" s="262"/>
      <c r="J325" s="263">
        <f>ROUND(I325*H325,2)</f>
        <v>0</v>
      </c>
      <c r="K325" s="259" t="s">
        <v>166</v>
      </c>
      <c r="L325" s="264"/>
      <c r="M325" s="265" t="s">
        <v>19</v>
      </c>
      <c r="N325" s="266" t="s">
        <v>46</v>
      </c>
      <c r="O325" s="85"/>
      <c r="P325" s="214">
        <f>O325*H325</f>
        <v>0</v>
      </c>
      <c r="Q325" s="214">
        <v>0.01</v>
      </c>
      <c r="R325" s="214">
        <f>Q325*H325</f>
        <v>0.9272199999999999</v>
      </c>
      <c r="S325" s="214">
        <v>0</v>
      </c>
      <c r="T325" s="215">
        <f>S325*H325</f>
        <v>0</v>
      </c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R325" s="216" t="s">
        <v>259</v>
      </c>
      <c r="AT325" s="216" t="s">
        <v>255</v>
      </c>
      <c r="AU325" s="216" t="s">
        <v>85</v>
      </c>
      <c r="AY325" s="18" t="s">
        <v>159</v>
      </c>
      <c r="BE325" s="217">
        <f>IF(N325="základní",J325,0)</f>
        <v>0</v>
      </c>
      <c r="BF325" s="217">
        <f>IF(N325="snížená",J325,0)</f>
        <v>0</v>
      </c>
      <c r="BG325" s="217">
        <f>IF(N325="zákl. přenesená",J325,0)</f>
        <v>0</v>
      </c>
      <c r="BH325" s="217">
        <f>IF(N325="sníž. přenesená",J325,0)</f>
        <v>0</v>
      </c>
      <c r="BI325" s="217">
        <f>IF(N325="nulová",J325,0)</f>
        <v>0</v>
      </c>
      <c r="BJ325" s="18" t="s">
        <v>83</v>
      </c>
      <c r="BK325" s="217">
        <f>ROUND(I325*H325,2)</f>
        <v>0</v>
      </c>
      <c r="BL325" s="18" t="s">
        <v>238</v>
      </c>
      <c r="BM325" s="216" t="s">
        <v>1925</v>
      </c>
    </row>
    <row r="326" spans="1:51" s="14" customFormat="1" ht="12">
      <c r="A326" s="14"/>
      <c r="B326" s="234"/>
      <c r="C326" s="235"/>
      <c r="D326" s="225" t="s">
        <v>175</v>
      </c>
      <c r="E326" s="235"/>
      <c r="F326" s="237" t="s">
        <v>1921</v>
      </c>
      <c r="G326" s="235"/>
      <c r="H326" s="238">
        <v>92.722</v>
      </c>
      <c r="I326" s="239"/>
      <c r="J326" s="235"/>
      <c r="K326" s="235"/>
      <c r="L326" s="240"/>
      <c r="M326" s="241"/>
      <c r="N326" s="242"/>
      <c r="O326" s="242"/>
      <c r="P326" s="242"/>
      <c r="Q326" s="242"/>
      <c r="R326" s="242"/>
      <c r="S326" s="242"/>
      <c r="T326" s="243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44" t="s">
        <v>175</v>
      </c>
      <c r="AU326" s="244" t="s">
        <v>85</v>
      </c>
      <c r="AV326" s="14" t="s">
        <v>85</v>
      </c>
      <c r="AW326" s="14" t="s">
        <v>4</v>
      </c>
      <c r="AX326" s="14" t="s">
        <v>83</v>
      </c>
      <c r="AY326" s="244" t="s">
        <v>159</v>
      </c>
    </row>
    <row r="327" spans="1:65" s="2" customFormat="1" ht="55.5" customHeight="1">
      <c r="A327" s="39"/>
      <c r="B327" s="40"/>
      <c r="C327" s="205" t="s">
        <v>418</v>
      </c>
      <c r="D327" s="205" t="s">
        <v>162</v>
      </c>
      <c r="E327" s="206" t="s">
        <v>1736</v>
      </c>
      <c r="F327" s="207" t="s">
        <v>1737</v>
      </c>
      <c r="G327" s="208" t="s">
        <v>165</v>
      </c>
      <c r="H327" s="209">
        <v>88.307</v>
      </c>
      <c r="I327" s="210"/>
      <c r="J327" s="211">
        <f>ROUND(I327*H327,2)</f>
        <v>0</v>
      </c>
      <c r="K327" s="207" t="s">
        <v>166</v>
      </c>
      <c r="L327" s="45"/>
      <c r="M327" s="212" t="s">
        <v>19</v>
      </c>
      <c r="N327" s="213" t="s">
        <v>46</v>
      </c>
      <c r="O327" s="85"/>
      <c r="P327" s="214">
        <f>O327*H327</f>
        <v>0</v>
      </c>
      <c r="Q327" s="214">
        <v>9E-05</v>
      </c>
      <c r="R327" s="214">
        <f>Q327*H327</f>
        <v>0.00794763</v>
      </c>
      <c r="S327" s="214">
        <v>0</v>
      </c>
      <c r="T327" s="215">
        <f>S327*H327</f>
        <v>0</v>
      </c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R327" s="216" t="s">
        <v>238</v>
      </c>
      <c r="AT327" s="216" t="s">
        <v>162</v>
      </c>
      <c r="AU327" s="216" t="s">
        <v>85</v>
      </c>
      <c r="AY327" s="18" t="s">
        <v>159</v>
      </c>
      <c r="BE327" s="217">
        <f>IF(N327="základní",J327,0)</f>
        <v>0</v>
      </c>
      <c r="BF327" s="217">
        <f>IF(N327="snížená",J327,0)</f>
        <v>0</v>
      </c>
      <c r="BG327" s="217">
        <f>IF(N327="zákl. přenesená",J327,0)</f>
        <v>0</v>
      </c>
      <c r="BH327" s="217">
        <f>IF(N327="sníž. přenesená",J327,0)</f>
        <v>0</v>
      </c>
      <c r="BI327" s="217">
        <f>IF(N327="nulová",J327,0)</f>
        <v>0</v>
      </c>
      <c r="BJ327" s="18" t="s">
        <v>83</v>
      </c>
      <c r="BK327" s="217">
        <f>ROUND(I327*H327,2)</f>
        <v>0</v>
      </c>
      <c r="BL327" s="18" t="s">
        <v>238</v>
      </c>
      <c r="BM327" s="216" t="s">
        <v>1926</v>
      </c>
    </row>
    <row r="328" spans="1:47" s="2" customFormat="1" ht="12">
      <c r="A328" s="39"/>
      <c r="B328" s="40"/>
      <c r="C328" s="41"/>
      <c r="D328" s="218" t="s">
        <v>169</v>
      </c>
      <c r="E328" s="41"/>
      <c r="F328" s="219" t="s">
        <v>1739</v>
      </c>
      <c r="G328" s="41"/>
      <c r="H328" s="41"/>
      <c r="I328" s="220"/>
      <c r="J328" s="41"/>
      <c r="K328" s="41"/>
      <c r="L328" s="45"/>
      <c r="M328" s="221"/>
      <c r="N328" s="222"/>
      <c r="O328" s="85"/>
      <c r="P328" s="85"/>
      <c r="Q328" s="85"/>
      <c r="R328" s="85"/>
      <c r="S328" s="85"/>
      <c r="T328" s="86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T328" s="18" t="s">
        <v>169</v>
      </c>
      <c r="AU328" s="18" t="s">
        <v>85</v>
      </c>
    </row>
    <row r="329" spans="1:47" s="2" customFormat="1" ht="12">
      <c r="A329" s="39"/>
      <c r="B329" s="40"/>
      <c r="C329" s="41"/>
      <c r="D329" s="225" t="s">
        <v>203</v>
      </c>
      <c r="E329" s="41"/>
      <c r="F329" s="256" t="s">
        <v>427</v>
      </c>
      <c r="G329" s="41"/>
      <c r="H329" s="41"/>
      <c r="I329" s="220"/>
      <c r="J329" s="41"/>
      <c r="K329" s="41"/>
      <c r="L329" s="45"/>
      <c r="M329" s="221"/>
      <c r="N329" s="222"/>
      <c r="O329" s="85"/>
      <c r="P329" s="85"/>
      <c r="Q329" s="85"/>
      <c r="R329" s="85"/>
      <c r="S329" s="85"/>
      <c r="T329" s="86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T329" s="18" t="s">
        <v>203</v>
      </c>
      <c r="AU329" s="18" t="s">
        <v>85</v>
      </c>
    </row>
    <row r="330" spans="1:65" s="2" customFormat="1" ht="49.05" customHeight="1">
      <c r="A330" s="39"/>
      <c r="B330" s="40"/>
      <c r="C330" s="205" t="s">
        <v>422</v>
      </c>
      <c r="D330" s="205" t="s">
        <v>162</v>
      </c>
      <c r="E330" s="206" t="s">
        <v>454</v>
      </c>
      <c r="F330" s="207" t="s">
        <v>455</v>
      </c>
      <c r="G330" s="208" t="s">
        <v>165</v>
      </c>
      <c r="H330" s="209">
        <v>11.856</v>
      </c>
      <c r="I330" s="210"/>
      <c r="J330" s="211">
        <f>ROUND(I330*H330,2)</f>
        <v>0</v>
      </c>
      <c r="K330" s="207" t="s">
        <v>166</v>
      </c>
      <c r="L330" s="45"/>
      <c r="M330" s="212" t="s">
        <v>19</v>
      </c>
      <c r="N330" s="213" t="s">
        <v>46</v>
      </c>
      <c r="O330" s="85"/>
      <c r="P330" s="214">
        <f>O330*H330</f>
        <v>0</v>
      </c>
      <c r="Q330" s="214">
        <v>0</v>
      </c>
      <c r="R330" s="214">
        <f>Q330*H330</f>
        <v>0</v>
      </c>
      <c r="S330" s="214">
        <v>0.00175</v>
      </c>
      <c r="T330" s="215">
        <f>S330*H330</f>
        <v>0.020748</v>
      </c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R330" s="216" t="s">
        <v>238</v>
      </c>
      <c r="AT330" s="216" t="s">
        <v>162</v>
      </c>
      <c r="AU330" s="216" t="s">
        <v>85</v>
      </c>
      <c r="AY330" s="18" t="s">
        <v>159</v>
      </c>
      <c r="BE330" s="217">
        <f>IF(N330="základní",J330,0)</f>
        <v>0</v>
      </c>
      <c r="BF330" s="217">
        <f>IF(N330="snížená",J330,0)</f>
        <v>0</v>
      </c>
      <c r="BG330" s="217">
        <f>IF(N330="zákl. přenesená",J330,0)</f>
        <v>0</v>
      </c>
      <c r="BH330" s="217">
        <f>IF(N330="sníž. přenesená",J330,0)</f>
        <v>0</v>
      </c>
      <c r="BI330" s="217">
        <f>IF(N330="nulová",J330,0)</f>
        <v>0</v>
      </c>
      <c r="BJ330" s="18" t="s">
        <v>83</v>
      </c>
      <c r="BK330" s="217">
        <f>ROUND(I330*H330,2)</f>
        <v>0</v>
      </c>
      <c r="BL330" s="18" t="s">
        <v>238</v>
      </c>
      <c r="BM330" s="216" t="s">
        <v>1927</v>
      </c>
    </row>
    <row r="331" spans="1:47" s="2" customFormat="1" ht="12">
      <c r="A331" s="39"/>
      <c r="B331" s="40"/>
      <c r="C331" s="41"/>
      <c r="D331" s="218" t="s">
        <v>169</v>
      </c>
      <c r="E331" s="41"/>
      <c r="F331" s="219" t="s">
        <v>457</v>
      </c>
      <c r="G331" s="41"/>
      <c r="H331" s="41"/>
      <c r="I331" s="220"/>
      <c r="J331" s="41"/>
      <c r="K331" s="41"/>
      <c r="L331" s="45"/>
      <c r="M331" s="221"/>
      <c r="N331" s="222"/>
      <c r="O331" s="85"/>
      <c r="P331" s="85"/>
      <c r="Q331" s="85"/>
      <c r="R331" s="85"/>
      <c r="S331" s="85"/>
      <c r="T331" s="86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T331" s="18" t="s">
        <v>169</v>
      </c>
      <c r="AU331" s="18" t="s">
        <v>85</v>
      </c>
    </row>
    <row r="332" spans="1:51" s="13" customFormat="1" ht="12">
      <c r="A332" s="13"/>
      <c r="B332" s="223"/>
      <c r="C332" s="224"/>
      <c r="D332" s="225" t="s">
        <v>175</v>
      </c>
      <c r="E332" s="226" t="s">
        <v>19</v>
      </c>
      <c r="F332" s="227" t="s">
        <v>339</v>
      </c>
      <c r="G332" s="224"/>
      <c r="H332" s="226" t="s">
        <v>19</v>
      </c>
      <c r="I332" s="228"/>
      <c r="J332" s="224"/>
      <c r="K332" s="224"/>
      <c r="L332" s="229"/>
      <c r="M332" s="230"/>
      <c r="N332" s="231"/>
      <c r="O332" s="231"/>
      <c r="P332" s="231"/>
      <c r="Q332" s="231"/>
      <c r="R332" s="231"/>
      <c r="S332" s="231"/>
      <c r="T332" s="232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33" t="s">
        <v>175</v>
      </c>
      <c r="AU332" s="233" t="s">
        <v>85</v>
      </c>
      <c r="AV332" s="13" t="s">
        <v>83</v>
      </c>
      <c r="AW332" s="13" t="s">
        <v>37</v>
      </c>
      <c r="AX332" s="13" t="s">
        <v>75</v>
      </c>
      <c r="AY332" s="233" t="s">
        <v>159</v>
      </c>
    </row>
    <row r="333" spans="1:51" s="13" customFormat="1" ht="12">
      <c r="A333" s="13"/>
      <c r="B333" s="223"/>
      <c r="C333" s="224"/>
      <c r="D333" s="225" t="s">
        <v>175</v>
      </c>
      <c r="E333" s="226" t="s">
        <v>19</v>
      </c>
      <c r="F333" s="227" t="s">
        <v>1876</v>
      </c>
      <c r="G333" s="224"/>
      <c r="H333" s="226" t="s">
        <v>19</v>
      </c>
      <c r="I333" s="228"/>
      <c r="J333" s="224"/>
      <c r="K333" s="224"/>
      <c r="L333" s="229"/>
      <c r="M333" s="230"/>
      <c r="N333" s="231"/>
      <c r="O333" s="231"/>
      <c r="P333" s="231"/>
      <c r="Q333" s="231"/>
      <c r="R333" s="231"/>
      <c r="S333" s="231"/>
      <c r="T333" s="232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33" t="s">
        <v>175</v>
      </c>
      <c r="AU333" s="233" t="s">
        <v>85</v>
      </c>
      <c r="AV333" s="13" t="s">
        <v>83</v>
      </c>
      <c r="AW333" s="13" t="s">
        <v>37</v>
      </c>
      <c r="AX333" s="13" t="s">
        <v>75</v>
      </c>
      <c r="AY333" s="233" t="s">
        <v>159</v>
      </c>
    </row>
    <row r="334" spans="1:51" s="14" customFormat="1" ht="12">
      <c r="A334" s="14"/>
      <c r="B334" s="234"/>
      <c r="C334" s="235"/>
      <c r="D334" s="225" t="s">
        <v>175</v>
      </c>
      <c r="E334" s="236" t="s">
        <v>19</v>
      </c>
      <c r="F334" s="237" t="s">
        <v>1877</v>
      </c>
      <c r="G334" s="235"/>
      <c r="H334" s="238">
        <v>11.856</v>
      </c>
      <c r="I334" s="239"/>
      <c r="J334" s="235"/>
      <c r="K334" s="235"/>
      <c r="L334" s="240"/>
      <c r="M334" s="241"/>
      <c r="N334" s="242"/>
      <c r="O334" s="242"/>
      <c r="P334" s="242"/>
      <c r="Q334" s="242"/>
      <c r="R334" s="242"/>
      <c r="S334" s="242"/>
      <c r="T334" s="243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44" t="s">
        <v>175</v>
      </c>
      <c r="AU334" s="244" t="s">
        <v>85</v>
      </c>
      <c r="AV334" s="14" t="s">
        <v>85</v>
      </c>
      <c r="AW334" s="14" t="s">
        <v>37</v>
      </c>
      <c r="AX334" s="14" t="s">
        <v>83</v>
      </c>
      <c r="AY334" s="244" t="s">
        <v>159</v>
      </c>
    </row>
    <row r="335" spans="1:65" s="2" customFormat="1" ht="33" customHeight="1">
      <c r="A335" s="39"/>
      <c r="B335" s="40"/>
      <c r="C335" s="205" t="s">
        <v>428</v>
      </c>
      <c r="D335" s="205" t="s">
        <v>162</v>
      </c>
      <c r="E335" s="206" t="s">
        <v>459</v>
      </c>
      <c r="F335" s="207" t="s">
        <v>460</v>
      </c>
      <c r="G335" s="208" t="s">
        <v>461</v>
      </c>
      <c r="H335" s="209">
        <v>143.348</v>
      </c>
      <c r="I335" s="210"/>
      <c r="J335" s="211">
        <f>ROUND(I335*H335,2)</f>
        <v>0</v>
      </c>
      <c r="K335" s="207" t="s">
        <v>166</v>
      </c>
      <c r="L335" s="45"/>
      <c r="M335" s="212" t="s">
        <v>19</v>
      </c>
      <c r="N335" s="213" t="s">
        <v>46</v>
      </c>
      <c r="O335" s="85"/>
      <c r="P335" s="214">
        <f>O335*H335</f>
        <v>0</v>
      </c>
      <c r="Q335" s="214">
        <v>3E-05</v>
      </c>
      <c r="R335" s="214">
        <f>Q335*H335</f>
        <v>0.004300440000000001</v>
      </c>
      <c r="S335" s="214">
        <v>0</v>
      </c>
      <c r="T335" s="215">
        <f>S335*H335</f>
        <v>0</v>
      </c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R335" s="216" t="s">
        <v>238</v>
      </c>
      <c r="AT335" s="216" t="s">
        <v>162</v>
      </c>
      <c r="AU335" s="216" t="s">
        <v>85</v>
      </c>
      <c r="AY335" s="18" t="s">
        <v>159</v>
      </c>
      <c r="BE335" s="217">
        <f>IF(N335="základní",J335,0)</f>
        <v>0</v>
      </c>
      <c r="BF335" s="217">
        <f>IF(N335="snížená",J335,0)</f>
        <v>0</v>
      </c>
      <c r="BG335" s="217">
        <f>IF(N335="zákl. přenesená",J335,0)</f>
        <v>0</v>
      </c>
      <c r="BH335" s="217">
        <f>IF(N335="sníž. přenesená",J335,0)</f>
        <v>0</v>
      </c>
      <c r="BI335" s="217">
        <f>IF(N335="nulová",J335,0)</f>
        <v>0</v>
      </c>
      <c r="BJ335" s="18" t="s">
        <v>83</v>
      </c>
      <c r="BK335" s="217">
        <f>ROUND(I335*H335,2)</f>
        <v>0</v>
      </c>
      <c r="BL335" s="18" t="s">
        <v>238</v>
      </c>
      <c r="BM335" s="216" t="s">
        <v>1928</v>
      </c>
    </row>
    <row r="336" spans="1:47" s="2" customFormat="1" ht="12">
      <c r="A336" s="39"/>
      <c r="B336" s="40"/>
      <c r="C336" s="41"/>
      <c r="D336" s="218" t="s">
        <v>169</v>
      </c>
      <c r="E336" s="41"/>
      <c r="F336" s="219" t="s">
        <v>463</v>
      </c>
      <c r="G336" s="41"/>
      <c r="H336" s="41"/>
      <c r="I336" s="220"/>
      <c r="J336" s="41"/>
      <c r="K336" s="41"/>
      <c r="L336" s="45"/>
      <c r="M336" s="221"/>
      <c r="N336" s="222"/>
      <c r="O336" s="85"/>
      <c r="P336" s="85"/>
      <c r="Q336" s="85"/>
      <c r="R336" s="85"/>
      <c r="S336" s="85"/>
      <c r="T336" s="86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T336" s="18" t="s">
        <v>169</v>
      </c>
      <c r="AU336" s="18" t="s">
        <v>85</v>
      </c>
    </row>
    <row r="337" spans="1:51" s="13" customFormat="1" ht="12">
      <c r="A337" s="13"/>
      <c r="B337" s="223"/>
      <c r="C337" s="224"/>
      <c r="D337" s="225" t="s">
        <v>175</v>
      </c>
      <c r="E337" s="226" t="s">
        <v>19</v>
      </c>
      <c r="F337" s="227" t="s">
        <v>358</v>
      </c>
      <c r="G337" s="224"/>
      <c r="H337" s="226" t="s">
        <v>19</v>
      </c>
      <c r="I337" s="228"/>
      <c r="J337" s="224"/>
      <c r="K337" s="224"/>
      <c r="L337" s="229"/>
      <c r="M337" s="230"/>
      <c r="N337" s="231"/>
      <c r="O337" s="231"/>
      <c r="P337" s="231"/>
      <c r="Q337" s="231"/>
      <c r="R337" s="231"/>
      <c r="S337" s="231"/>
      <c r="T337" s="232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33" t="s">
        <v>175</v>
      </c>
      <c r="AU337" s="233" t="s">
        <v>85</v>
      </c>
      <c r="AV337" s="13" t="s">
        <v>83</v>
      </c>
      <c r="AW337" s="13" t="s">
        <v>37</v>
      </c>
      <c r="AX337" s="13" t="s">
        <v>75</v>
      </c>
      <c r="AY337" s="233" t="s">
        <v>159</v>
      </c>
    </row>
    <row r="338" spans="1:51" s="13" customFormat="1" ht="12">
      <c r="A338" s="13"/>
      <c r="B338" s="223"/>
      <c r="C338" s="224"/>
      <c r="D338" s="225" t="s">
        <v>175</v>
      </c>
      <c r="E338" s="226" t="s">
        <v>19</v>
      </c>
      <c r="F338" s="227" t="s">
        <v>359</v>
      </c>
      <c r="G338" s="224"/>
      <c r="H338" s="226" t="s">
        <v>19</v>
      </c>
      <c r="I338" s="228"/>
      <c r="J338" s="224"/>
      <c r="K338" s="224"/>
      <c r="L338" s="229"/>
      <c r="M338" s="230"/>
      <c r="N338" s="231"/>
      <c r="O338" s="231"/>
      <c r="P338" s="231"/>
      <c r="Q338" s="231"/>
      <c r="R338" s="231"/>
      <c r="S338" s="231"/>
      <c r="T338" s="232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33" t="s">
        <v>175</v>
      </c>
      <c r="AU338" s="233" t="s">
        <v>85</v>
      </c>
      <c r="AV338" s="13" t="s">
        <v>83</v>
      </c>
      <c r="AW338" s="13" t="s">
        <v>37</v>
      </c>
      <c r="AX338" s="13" t="s">
        <v>75</v>
      </c>
      <c r="AY338" s="233" t="s">
        <v>159</v>
      </c>
    </row>
    <row r="339" spans="1:51" s="13" customFormat="1" ht="12">
      <c r="A339" s="13"/>
      <c r="B339" s="223"/>
      <c r="C339" s="224"/>
      <c r="D339" s="225" t="s">
        <v>175</v>
      </c>
      <c r="E339" s="226" t="s">
        <v>19</v>
      </c>
      <c r="F339" s="227" t="s">
        <v>1876</v>
      </c>
      <c r="G339" s="224"/>
      <c r="H339" s="226" t="s">
        <v>19</v>
      </c>
      <c r="I339" s="228"/>
      <c r="J339" s="224"/>
      <c r="K339" s="224"/>
      <c r="L339" s="229"/>
      <c r="M339" s="230"/>
      <c r="N339" s="231"/>
      <c r="O339" s="231"/>
      <c r="P339" s="231"/>
      <c r="Q339" s="231"/>
      <c r="R339" s="231"/>
      <c r="S339" s="231"/>
      <c r="T339" s="232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33" t="s">
        <v>175</v>
      </c>
      <c r="AU339" s="233" t="s">
        <v>85</v>
      </c>
      <c r="AV339" s="13" t="s">
        <v>83</v>
      </c>
      <c r="AW339" s="13" t="s">
        <v>37</v>
      </c>
      <c r="AX339" s="13" t="s">
        <v>75</v>
      </c>
      <c r="AY339" s="233" t="s">
        <v>159</v>
      </c>
    </row>
    <row r="340" spans="1:51" s="14" customFormat="1" ht="12">
      <c r="A340" s="14"/>
      <c r="B340" s="234"/>
      <c r="C340" s="235"/>
      <c r="D340" s="225" t="s">
        <v>175</v>
      </c>
      <c r="E340" s="236" t="s">
        <v>19</v>
      </c>
      <c r="F340" s="237" t="s">
        <v>1929</v>
      </c>
      <c r="G340" s="235"/>
      <c r="H340" s="238">
        <v>35.674</v>
      </c>
      <c r="I340" s="239"/>
      <c r="J340" s="235"/>
      <c r="K340" s="235"/>
      <c r="L340" s="240"/>
      <c r="M340" s="241"/>
      <c r="N340" s="242"/>
      <c r="O340" s="242"/>
      <c r="P340" s="242"/>
      <c r="Q340" s="242"/>
      <c r="R340" s="242"/>
      <c r="S340" s="242"/>
      <c r="T340" s="243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44" t="s">
        <v>175</v>
      </c>
      <c r="AU340" s="244" t="s">
        <v>85</v>
      </c>
      <c r="AV340" s="14" t="s">
        <v>85</v>
      </c>
      <c r="AW340" s="14" t="s">
        <v>37</v>
      </c>
      <c r="AX340" s="14" t="s">
        <v>75</v>
      </c>
      <c r="AY340" s="244" t="s">
        <v>159</v>
      </c>
    </row>
    <row r="341" spans="1:51" s="13" customFormat="1" ht="12">
      <c r="A341" s="13"/>
      <c r="B341" s="223"/>
      <c r="C341" s="224"/>
      <c r="D341" s="225" t="s">
        <v>175</v>
      </c>
      <c r="E341" s="226" t="s">
        <v>19</v>
      </c>
      <c r="F341" s="227" t="s">
        <v>339</v>
      </c>
      <c r="G341" s="224"/>
      <c r="H341" s="226" t="s">
        <v>19</v>
      </c>
      <c r="I341" s="228"/>
      <c r="J341" s="224"/>
      <c r="K341" s="224"/>
      <c r="L341" s="229"/>
      <c r="M341" s="230"/>
      <c r="N341" s="231"/>
      <c r="O341" s="231"/>
      <c r="P341" s="231"/>
      <c r="Q341" s="231"/>
      <c r="R341" s="231"/>
      <c r="S341" s="231"/>
      <c r="T341" s="232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33" t="s">
        <v>175</v>
      </c>
      <c r="AU341" s="233" t="s">
        <v>85</v>
      </c>
      <c r="AV341" s="13" t="s">
        <v>83</v>
      </c>
      <c r="AW341" s="13" t="s">
        <v>37</v>
      </c>
      <c r="AX341" s="13" t="s">
        <v>75</v>
      </c>
      <c r="AY341" s="233" t="s">
        <v>159</v>
      </c>
    </row>
    <row r="342" spans="1:51" s="13" customFormat="1" ht="12">
      <c r="A342" s="13"/>
      <c r="B342" s="223"/>
      <c r="C342" s="224"/>
      <c r="D342" s="225" t="s">
        <v>175</v>
      </c>
      <c r="E342" s="226" t="s">
        <v>19</v>
      </c>
      <c r="F342" s="227" t="s">
        <v>1876</v>
      </c>
      <c r="G342" s="224"/>
      <c r="H342" s="226" t="s">
        <v>19</v>
      </c>
      <c r="I342" s="228"/>
      <c r="J342" s="224"/>
      <c r="K342" s="224"/>
      <c r="L342" s="229"/>
      <c r="M342" s="230"/>
      <c r="N342" s="231"/>
      <c r="O342" s="231"/>
      <c r="P342" s="231"/>
      <c r="Q342" s="231"/>
      <c r="R342" s="231"/>
      <c r="S342" s="231"/>
      <c r="T342" s="232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33" t="s">
        <v>175</v>
      </c>
      <c r="AU342" s="233" t="s">
        <v>85</v>
      </c>
      <c r="AV342" s="13" t="s">
        <v>83</v>
      </c>
      <c r="AW342" s="13" t="s">
        <v>37</v>
      </c>
      <c r="AX342" s="13" t="s">
        <v>75</v>
      </c>
      <c r="AY342" s="233" t="s">
        <v>159</v>
      </c>
    </row>
    <row r="343" spans="1:51" s="14" customFormat="1" ht="12">
      <c r="A343" s="14"/>
      <c r="B343" s="234"/>
      <c r="C343" s="235"/>
      <c r="D343" s="225" t="s">
        <v>175</v>
      </c>
      <c r="E343" s="236" t="s">
        <v>19</v>
      </c>
      <c r="F343" s="237" t="s">
        <v>1930</v>
      </c>
      <c r="G343" s="235"/>
      <c r="H343" s="238">
        <v>23.712</v>
      </c>
      <c r="I343" s="239"/>
      <c r="J343" s="235"/>
      <c r="K343" s="235"/>
      <c r="L343" s="240"/>
      <c r="M343" s="241"/>
      <c r="N343" s="242"/>
      <c r="O343" s="242"/>
      <c r="P343" s="242"/>
      <c r="Q343" s="242"/>
      <c r="R343" s="242"/>
      <c r="S343" s="242"/>
      <c r="T343" s="243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44" t="s">
        <v>175</v>
      </c>
      <c r="AU343" s="244" t="s">
        <v>85</v>
      </c>
      <c r="AV343" s="14" t="s">
        <v>85</v>
      </c>
      <c r="AW343" s="14" t="s">
        <v>37</v>
      </c>
      <c r="AX343" s="14" t="s">
        <v>75</v>
      </c>
      <c r="AY343" s="244" t="s">
        <v>159</v>
      </c>
    </row>
    <row r="344" spans="1:51" s="13" customFormat="1" ht="12">
      <c r="A344" s="13"/>
      <c r="B344" s="223"/>
      <c r="C344" s="224"/>
      <c r="D344" s="225" t="s">
        <v>175</v>
      </c>
      <c r="E344" s="226" t="s">
        <v>19</v>
      </c>
      <c r="F344" s="227" t="s">
        <v>364</v>
      </c>
      <c r="G344" s="224"/>
      <c r="H344" s="226" t="s">
        <v>19</v>
      </c>
      <c r="I344" s="228"/>
      <c r="J344" s="224"/>
      <c r="K344" s="224"/>
      <c r="L344" s="229"/>
      <c r="M344" s="230"/>
      <c r="N344" s="231"/>
      <c r="O344" s="231"/>
      <c r="P344" s="231"/>
      <c r="Q344" s="231"/>
      <c r="R344" s="231"/>
      <c r="S344" s="231"/>
      <c r="T344" s="232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33" t="s">
        <v>175</v>
      </c>
      <c r="AU344" s="233" t="s">
        <v>85</v>
      </c>
      <c r="AV344" s="13" t="s">
        <v>83</v>
      </c>
      <c r="AW344" s="13" t="s">
        <v>37</v>
      </c>
      <c r="AX344" s="13" t="s">
        <v>75</v>
      </c>
      <c r="AY344" s="233" t="s">
        <v>159</v>
      </c>
    </row>
    <row r="345" spans="1:51" s="13" customFormat="1" ht="12">
      <c r="A345" s="13"/>
      <c r="B345" s="223"/>
      <c r="C345" s="224"/>
      <c r="D345" s="225" t="s">
        <v>175</v>
      </c>
      <c r="E345" s="226" t="s">
        <v>19</v>
      </c>
      <c r="F345" s="227" t="s">
        <v>1876</v>
      </c>
      <c r="G345" s="224"/>
      <c r="H345" s="226" t="s">
        <v>19</v>
      </c>
      <c r="I345" s="228"/>
      <c r="J345" s="224"/>
      <c r="K345" s="224"/>
      <c r="L345" s="229"/>
      <c r="M345" s="230"/>
      <c r="N345" s="231"/>
      <c r="O345" s="231"/>
      <c r="P345" s="231"/>
      <c r="Q345" s="231"/>
      <c r="R345" s="231"/>
      <c r="S345" s="231"/>
      <c r="T345" s="232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33" t="s">
        <v>175</v>
      </c>
      <c r="AU345" s="233" t="s">
        <v>85</v>
      </c>
      <c r="AV345" s="13" t="s">
        <v>83</v>
      </c>
      <c r="AW345" s="13" t="s">
        <v>37</v>
      </c>
      <c r="AX345" s="13" t="s">
        <v>75</v>
      </c>
      <c r="AY345" s="233" t="s">
        <v>159</v>
      </c>
    </row>
    <row r="346" spans="1:51" s="13" customFormat="1" ht="12">
      <c r="A346" s="13"/>
      <c r="B346" s="223"/>
      <c r="C346" s="224"/>
      <c r="D346" s="225" t="s">
        <v>175</v>
      </c>
      <c r="E346" s="226" t="s">
        <v>19</v>
      </c>
      <c r="F346" s="227" t="s">
        <v>1323</v>
      </c>
      <c r="G346" s="224"/>
      <c r="H346" s="226" t="s">
        <v>19</v>
      </c>
      <c r="I346" s="228"/>
      <c r="J346" s="224"/>
      <c r="K346" s="224"/>
      <c r="L346" s="229"/>
      <c r="M346" s="230"/>
      <c r="N346" s="231"/>
      <c r="O346" s="231"/>
      <c r="P346" s="231"/>
      <c r="Q346" s="231"/>
      <c r="R346" s="231"/>
      <c r="S346" s="231"/>
      <c r="T346" s="232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33" t="s">
        <v>175</v>
      </c>
      <c r="AU346" s="233" t="s">
        <v>85</v>
      </c>
      <c r="AV346" s="13" t="s">
        <v>83</v>
      </c>
      <c r="AW346" s="13" t="s">
        <v>37</v>
      </c>
      <c r="AX346" s="13" t="s">
        <v>75</v>
      </c>
      <c r="AY346" s="233" t="s">
        <v>159</v>
      </c>
    </row>
    <row r="347" spans="1:51" s="14" customFormat="1" ht="12">
      <c r="A347" s="14"/>
      <c r="B347" s="234"/>
      <c r="C347" s="235"/>
      <c r="D347" s="225" t="s">
        <v>175</v>
      </c>
      <c r="E347" s="236" t="s">
        <v>19</v>
      </c>
      <c r="F347" s="237" t="s">
        <v>1931</v>
      </c>
      <c r="G347" s="235"/>
      <c r="H347" s="238">
        <v>72</v>
      </c>
      <c r="I347" s="239"/>
      <c r="J347" s="235"/>
      <c r="K347" s="235"/>
      <c r="L347" s="240"/>
      <c r="M347" s="241"/>
      <c r="N347" s="242"/>
      <c r="O347" s="242"/>
      <c r="P347" s="242"/>
      <c r="Q347" s="242"/>
      <c r="R347" s="242"/>
      <c r="S347" s="242"/>
      <c r="T347" s="243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44" t="s">
        <v>175</v>
      </c>
      <c r="AU347" s="244" t="s">
        <v>85</v>
      </c>
      <c r="AV347" s="14" t="s">
        <v>85</v>
      </c>
      <c r="AW347" s="14" t="s">
        <v>37</v>
      </c>
      <c r="AX347" s="14" t="s">
        <v>75</v>
      </c>
      <c r="AY347" s="244" t="s">
        <v>159</v>
      </c>
    </row>
    <row r="348" spans="1:51" s="13" customFormat="1" ht="12">
      <c r="A348" s="13"/>
      <c r="B348" s="223"/>
      <c r="C348" s="224"/>
      <c r="D348" s="225" t="s">
        <v>175</v>
      </c>
      <c r="E348" s="226" t="s">
        <v>19</v>
      </c>
      <c r="F348" s="227" t="s">
        <v>1889</v>
      </c>
      <c r="G348" s="224"/>
      <c r="H348" s="226" t="s">
        <v>19</v>
      </c>
      <c r="I348" s="228"/>
      <c r="J348" s="224"/>
      <c r="K348" s="224"/>
      <c r="L348" s="229"/>
      <c r="M348" s="230"/>
      <c r="N348" s="231"/>
      <c r="O348" s="231"/>
      <c r="P348" s="231"/>
      <c r="Q348" s="231"/>
      <c r="R348" s="231"/>
      <c r="S348" s="231"/>
      <c r="T348" s="232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33" t="s">
        <v>175</v>
      </c>
      <c r="AU348" s="233" t="s">
        <v>85</v>
      </c>
      <c r="AV348" s="13" t="s">
        <v>83</v>
      </c>
      <c r="AW348" s="13" t="s">
        <v>37</v>
      </c>
      <c r="AX348" s="13" t="s">
        <v>75</v>
      </c>
      <c r="AY348" s="233" t="s">
        <v>159</v>
      </c>
    </row>
    <row r="349" spans="1:51" s="14" customFormat="1" ht="12">
      <c r="A349" s="14"/>
      <c r="B349" s="234"/>
      <c r="C349" s="235"/>
      <c r="D349" s="225" t="s">
        <v>175</v>
      </c>
      <c r="E349" s="236" t="s">
        <v>19</v>
      </c>
      <c r="F349" s="237" t="s">
        <v>1932</v>
      </c>
      <c r="G349" s="235"/>
      <c r="H349" s="238">
        <v>11.962</v>
      </c>
      <c r="I349" s="239"/>
      <c r="J349" s="235"/>
      <c r="K349" s="235"/>
      <c r="L349" s="240"/>
      <c r="M349" s="241"/>
      <c r="N349" s="242"/>
      <c r="O349" s="242"/>
      <c r="P349" s="242"/>
      <c r="Q349" s="242"/>
      <c r="R349" s="242"/>
      <c r="S349" s="242"/>
      <c r="T349" s="243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44" t="s">
        <v>175</v>
      </c>
      <c r="AU349" s="244" t="s">
        <v>85</v>
      </c>
      <c r="AV349" s="14" t="s">
        <v>85</v>
      </c>
      <c r="AW349" s="14" t="s">
        <v>37</v>
      </c>
      <c r="AX349" s="14" t="s">
        <v>75</v>
      </c>
      <c r="AY349" s="244" t="s">
        <v>159</v>
      </c>
    </row>
    <row r="350" spans="1:51" s="15" customFormat="1" ht="12">
      <c r="A350" s="15"/>
      <c r="B350" s="245"/>
      <c r="C350" s="246"/>
      <c r="D350" s="225" t="s">
        <v>175</v>
      </c>
      <c r="E350" s="247" t="s">
        <v>19</v>
      </c>
      <c r="F350" s="248" t="s">
        <v>179</v>
      </c>
      <c r="G350" s="246"/>
      <c r="H350" s="249">
        <v>143.34799999999998</v>
      </c>
      <c r="I350" s="250"/>
      <c r="J350" s="246"/>
      <c r="K350" s="246"/>
      <c r="L350" s="251"/>
      <c r="M350" s="252"/>
      <c r="N350" s="253"/>
      <c r="O350" s="253"/>
      <c r="P350" s="253"/>
      <c r="Q350" s="253"/>
      <c r="R350" s="253"/>
      <c r="S350" s="253"/>
      <c r="T350" s="254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T350" s="255" t="s">
        <v>175</v>
      </c>
      <c r="AU350" s="255" t="s">
        <v>85</v>
      </c>
      <c r="AV350" s="15" t="s">
        <v>167</v>
      </c>
      <c r="AW350" s="15" t="s">
        <v>37</v>
      </c>
      <c r="AX350" s="15" t="s">
        <v>83</v>
      </c>
      <c r="AY350" s="255" t="s">
        <v>159</v>
      </c>
    </row>
    <row r="351" spans="1:65" s="2" customFormat="1" ht="24.15" customHeight="1">
      <c r="A351" s="39"/>
      <c r="B351" s="40"/>
      <c r="C351" s="257" t="s">
        <v>435</v>
      </c>
      <c r="D351" s="257" t="s">
        <v>255</v>
      </c>
      <c r="E351" s="258" t="s">
        <v>469</v>
      </c>
      <c r="F351" s="259" t="s">
        <v>470</v>
      </c>
      <c r="G351" s="260" t="s">
        <v>461</v>
      </c>
      <c r="H351" s="261">
        <v>150.515</v>
      </c>
      <c r="I351" s="262"/>
      <c r="J351" s="263">
        <f>ROUND(I351*H351,2)</f>
        <v>0</v>
      </c>
      <c r="K351" s="259" t="s">
        <v>166</v>
      </c>
      <c r="L351" s="264"/>
      <c r="M351" s="265" t="s">
        <v>19</v>
      </c>
      <c r="N351" s="266" t="s">
        <v>46</v>
      </c>
      <c r="O351" s="85"/>
      <c r="P351" s="214">
        <f>O351*H351</f>
        <v>0</v>
      </c>
      <c r="Q351" s="214">
        <v>0.00038</v>
      </c>
      <c r="R351" s="214">
        <f>Q351*H351</f>
        <v>0.057195699999999995</v>
      </c>
      <c r="S351" s="214">
        <v>0</v>
      </c>
      <c r="T351" s="215">
        <f>S351*H351</f>
        <v>0</v>
      </c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R351" s="216" t="s">
        <v>259</v>
      </c>
      <c r="AT351" s="216" t="s">
        <v>255</v>
      </c>
      <c r="AU351" s="216" t="s">
        <v>85</v>
      </c>
      <c r="AY351" s="18" t="s">
        <v>159</v>
      </c>
      <c r="BE351" s="217">
        <f>IF(N351="základní",J351,0)</f>
        <v>0</v>
      </c>
      <c r="BF351" s="217">
        <f>IF(N351="snížená",J351,0)</f>
        <v>0</v>
      </c>
      <c r="BG351" s="217">
        <f>IF(N351="zákl. přenesená",J351,0)</f>
        <v>0</v>
      </c>
      <c r="BH351" s="217">
        <f>IF(N351="sníž. přenesená",J351,0)</f>
        <v>0</v>
      </c>
      <c r="BI351" s="217">
        <f>IF(N351="nulová",J351,0)</f>
        <v>0</v>
      </c>
      <c r="BJ351" s="18" t="s">
        <v>83</v>
      </c>
      <c r="BK351" s="217">
        <f>ROUND(I351*H351,2)</f>
        <v>0</v>
      </c>
      <c r="BL351" s="18" t="s">
        <v>238</v>
      </c>
      <c r="BM351" s="216" t="s">
        <v>1933</v>
      </c>
    </row>
    <row r="352" spans="1:51" s="14" customFormat="1" ht="12">
      <c r="A352" s="14"/>
      <c r="B352" s="234"/>
      <c r="C352" s="235"/>
      <c r="D352" s="225" t="s">
        <v>175</v>
      </c>
      <c r="E352" s="235"/>
      <c r="F352" s="237" t="s">
        <v>1934</v>
      </c>
      <c r="G352" s="235"/>
      <c r="H352" s="238">
        <v>150.515</v>
      </c>
      <c r="I352" s="239"/>
      <c r="J352" s="235"/>
      <c r="K352" s="235"/>
      <c r="L352" s="240"/>
      <c r="M352" s="241"/>
      <c r="N352" s="242"/>
      <c r="O352" s="242"/>
      <c r="P352" s="242"/>
      <c r="Q352" s="242"/>
      <c r="R352" s="242"/>
      <c r="S352" s="242"/>
      <c r="T352" s="243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44" t="s">
        <v>175</v>
      </c>
      <c r="AU352" s="244" t="s">
        <v>85</v>
      </c>
      <c r="AV352" s="14" t="s">
        <v>85</v>
      </c>
      <c r="AW352" s="14" t="s">
        <v>4</v>
      </c>
      <c r="AX352" s="14" t="s">
        <v>83</v>
      </c>
      <c r="AY352" s="244" t="s">
        <v>159</v>
      </c>
    </row>
    <row r="353" spans="1:65" s="2" customFormat="1" ht="37.8" customHeight="1">
      <c r="A353" s="39"/>
      <c r="B353" s="40"/>
      <c r="C353" s="205" t="s">
        <v>441</v>
      </c>
      <c r="D353" s="205" t="s">
        <v>162</v>
      </c>
      <c r="E353" s="206" t="s">
        <v>474</v>
      </c>
      <c r="F353" s="207" t="s">
        <v>475</v>
      </c>
      <c r="G353" s="208" t="s">
        <v>461</v>
      </c>
      <c r="H353" s="209">
        <v>37.724</v>
      </c>
      <c r="I353" s="210"/>
      <c r="J353" s="211">
        <f>ROUND(I353*H353,2)</f>
        <v>0</v>
      </c>
      <c r="K353" s="207" t="s">
        <v>166</v>
      </c>
      <c r="L353" s="45"/>
      <c r="M353" s="212" t="s">
        <v>19</v>
      </c>
      <c r="N353" s="213" t="s">
        <v>46</v>
      </c>
      <c r="O353" s="85"/>
      <c r="P353" s="214">
        <f>O353*H353</f>
        <v>0</v>
      </c>
      <c r="Q353" s="214">
        <v>0.00016</v>
      </c>
      <c r="R353" s="214">
        <f>Q353*H353</f>
        <v>0.00603584</v>
      </c>
      <c r="S353" s="214">
        <v>0</v>
      </c>
      <c r="T353" s="215">
        <f>S353*H353</f>
        <v>0</v>
      </c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R353" s="216" t="s">
        <v>238</v>
      </c>
      <c r="AT353" s="216" t="s">
        <v>162</v>
      </c>
      <c r="AU353" s="216" t="s">
        <v>85</v>
      </c>
      <c r="AY353" s="18" t="s">
        <v>159</v>
      </c>
      <c r="BE353" s="217">
        <f>IF(N353="základní",J353,0)</f>
        <v>0</v>
      </c>
      <c r="BF353" s="217">
        <f>IF(N353="snížená",J353,0)</f>
        <v>0</v>
      </c>
      <c r="BG353" s="217">
        <f>IF(N353="zákl. přenesená",J353,0)</f>
        <v>0</v>
      </c>
      <c r="BH353" s="217">
        <f>IF(N353="sníž. přenesená",J353,0)</f>
        <v>0</v>
      </c>
      <c r="BI353" s="217">
        <f>IF(N353="nulová",J353,0)</f>
        <v>0</v>
      </c>
      <c r="BJ353" s="18" t="s">
        <v>83</v>
      </c>
      <c r="BK353" s="217">
        <f>ROUND(I353*H353,2)</f>
        <v>0</v>
      </c>
      <c r="BL353" s="18" t="s">
        <v>238</v>
      </c>
      <c r="BM353" s="216" t="s">
        <v>1935</v>
      </c>
    </row>
    <row r="354" spans="1:47" s="2" customFormat="1" ht="12">
      <c r="A354" s="39"/>
      <c r="B354" s="40"/>
      <c r="C354" s="41"/>
      <c r="D354" s="218" t="s">
        <v>169</v>
      </c>
      <c r="E354" s="41"/>
      <c r="F354" s="219" t="s">
        <v>477</v>
      </c>
      <c r="G354" s="41"/>
      <c r="H354" s="41"/>
      <c r="I354" s="220"/>
      <c r="J354" s="41"/>
      <c r="K354" s="41"/>
      <c r="L354" s="45"/>
      <c r="M354" s="221"/>
      <c r="N354" s="222"/>
      <c r="O354" s="85"/>
      <c r="P354" s="85"/>
      <c r="Q354" s="85"/>
      <c r="R354" s="85"/>
      <c r="S354" s="85"/>
      <c r="T354" s="86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T354" s="18" t="s">
        <v>169</v>
      </c>
      <c r="AU354" s="18" t="s">
        <v>85</v>
      </c>
    </row>
    <row r="355" spans="1:51" s="13" customFormat="1" ht="12">
      <c r="A355" s="13"/>
      <c r="B355" s="223"/>
      <c r="C355" s="224"/>
      <c r="D355" s="225" t="s">
        <v>175</v>
      </c>
      <c r="E355" s="226" t="s">
        <v>19</v>
      </c>
      <c r="F355" s="227" t="s">
        <v>358</v>
      </c>
      <c r="G355" s="224"/>
      <c r="H355" s="226" t="s">
        <v>19</v>
      </c>
      <c r="I355" s="228"/>
      <c r="J355" s="224"/>
      <c r="K355" s="224"/>
      <c r="L355" s="229"/>
      <c r="M355" s="230"/>
      <c r="N355" s="231"/>
      <c r="O355" s="231"/>
      <c r="P355" s="231"/>
      <c r="Q355" s="231"/>
      <c r="R355" s="231"/>
      <c r="S355" s="231"/>
      <c r="T355" s="232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33" t="s">
        <v>175</v>
      </c>
      <c r="AU355" s="233" t="s">
        <v>85</v>
      </c>
      <c r="AV355" s="13" t="s">
        <v>83</v>
      </c>
      <c r="AW355" s="13" t="s">
        <v>37</v>
      </c>
      <c r="AX355" s="13" t="s">
        <v>75</v>
      </c>
      <c r="AY355" s="233" t="s">
        <v>159</v>
      </c>
    </row>
    <row r="356" spans="1:51" s="13" customFormat="1" ht="12">
      <c r="A356" s="13"/>
      <c r="B356" s="223"/>
      <c r="C356" s="224"/>
      <c r="D356" s="225" t="s">
        <v>175</v>
      </c>
      <c r="E356" s="226" t="s">
        <v>19</v>
      </c>
      <c r="F356" s="227" t="s">
        <v>478</v>
      </c>
      <c r="G356" s="224"/>
      <c r="H356" s="226" t="s">
        <v>19</v>
      </c>
      <c r="I356" s="228"/>
      <c r="J356" s="224"/>
      <c r="K356" s="224"/>
      <c r="L356" s="229"/>
      <c r="M356" s="230"/>
      <c r="N356" s="231"/>
      <c r="O356" s="231"/>
      <c r="P356" s="231"/>
      <c r="Q356" s="231"/>
      <c r="R356" s="231"/>
      <c r="S356" s="231"/>
      <c r="T356" s="232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33" t="s">
        <v>175</v>
      </c>
      <c r="AU356" s="233" t="s">
        <v>85</v>
      </c>
      <c r="AV356" s="13" t="s">
        <v>83</v>
      </c>
      <c r="AW356" s="13" t="s">
        <v>37</v>
      </c>
      <c r="AX356" s="13" t="s">
        <v>75</v>
      </c>
      <c r="AY356" s="233" t="s">
        <v>159</v>
      </c>
    </row>
    <row r="357" spans="1:51" s="13" customFormat="1" ht="12">
      <c r="A357" s="13"/>
      <c r="B357" s="223"/>
      <c r="C357" s="224"/>
      <c r="D357" s="225" t="s">
        <v>175</v>
      </c>
      <c r="E357" s="226" t="s">
        <v>19</v>
      </c>
      <c r="F357" s="227" t="s">
        <v>1876</v>
      </c>
      <c r="G357" s="224"/>
      <c r="H357" s="226" t="s">
        <v>19</v>
      </c>
      <c r="I357" s="228"/>
      <c r="J357" s="224"/>
      <c r="K357" s="224"/>
      <c r="L357" s="229"/>
      <c r="M357" s="230"/>
      <c r="N357" s="231"/>
      <c r="O357" s="231"/>
      <c r="P357" s="231"/>
      <c r="Q357" s="231"/>
      <c r="R357" s="231"/>
      <c r="S357" s="231"/>
      <c r="T357" s="232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33" t="s">
        <v>175</v>
      </c>
      <c r="AU357" s="233" t="s">
        <v>85</v>
      </c>
      <c r="AV357" s="13" t="s">
        <v>83</v>
      </c>
      <c r="AW357" s="13" t="s">
        <v>37</v>
      </c>
      <c r="AX357" s="13" t="s">
        <v>75</v>
      </c>
      <c r="AY357" s="233" t="s">
        <v>159</v>
      </c>
    </row>
    <row r="358" spans="1:51" s="14" customFormat="1" ht="12">
      <c r="A358" s="14"/>
      <c r="B358" s="234"/>
      <c r="C358" s="235"/>
      <c r="D358" s="225" t="s">
        <v>175</v>
      </c>
      <c r="E358" s="236" t="s">
        <v>19</v>
      </c>
      <c r="F358" s="237" t="s">
        <v>1936</v>
      </c>
      <c r="G358" s="235"/>
      <c r="H358" s="238">
        <v>37.724</v>
      </c>
      <c r="I358" s="239"/>
      <c r="J358" s="235"/>
      <c r="K358" s="235"/>
      <c r="L358" s="240"/>
      <c r="M358" s="241"/>
      <c r="N358" s="242"/>
      <c r="O358" s="242"/>
      <c r="P358" s="242"/>
      <c r="Q358" s="242"/>
      <c r="R358" s="242"/>
      <c r="S358" s="242"/>
      <c r="T358" s="243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44" t="s">
        <v>175</v>
      </c>
      <c r="AU358" s="244" t="s">
        <v>85</v>
      </c>
      <c r="AV358" s="14" t="s">
        <v>85</v>
      </c>
      <c r="AW358" s="14" t="s">
        <v>37</v>
      </c>
      <c r="AX358" s="14" t="s">
        <v>83</v>
      </c>
      <c r="AY358" s="244" t="s">
        <v>159</v>
      </c>
    </row>
    <row r="359" spans="1:65" s="2" customFormat="1" ht="24.15" customHeight="1">
      <c r="A359" s="39"/>
      <c r="B359" s="40"/>
      <c r="C359" s="257" t="s">
        <v>446</v>
      </c>
      <c r="D359" s="257" t="s">
        <v>255</v>
      </c>
      <c r="E359" s="258" t="s">
        <v>481</v>
      </c>
      <c r="F359" s="259" t="s">
        <v>482</v>
      </c>
      <c r="G359" s="260" t="s">
        <v>165</v>
      </c>
      <c r="H359" s="261">
        <v>19.503</v>
      </c>
      <c r="I359" s="262"/>
      <c r="J359" s="263">
        <f>ROUND(I359*H359,2)</f>
        <v>0</v>
      </c>
      <c r="K359" s="259" t="s">
        <v>166</v>
      </c>
      <c r="L359" s="264"/>
      <c r="M359" s="265" t="s">
        <v>19</v>
      </c>
      <c r="N359" s="266" t="s">
        <v>46</v>
      </c>
      <c r="O359" s="85"/>
      <c r="P359" s="214">
        <f>O359*H359</f>
        <v>0</v>
      </c>
      <c r="Q359" s="214">
        <v>0.0024</v>
      </c>
      <c r="R359" s="214">
        <f>Q359*H359</f>
        <v>0.04680719999999999</v>
      </c>
      <c r="S359" s="214">
        <v>0</v>
      </c>
      <c r="T359" s="215">
        <f>S359*H359</f>
        <v>0</v>
      </c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R359" s="216" t="s">
        <v>259</v>
      </c>
      <c r="AT359" s="216" t="s">
        <v>255</v>
      </c>
      <c r="AU359" s="216" t="s">
        <v>85</v>
      </c>
      <c r="AY359" s="18" t="s">
        <v>159</v>
      </c>
      <c r="BE359" s="217">
        <f>IF(N359="základní",J359,0)</f>
        <v>0</v>
      </c>
      <c r="BF359" s="217">
        <f>IF(N359="snížená",J359,0)</f>
        <v>0</v>
      </c>
      <c r="BG359" s="217">
        <f>IF(N359="zákl. přenesená",J359,0)</f>
        <v>0</v>
      </c>
      <c r="BH359" s="217">
        <f>IF(N359="sníž. přenesená",J359,0)</f>
        <v>0</v>
      </c>
      <c r="BI359" s="217">
        <f>IF(N359="nulová",J359,0)</f>
        <v>0</v>
      </c>
      <c r="BJ359" s="18" t="s">
        <v>83</v>
      </c>
      <c r="BK359" s="217">
        <f>ROUND(I359*H359,2)</f>
        <v>0</v>
      </c>
      <c r="BL359" s="18" t="s">
        <v>238</v>
      </c>
      <c r="BM359" s="216" t="s">
        <v>1937</v>
      </c>
    </row>
    <row r="360" spans="1:47" s="2" customFormat="1" ht="12">
      <c r="A360" s="39"/>
      <c r="B360" s="40"/>
      <c r="C360" s="41"/>
      <c r="D360" s="225" t="s">
        <v>203</v>
      </c>
      <c r="E360" s="41"/>
      <c r="F360" s="256" t="s">
        <v>484</v>
      </c>
      <c r="G360" s="41"/>
      <c r="H360" s="41"/>
      <c r="I360" s="220"/>
      <c r="J360" s="41"/>
      <c r="K360" s="41"/>
      <c r="L360" s="45"/>
      <c r="M360" s="221"/>
      <c r="N360" s="222"/>
      <c r="O360" s="85"/>
      <c r="P360" s="85"/>
      <c r="Q360" s="85"/>
      <c r="R360" s="85"/>
      <c r="S360" s="85"/>
      <c r="T360" s="86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T360" s="18" t="s">
        <v>203</v>
      </c>
      <c r="AU360" s="18" t="s">
        <v>85</v>
      </c>
    </row>
    <row r="361" spans="1:51" s="14" customFormat="1" ht="12">
      <c r="A361" s="14"/>
      <c r="B361" s="234"/>
      <c r="C361" s="235"/>
      <c r="D361" s="225" t="s">
        <v>175</v>
      </c>
      <c r="E361" s="235"/>
      <c r="F361" s="237" t="s">
        <v>1938</v>
      </c>
      <c r="G361" s="235"/>
      <c r="H361" s="238">
        <v>19.503</v>
      </c>
      <c r="I361" s="239"/>
      <c r="J361" s="235"/>
      <c r="K361" s="235"/>
      <c r="L361" s="240"/>
      <c r="M361" s="241"/>
      <c r="N361" s="242"/>
      <c r="O361" s="242"/>
      <c r="P361" s="242"/>
      <c r="Q361" s="242"/>
      <c r="R361" s="242"/>
      <c r="S361" s="242"/>
      <c r="T361" s="243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44" t="s">
        <v>175</v>
      </c>
      <c r="AU361" s="244" t="s">
        <v>85</v>
      </c>
      <c r="AV361" s="14" t="s">
        <v>85</v>
      </c>
      <c r="AW361" s="14" t="s">
        <v>4</v>
      </c>
      <c r="AX361" s="14" t="s">
        <v>83</v>
      </c>
      <c r="AY361" s="244" t="s">
        <v>159</v>
      </c>
    </row>
    <row r="362" spans="1:65" s="2" customFormat="1" ht="55.5" customHeight="1">
      <c r="A362" s="39"/>
      <c r="B362" s="40"/>
      <c r="C362" s="205" t="s">
        <v>453</v>
      </c>
      <c r="D362" s="205" t="s">
        <v>162</v>
      </c>
      <c r="E362" s="206" t="s">
        <v>493</v>
      </c>
      <c r="F362" s="207" t="s">
        <v>494</v>
      </c>
      <c r="G362" s="208" t="s">
        <v>165</v>
      </c>
      <c r="H362" s="209">
        <v>17.837</v>
      </c>
      <c r="I362" s="210"/>
      <c r="J362" s="211">
        <f>ROUND(I362*H362,2)</f>
        <v>0</v>
      </c>
      <c r="K362" s="207" t="s">
        <v>166</v>
      </c>
      <c r="L362" s="45"/>
      <c r="M362" s="212" t="s">
        <v>19</v>
      </c>
      <c r="N362" s="213" t="s">
        <v>46</v>
      </c>
      <c r="O362" s="85"/>
      <c r="P362" s="214">
        <f>O362*H362</f>
        <v>0</v>
      </c>
      <c r="Q362" s="214">
        <v>0.00019</v>
      </c>
      <c r="R362" s="214">
        <f>Q362*H362</f>
        <v>0.0033890300000000003</v>
      </c>
      <c r="S362" s="214">
        <v>0</v>
      </c>
      <c r="T362" s="215">
        <f>S362*H362</f>
        <v>0</v>
      </c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R362" s="216" t="s">
        <v>238</v>
      </c>
      <c r="AT362" s="216" t="s">
        <v>162</v>
      </c>
      <c r="AU362" s="216" t="s">
        <v>85</v>
      </c>
      <c r="AY362" s="18" t="s">
        <v>159</v>
      </c>
      <c r="BE362" s="217">
        <f>IF(N362="základní",J362,0)</f>
        <v>0</v>
      </c>
      <c r="BF362" s="217">
        <f>IF(N362="snížená",J362,0)</f>
        <v>0</v>
      </c>
      <c r="BG362" s="217">
        <f>IF(N362="zákl. přenesená",J362,0)</f>
        <v>0</v>
      </c>
      <c r="BH362" s="217">
        <f>IF(N362="sníž. přenesená",J362,0)</f>
        <v>0</v>
      </c>
      <c r="BI362" s="217">
        <f>IF(N362="nulová",J362,0)</f>
        <v>0</v>
      </c>
      <c r="BJ362" s="18" t="s">
        <v>83</v>
      </c>
      <c r="BK362" s="217">
        <f>ROUND(I362*H362,2)</f>
        <v>0</v>
      </c>
      <c r="BL362" s="18" t="s">
        <v>238</v>
      </c>
      <c r="BM362" s="216" t="s">
        <v>1939</v>
      </c>
    </row>
    <row r="363" spans="1:47" s="2" customFormat="1" ht="12">
      <c r="A363" s="39"/>
      <c r="B363" s="40"/>
      <c r="C363" s="41"/>
      <c r="D363" s="218" t="s">
        <v>169</v>
      </c>
      <c r="E363" s="41"/>
      <c r="F363" s="219" t="s">
        <v>496</v>
      </c>
      <c r="G363" s="41"/>
      <c r="H363" s="41"/>
      <c r="I363" s="220"/>
      <c r="J363" s="41"/>
      <c r="K363" s="41"/>
      <c r="L363" s="45"/>
      <c r="M363" s="221"/>
      <c r="N363" s="222"/>
      <c r="O363" s="85"/>
      <c r="P363" s="85"/>
      <c r="Q363" s="85"/>
      <c r="R363" s="85"/>
      <c r="S363" s="85"/>
      <c r="T363" s="86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T363" s="18" t="s">
        <v>169</v>
      </c>
      <c r="AU363" s="18" t="s">
        <v>85</v>
      </c>
    </row>
    <row r="364" spans="1:51" s="13" customFormat="1" ht="12">
      <c r="A364" s="13"/>
      <c r="B364" s="223"/>
      <c r="C364" s="224"/>
      <c r="D364" s="225" t="s">
        <v>175</v>
      </c>
      <c r="E364" s="226" t="s">
        <v>19</v>
      </c>
      <c r="F364" s="227" t="s">
        <v>358</v>
      </c>
      <c r="G364" s="224"/>
      <c r="H364" s="226" t="s">
        <v>19</v>
      </c>
      <c r="I364" s="228"/>
      <c r="J364" s="224"/>
      <c r="K364" s="224"/>
      <c r="L364" s="229"/>
      <c r="M364" s="230"/>
      <c r="N364" s="231"/>
      <c r="O364" s="231"/>
      <c r="P364" s="231"/>
      <c r="Q364" s="231"/>
      <c r="R364" s="231"/>
      <c r="S364" s="231"/>
      <c r="T364" s="232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33" t="s">
        <v>175</v>
      </c>
      <c r="AU364" s="233" t="s">
        <v>85</v>
      </c>
      <c r="AV364" s="13" t="s">
        <v>83</v>
      </c>
      <c r="AW364" s="13" t="s">
        <v>37</v>
      </c>
      <c r="AX364" s="13" t="s">
        <v>75</v>
      </c>
      <c r="AY364" s="233" t="s">
        <v>159</v>
      </c>
    </row>
    <row r="365" spans="1:51" s="13" customFormat="1" ht="12">
      <c r="A365" s="13"/>
      <c r="B365" s="223"/>
      <c r="C365" s="224"/>
      <c r="D365" s="225" t="s">
        <v>175</v>
      </c>
      <c r="E365" s="226" t="s">
        <v>19</v>
      </c>
      <c r="F365" s="227" t="s">
        <v>359</v>
      </c>
      <c r="G365" s="224"/>
      <c r="H365" s="226" t="s">
        <v>19</v>
      </c>
      <c r="I365" s="228"/>
      <c r="J365" s="224"/>
      <c r="K365" s="224"/>
      <c r="L365" s="229"/>
      <c r="M365" s="230"/>
      <c r="N365" s="231"/>
      <c r="O365" s="231"/>
      <c r="P365" s="231"/>
      <c r="Q365" s="231"/>
      <c r="R365" s="231"/>
      <c r="S365" s="231"/>
      <c r="T365" s="232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33" t="s">
        <v>175</v>
      </c>
      <c r="AU365" s="233" t="s">
        <v>85</v>
      </c>
      <c r="AV365" s="13" t="s">
        <v>83</v>
      </c>
      <c r="AW365" s="13" t="s">
        <v>37</v>
      </c>
      <c r="AX365" s="13" t="s">
        <v>75</v>
      </c>
      <c r="AY365" s="233" t="s">
        <v>159</v>
      </c>
    </row>
    <row r="366" spans="1:51" s="13" customFormat="1" ht="12">
      <c r="A366" s="13"/>
      <c r="B366" s="223"/>
      <c r="C366" s="224"/>
      <c r="D366" s="225" t="s">
        <v>175</v>
      </c>
      <c r="E366" s="226" t="s">
        <v>19</v>
      </c>
      <c r="F366" s="227" t="s">
        <v>1876</v>
      </c>
      <c r="G366" s="224"/>
      <c r="H366" s="226" t="s">
        <v>19</v>
      </c>
      <c r="I366" s="228"/>
      <c r="J366" s="224"/>
      <c r="K366" s="224"/>
      <c r="L366" s="229"/>
      <c r="M366" s="230"/>
      <c r="N366" s="231"/>
      <c r="O366" s="231"/>
      <c r="P366" s="231"/>
      <c r="Q366" s="231"/>
      <c r="R366" s="231"/>
      <c r="S366" s="231"/>
      <c r="T366" s="232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33" t="s">
        <v>175</v>
      </c>
      <c r="AU366" s="233" t="s">
        <v>85</v>
      </c>
      <c r="AV366" s="13" t="s">
        <v>83</v>
      </c>
      <c r="AW366" s="13" t="s">
        <v>37</v>
      </c>
      <c r="AX366" s="13" t="s">
        <v>75</v>
      </c>
      <c r="AY366" s="233" t="s">
        <v>159</v>
      </c>
    </row>
    <row r="367" spans="1:51" s="14" customFormat="1" ht="12">
      <c r="A367" s="14"/>
      <c r="B367" s="234"/>
      <c r="C367" s="235"/>
      <c r="D367" s="225" t="s">
        <v>175</v>
      </c>
      <c r="E367" s="236" t="s">
        <v>19</v>
      </c>
      <c r="F367" s="237" t="s">
        <v>1940</v>
      </c>
      <c r="G367" s="235"/>
      <c r="H367" s="238">
        <v>17.837</v>
      </c>
      <c r="I367" s="239"/>
      <c r="J367" s="235"/>
      <c r="K367" s="235"/>
      <c r="L367" s="240"/>
      <c r="M367" s="241"/>
      <c r="N367" s="242"/>
      <c r="O367" s="242"/>
      <c r="P367" s="242"/>
      <c r="Q367" s="242"/>
      <c r="R367" s="242"/>
      <c r="S367" s="242"/>
      <c r="T367" s="243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44" t="s">
        <v>175</v>
      </c>
      <c r="AU367" s="244" t="s">
        <v>85</v>
      </c>
      <c r="AV367" s="14" t="s">
        <v>85</v>
      </c>
      <c r="AW367" s="14" t="s">
        <v>37</v>
      </c>
      <c r="AX367" s="14" t="s">
        <v>83</v>
      </c>
      <c r="AY367" s="244" t="s">
        <v>159</v>
      </c>
    </row>
    <row r="368" spans="1:65" s="2" customFormat="1" ht="24.15" customHeight="1">
      <c r="A368" s="39"/>
      <c r="B368" s="40"/>
      <c r="C368" s="257" t="s">
        <v>458</v>
      </c>
      <c r="D368" s="257" t="s">
        <v>255</v>
      </c>
      <c r="E368" s="258" t="s">
        <v>500</v>
      </c>
      <c r="F368" s="259" t="s">
        <v>501</v>
      </c>
      <c r="G368" s="260" t="s">
        <v>165</v>
      </c>
      <c r="H368" s="261">
        <v>18.729</v>
      </c>
      <c r="I368" s="262"/>
      <c r="J368" s="263">
        <f>ROUND(I368*H368,2)</f>
        <v>0</v>
      </c>
      <c r="K368" s="259" t="s">
        <v>166</v>
      </c>
      <c r="L368" s="264"/>
      <c r="M368" s="265" t="s">
        <v>19</v>
      </c>
      <c r="N368" s="266" t="s">
        <v>46</v>
      </c>
      <c r="O368" s="85"/>
      <c r="P368" s="214">
        <f>O368*H368</f>
        <v>0</v>
      </c>
      <c r="Q368" s="214">
        <v>0.0025</v>
      </c>
      <c r="R368" s="214">
        <f>Q368*H368</f>
        <v>0.046822499999999996</v>
      </c>
      <c r="S368" s="214">
        <v>0</v>
      </c>
      <c r="T368" s="215">
        <f>S368*H368</f>
        <v>0</v>
      </c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R368" s="216" t="s">
        <v>259</v>
      </c>
      <c r="AT368" s="216" t="s">
        <v>255</v>
      </c>
      <c r="AU368" s="216" t="s">
        <v>85</v>
      </c>
      <c r="AY368" s="18" t="s">
        <v>159</v>
      </c>
      <c r="BE368" s="217">
        <f>IF(N368="základní",J368,0)</f>
        <v>0</v>
      </c>
      <c r="BF368" s="217">
        <f>IF(N368="snížená",J368,0)</f>
        <v>0</v>
      </c>
      <c r="BG368" s="217">
        <f>IF(N368="zákl. přenesená",J368,0)</f>
        <v>0</v>
      </c>
      <c r="BH368" s="217">
        <f>IF(N368="sníž. přenesená",J368,0)</f>
        <v>0</v>
      </c>
      <c r="BI368" s="217">
        <f>IF(N368="nulová",J368,0)</f>
        <v>0</v>
      </c>
      <c r="BJ368" s="18" t="s">
        <v>83</v>
      </c>
      <c r="BK368" s="217">
        <f>ROUND(I368*H368,2)</f>
        <v>0</v>
      </c>
      <c r="BL368" s="18" t="s">
        <v>238</v>
      </c>
      <c r="BM368" s="216" t="s">
        <v>1941</v>
      </c>
    </row>
    <row r="369" spans="1:51" s="14" customFormat="1" ht="12">
      <c r="A369" s="14"/>
      <c r="B369" s="234"/>
      <c r="C369" s="235"/>
      <c r="D369" s="225" t="s">
        <v>175</v>
      </c>
      <c r="E369" s="235"/>
      <c r="F369" s="237" t="s">
        <v>1942</v>
      </c>
      <c r="G369" s="235"/>
      <c r="H369" s="238">
        <v>18.729</v>
      </c>
      <c r="I369" s="239"/>
      <c r="J369" s="235"/>
      <c r="K369" s="235"/>
      <c r="L369" s="240"/>
      <c r="M369" s="241"/>
      <c r="N369" s="242"/>
      <c r="O369" s="242"/>
      <c r="P369" s="242"/>
      <c r="Q369" s="242"/>
      <c r="R369" s="242"/>
      <c r="S369" s="242"/>
      <c r="T369" s="243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44" t="s">
        <v>175</v>
      </c>
      <c r="AU369" s="244" t="s">
        <v>85</v>
      </c>
      <c r="AV369" s="14" t="s">
        <v>85</v>
      </c>
      <c r="AW369" s="14" t="s">
        <v>4</v>
      </c>
      <c r="AX369" s="14" t="s">
        <v>83</v>
      </c>
      <c r="AY369" s="244" t="s">
        <v>159</v>
      </c>
    </row>
    <row r="370" spans="1:65" s="2" customFormat="1" ht="55.5" customHeight="1">
      <c r="A370" s="39"/>
      <c r="B370" s="40"/>
      <c r="C370" s="205" t="s">
        <v>468</v>
      </c>
      <c r="D370" s="205" t="s">
        <v>162</v>
      </c>
      <c r="E370" s="206" t="s">
        <v>493</v>
      </c>
      <c r="F370" s="207" t="s">
        <v>494</v>
      </c>
      <c r="G370" s="208" t="s">
        <v>165</v>
      </c>
      <c r="H370" s="209">
        <v>4.785</v>
      </c>
      <c r="I370" s="210"/>
      <c r="J370" s="211">
        <f>ROUND(I370*H370,2)</f>
        <v>0</v>
      </c>
      <c r="K370" s="207" t="s">
        <v>166</v>
      </c>
      <c r="L370" s="45"/>
      <c r="M370" s="212" t="s">
        <v>19</v>
      </c>
      <c r="N370" s="213" t="s">
        <v>46</v>
      </c>
      <c r="O370" s="85"/>
      <c r="P370" s="214">
        <f>O370*H370</f>
        <v>0</v>
      </c>
      <c r="Q370" s="214">
        <v>0.00019</v>
      </c>
      <c r="R370" s="214">
        <f>Q370*H370</f>
        <v>0.0009091500000000001</v>
      </c>
      <c r="S370" s="214">
        <v>0</v>
      </c>
      <c r="T370" s="215">
        <f>S370*H370</f>
        <v>0</v>
      </c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R370" s="216" t="s">
        <v>238</v>
      </c>
      <c r="AT370" s="216" t="s">
        <v>162</v>
      </c>
      <c r="AU370" s="216" t="s">
        <v>85</v>
      </c>
      <c r="AY370" s="18" t="s">
        <v>159</v>
      </c>
      <c r="BE370" s="217">
        <f>IF(N370="základní",J370,0)</f>
        <v>0</v>
      </c>
      <c r="BF370" s="217">
        <f>IF(N370="snížená",J370,0)</f>
        <v>0</v>
      </c>
      <c r="BG370" s="217">
        <f>IF(N370="zákl. přenesená",J370,0)</f>
        <v>0</v>
      </c>
      <c r="BH370" s="217">
        <f>IF(N370="sníž. přenesená",J370,0)</f>
        <v>0</v>
      </c>
      <c r="BI370" s="217">
        <f>IF(N370="nulová",J370,0)</f>
        <v>0</v>
      </c>
      <c r="BJ370" s="18" t="s">
        <v>83</v>
      </c>
      <c r="BK370" s="217">
        <f>ROUND(I370*H370,2)</f>
        <v>0</v>
      </c>
      <c r="BL370" s="18" t="s">
        <v>238</v>
      </c>
      <c r="BM370" s="216" t="s">
        <v>1943</v>
      </c>
    </row>
    <row r="371" spans="1:47" s="2" customFormat="1" ht="12">
      <c r="A371" s="39"/>
      <c r="B371" s="40"/>
      <c r="C371" s="41"/>
      <c r="D371" s="218" t="s">
        <v>169</v>
      </c>
      <c r="E371" s="41"/>
      <c r="F371" s="219" t="s">
        <v>496</v>
      </c>
      <c r="G371" s="41"/>
      <c r="H371" s="41"/>
      <c r="I371" s="220"/>
      <c r="J371" s="41"/>
      <c r="K371" s="41"/>
      <c r="L371" s="45"/>
      <c r="M371" s="221"/>
      <c r="N371" s="222"/>
      <c r="O371" s="85"/>
      <c r="P371" s="85"/>
      <c r="Q371" s="85"/>
      <c r="R371" s="85"/>
      <c r="S371" s="85"/>
      <c r="T371" s="86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T371" s="18" t="s">
        <v>169</v>
      </c>
      <c r="AU371" s="18" t="s">
        <v>85</v>
      </c>
    </row>
    <row r="372" spans="1:51" s="13" customFormat="1" ht="12">
      <c r="A372" s="13"/>
      <c r="B372" s="223"/>
      <c r="C372" s="224"/>
      <c r="D372" s="225" t="s">
        <v>175</v>
      </c>
      <c r="E372" s="226" t="s">
        <v>19</v>
      </c>
      <c r="F372" s="227" t="s">
        <v>364</v>
      </c>
      <c r="G372" s="224"/>
      <c r="H372" s="226" t="s">
        <v>19</v>
      </c>
      <c r="I372" s="228"/>
      <c r="J372" s="224"/>
      <c r="K372" s="224"/>
      <c r="L372" s="229"/>
      <c r="M372" s="230"/>
      <c r="N372" s="231"/>
      <c r="O372" s="231"/>
      <c r="P372" s="231"/>
      <c r="Q372" s="231"/>
      <c r="R372" s="231"/>
      <c r="S372" s="231"/>
      <c r="T372" s="232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33" t="s">
        <v>175</v>
      </c>
      <c r="AU372" s="233" t="s">
        <v>85</v>
      </c>
      <c r="AV372" s="13" t="s">
        <v>83</v>
      </c>
      <c r="AW372" s="13" t="s">
        <v>37</v>
      </c>
      <c r="AX372" s="13" t="s">
        <v>75</v>
      </c>
      <c r="AY372" s="233" t="s">
        <v>159</v>
      </c>
    </row>
    <row r="373" spans="1:51" s="13" customFormat="1" ht="12">
      <c r="A373" s="13"/>
      <c r="B373" s="223"/>
      <c r="C373" s="224"/>
      <c r="D373" s="225" t="s">
        <v>175</v>
      </c>
      <c r="E373" s="226" t="s">
        <v>19</v>
      </c>
      <c r="F373" s="227" t="s">
        <v>1876</v>
      </c>
      <c r="G373" s="224"/>
      <c r="H373" s="226" t="s">
        <v>19</v>
      </c>
      <c r="I373" s="228"/>
      <c r="J373" s="224"/>
      <c r="K373" s="224"/>
      <c r="L373" s="229"/>
      <c r="M373" s="230"/>
      <c r="N373" s="231"/>
      <c r="O373" s="231"/>
      <c r="P373" s="231"/>
      <c r="Q373" s="231"/>
      <c r="R373" s="231"/>
      <c r="S373" s="231"/>
      <c r="T373" s="232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33" t="s">
        <v>175</v>
      </c>
      <c r="AU373" s="233" t="s">
        <v>85</v>
      </c>
      <c r="AV373" s="13" t="s">
        <v>83</v>
      </c>
      <c r="AW373" s="13" t="s">
        <v>37</v>
      </c>
      <c r="AX373" s="13" t="s">
        <v>75</v>
      </c>
      <c r="AY373" s="233" t="s">
        <v>159</v>
      </c>
    </row>
    <row r="374" spans="1:51" s="13" customFormat="1" ht="12">
      <c r="A374" s="13"/>
      <c r="B374" s="223"/>
      <c r="C374" s="224"/>
      <c r="D374" s="225" t="s">
        <v>175</v>
      </c>
      <c r="E374" s="226" t="s">
        <v>19</v>
      </c>
      <c r="F374" s="227" t="s">
        <v>1889</v>
      </c>
      <c r="G374" s="224"/>
      <c r="H374" s="226" t="s">
        <v>19</v>
      </c>
      <c r="I374" s="228"/>
      <c r="J374" s="224"/>
      <c r="K374" s="224"/>
      <c r="L374" s="229"/>
      <c r="M374" s="230"/>
      <c r="N374" s="231"/>
      <c r="O374" s="231"/>
      <c r="P374" s="231"/>
      <c r="Q374" s="231"/>
      <c r="R374" s="231"/>
      <c r="S374" s="231"/>
      <c r="T374" s="232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33" t="s">
        <v>175</v>
      </c>
      <c r="AU374" s="233" t="s">
        <v>85</v>
      </c>
      <c r="AV374" s="13" t="s">
        <v>83</v>
      </c>
      <c r="AW374" s="13" t="s">
        <v>37</v>
      </c>
      <c r="AX374" s="13" t="s">
        <v>75</v>
      </c>
      <c r="AY374" s="233" t="s">
        <v>159</v>
      </c>
    </row>
    <row r="375" spans="1:51" s="14" customFormat="1" ht="12">
      <c r="A375" s="14"/>
      <c r="B375" s="234"/>
      <c r="C375" s="235"/>
      <c r="D375" s="225" t="s">
        <v>175</v>
      </c>
      <c r="E375" s="236" t="s">
        <v>19</v>
      </c>
      <c r="F375" s="237" t="s">
        <v>1944</v>
      </c>
      <c r="G375" s="235"/>
      <c r="H375" s="238">
        <v>4.785</v>
      </c>
      <c r="I375" s="239"/>
      <c r="J375" s="235"/>
      <c r="K375" s="235"/>
      <c r="L375" s="240"/>
      <c r="M375" s="241"/>
      <c r="N375" s="242"/>
      <c r="O375" s="242"/>
      <c r="P375" s="242"/>
      <c r="Q375" s="242"/>
      <c r="R375" s="242"/>
      <c r="S375" s="242"/>
      <c r="T375" s="243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44" t="s">
        <v>175</v>
      </c>
      <c r="AU375" s="244" t="s">
        <v>85</v>
      </c>
      <c r="AV375" s="14" t="s">
        <v>85</v>
      </c>
      <c r="AW375" s="14" t="s">
        <v>37</v>
      </c>
      <c r="AX375" s="14" t="s">
        <v>83</v>
      </c>
      <c r="AY375" s="244" t="s">
        <v>159</v>
      </c>
    </row>
    <row r="376" spans="1:65" s="2" customFormat="1" ht="24.15" customHeight="1">
      <c r="A376" s="39"/>
      <c r="B376" s="40"/>
      <c r="C376" s="257" t="s">
        <v>473</v>
      </c>
      <c r="D376" s="257" t="s">
        <v>255</v>
      </c>
      <c r="E376" s="258" t="s">
        <v>1945</v>
      </c>
      <c r="F376" s="259" t="s">
        <v>1946</v>
      </c>
      <c r="G376" s="260" t="s">
        <v>165</v>
      </c>
      <c r="H376" s="261">
        <v>5.024</v>
      </c>
      <c r="I376" s="262"/>
      <c r="J376" s="263">
        <f>ROUND(I376*H376,2)</f>
        <v>0</v>
      </c>
      <c r="K376" s="259" t="s">
        <v>166</v>
      </c>
      <c r="L376" s="264"/>
      <c r="M376" s="265" t="s">
        <v>19</v>
      </c>
      <c r="N376" s="266" t="s">
        <v>46</v>
      </c>
      <c r="O376" s="85"/>
      <c r="P376" s="214">
        <f>O376*H376</f>
        <v>0</v>
      </c>
      <c r="Q376" s="214">
        <v>0.0021</v>
      </c>
      <c r="R376" s="214">
        <f>Q376*H376</f>
        <v>0.0105504</v>
      </c>
      <c r="S376" s="214">
        <v>0</v>
      </c>
      <c r="T376" s="215">
        <f>S376*H376</f>
        <v>0</v>
      </c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R376" s="216" t="s">
        <v>259</v>
      </c>
      <c r="AT376" s="216" t="s">
        <v>255</v>
      </c>
      <c r="AU376" s="216" t="s">
        <v>85</v>
      </c>
      <c r="AY376" s="18" t="s">
        <v>159</v>
      </c>
      <c r="BE376" s="217">
        <f>IF(N376="základní",J376,0)</f>
        <v>0</v>
      </c>
      <c r="BF376" s="217">
        <f>IF(N376="snížená",J376,0)</f>
        <v>0</v>
      </c>
      <c r="BG376" s="217">
        <f>IF(N376="zákl. přenesená",J376,0)</f>
        <v>0</v>
      </c>
      <c r="BH376" s="217">
        <f>IF(N376="sníž. přenesená",J376,0)</f>
        <v>0</v>
      </c>
      <c r="BI376" s="217">
        <f>IF(N376="nulová",J376,0)</f>
        <v>0</v>
      </c>
      <c r="BJ376" s="18" t="s">
        <v>83</v>
      </c>
      <c r="BK376" s="217">
        <f>ROUND(I376*H376,2)</f>
        <v>0</v>
      </c>
      <c r="BL376" s="18" t="s">
        <v>238</v>
      </c>
      <c r="BM376" s="216" t="s">
        <v>1947</v>
      </c>
    </row>
    <row r="377" spans="1:51" s="14" customFormat="1" ht="12">
      <c r="A377" s="14"/>
      <c r="B377" s="234"/>
      <c r="C377" s="235"/>
      <c r="D377" s="225" t="s">
        <v>175</v>
      </c>
      <c r="E377" s="235"/>
      <c r="F377" s="237" t="s">
        <v>1948</v>
      </c>
      <c r="G377" s="235"/>
      <c r="H377" s="238">
        <v>5.024</v>
      </c>
      <c r="I377" s="239"/>
      <c r="J377" s="235"/>
      <c r="K377" s="235"/>
      <c r="L377" s="240"/>
      <c r="M377" s="241"/>
      <c r="N377" s="242"/>
      <c r="O377" s="242"/>
      <c r="P377" s="242"/>
      <c r="Q377" s="242"/>
      <c r="R377" s="242"/>
      <c r="S377" s="242"/>
      <c r="T377" s="243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T377" s="244" t="s">
        <v>175</v>
      </c>
      <c r="AU377" s="244" t="s">
        <v>85</v>
      </c>
      <c r="AV377" s="14" t="s">
        <v>85</v>
      </c>
      <c r="AW377" s="14" t="s">
        <v>4</v>
      </c>
      <c r="AX377" s="14" t="s">
        <v>83</v>
      </c>
      <c r="AY377" s="244" t="s">
        <v>159</v>
      </c>
    </row>
    <row r="378" spans="1:65" s="2" customFormat="1" ht="44.25" customHeight="1">
      <c r="A378" s="39"/>
      <c r="B378" s="40"/>
      <c r="C378" s="205" t="s">
        <v>480</v>
      </c>
      <c r="D378" s="205" t="s">
        <v>162</v>
      </c>
      <c r="E378" s="206" t="s">
        <v>505</v>
      </c>
      <c r="F378" s="207" t="s">
        <v>506</v>
      </c>
      <c r="G378" s="208" t="s">
        <v>191</v>
      </c>
      <c r="H378" s="209">
        <v>2.075</v>
      </c>
      <c r="I378" s="210"/>
      <c r="J378" s="211">
        <f>ROUND(I378*H378,2)</f>
        <v>0</v>
      </c>
      <c r="K378" s="207" t="s">
        <v>166</v>
      </c>
      <c r="L378" s="45"/>
      <c r="M378" s="212" t="s">
        <v>19</v>
      </c>
      <c r="N378" s="213" t="s">
        <v>46</v>
      </c>
      <c r="O378" s="85"/>
      <c r="P378" s="214">
        <f>O378*H378</f>
        <v>0</v>
      </c>
      <c r="Q378" s="214">
        <v>0</v>
      </c>
      <c r="R378" s="214">
        <f>Q378*H378</f>
        <v>0</v>
      </c>
      <c r="S378" s="214">
        <v>0</v>
      </c>
      <c r="T378" s="215">
        <f>S378*H378</f>
        <v>0</v>
      </c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R378" s="216" t="s">
        <v>238</v>
      </c>
      <c r="AT378" s="216" t="s">
        <v>162</v>
      </c>
      <c r="AU378" s="216" t="s">
        <v>85</v>
      </c>
      <c r="AY378" s="18" t="s">
        <v>159</v>
      </c>
      <c r="BE378" s="217">
        <f>IF(N378="základní",J378,0)</f>
        <v>0</v>
      </c>
      <c r="BF378" s="217">
        <f>IF(N378="snížená",J378,0)</f>
        <v>0</v>
      </c>
      <c r="BG378" s="217">
        <f>IF(N378="zákl. přenesená",J378,0)</f>
        <v>0</v>
      </c>
      <c r="BH378" s="217">
        <f>IF(N378="sníž. přenesená",J378,0)</f>
        <v>0</v>
      </c>
      <c r="BI378" s="217">
        <f>IF(N378="nulová",J378,0)</f>
        <v>0</v>
      </c>
      <c r="BJ378" s="18" t="s">
        <v>83</v>
      </c>
      <c r="BK378" s="217">
        <f>ROUND(I378*H378,2)</f>
        <v>0</v>
      </c>
      <c r="BL378" s="18" t="s">
        <v>238</v>
      </c>
      <c r="BM378" s="216" t="s">
        <v>1949</v>
      </c>
    </row>
    <row r="379" spans="1:47" s="2" customFormat="1" ht="12">
      <c r="A379" s="39"/>
      <c r="B379" s="40"/>
      <c r="C379" s="41"/>
      <c r="D379" s="218" t="s">
        <v>169</v>
      </c>
      <c r="E379" s="41"/>
      <c r="F379" s="219" t="s">
        <v>508</v>
      </c>
      <c r="G379" s="41"/>
      <c r="H379" s="41"/>
      <c r="I379" s="220"/>
      <c r="J379" s="41"/>
      <c r="K379" s="41"/>
      <c r="L379" s="45"/>
      <c r="M379" s="221"/>
      <c r="N379" s="222"/>
      <c r="O379" s="85"/>
      <c r="P379" s="85"/>
      <c r="Q379" s="85"/>
      <c r="R379" s="85"/>
      <c r="S379" s="85"/>
      <c r="T379" s="86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T379" s="18" t="s">
        <v>169</v>
      </c>
      <c r="AU379" s="18" t="s">
        <v>85</v>
      </c>
    </row>
    <row r="380" spans="1:63" s="12" customFormat="1" ht="22.8" customHeight="1">
      <c r="A380" s="12"/>
      <c r="B380" s="189"/>
      <c r="C380" s="190"/>
      <c r="D380" s="191" t="s">
        <v>74</v>
      </c>
      <c r="E380" s="203" t="s">
        <v>509</v>
      </c>
      <c r="F380" s="203" t="s">
        <v>510</v>
      </c>
      <c r="G380" s="190"/>
      <c r="H380" s="190"/>
      <c r="I380" s="193"/>
      <c r="J380" s="204">
        <f>BK380</f>
        <v>0</v>
      </c>
      <c r="K380" s="190"/>
      <c r="L380" s="195"/>
      <c r="M380" s="196"/>
      <c r="N380" s="197"/>
      <c r="O380" s="197"/>
      <c r="P380" s="198">
        <f>SUM(P381:P398)</f>
        <v>0</v>
      </c>
      <c r="Q380" s="197"/>
      <c r="R380" s="198">
        <f>SUM(R381:R398)</f>
        <v>0.034724000000000005</v>
      </c>
      <c r="S380" s="197"/>
      <c r="T380" s="199">
        <f>SUM(T381:T398)</f>
        <v>0.159796</v>
      </c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R380" s="200" t="s">
        <v>85</v>
      </c>
      <c r="AT380" s="201" t="s">
        <v>74</v>
      </c>
      <c r="AU380" s="201" t="s">
        <v>83</v>
      </c>
      <c r="AY380" s="200" t="s">
        <v>159</v>
      </c>
      <c r="BK380" s="202">
        <f>SUM(BK381:BK398)</f>
        <v>0</v>
      </c>
    </row>
    <row r="381" spans="1:65" s="2" customFormat="1" ht="24.15" customHeight="1">
      <c r="A381" s="39"/>
      <c r="B381" s="40"/>
      <c r="C381" s="205" t="s">
        <v>486</v>
      </c>
      <c r="D381" s="205" t="s">
        <v>162</v>
      </c>
      <c r="E381" s="206" t="s">
        <v>512</v>
      </c>
      <c r="F381" s="207" t="s">
        <v>513</v>
      </c>
      <c r="G381" s="208" t="s">
        <v>237</v>
      </c>
      <c r="H381" s="209">
        <v>2</v>
      </c>
      <c r="I381" s="210"/>
      <c r="J381" s="211">
        <f>ROUND(I381*H381,2)</f>
        <v>0</v>
      </c>
      <c r="K381" s="207" t="s">
        <v>166</v>
      </c>
      <c r="L381" s="45"/>
      <c r="M381" s="212" t="s">
        <v>19</v>
      </c>
      <c r="N381" s="213" t="s">
        <v>46</v>
      </c>
      <c r="O381" s="85"/>
      <c r="P381" s="214">
        <f>O381*H381</f>
        <v>0</v>
      </c>
      <c r="Q381" s="214">
        <v>0</v>
      </c>
      <c r="R381" s="214">
        <f>Q381*H381</f>
        <v>0</v>
      </c>
      <c r="S381" s="214">
        <v>0.01705</v>
      </c>
      <c r="T381" s="215">
        <f>S381*H381</f>
        <v>0.0341</v>
      </c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R381" s="216" t="s">
        <v>238</v>
      </c>
      <c r="AT381" s="216" t="s">
        <v>162</v>
      </c>
      <c r="AU381" s="216" t="s">
        <v>85</v>
      </c>
      <c r="AY381" s="18" t="s">
        <v>159</v>
      </c>
      <c r="BE381" s="217">
        <f>IF(N381="základní",J381,0)</f>
        <v>0</v>
      </c>
      <c r="BF381" s="217">
        <f>IF(N381="snížená",J381,0)</f>
        <v>0</v>
      </c>
      <c r="BG381" s="217">
        <f>IF(N381="zákl. přenesená",J381,0)</f>
        <v>0</v>
      </c>
      <c r="BH381" s="217">
        <f>IF(N381="sníž. přenesená",J381,0)</f>
        <v>0</v>
      </c>
      <c r="BI381" s="217">
        <f>IF(N381="nulová",J381,0)</f>
        <v>0</v>
      </c>
      <c r="BJ381" s="18" t="s">
        <v>83</v>
      </c>
      <c r="BK381" s="217">
        <f>ROUND(I381*H381,2)</f>
        <v>0</v>
      </c>
      <c r="BL381" s="18" t="s">
        <v>238</v>
      </c>
      <c r="BM381" s="216" t="s">
        <v>1950</v>
      </c>
    </row>
    <row r="382" spans="1:47" s="2" customFormat="1" ht="12">
      <c r="A382" s="39"/>
      <c r="B382" s="40"/>
      <c r="C382" s="41"/>
      <c r="D382" s="218" t="s">
        <v>169</v>
      </c>
      <c r="E382" s="41"/>
      <c r="F382" s="219" t="s">
        <v>515</v>
      </c>
      <c r="G382" s="41"/>
      <c r="H382" s="41"/>
      <c r="I382" s="220"/>
      <c r="J382" s="41"/>
      <c r="K382" s="41"/>
      <c r="L382" s="45"/>
      <c r="M382" s="221"/>
      <c r="N382" s="222"/>
      <c r="O382" s="85"/>
      <c r="P382" s="85"/>
      <c r="Q382" s="85"/>
      <c r="R382" s="85"/>
      <c r="S382" s="85"/>
      <c r="T382" s="86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T382" s="18" t="s">
        <v>169</v>
      </c>
      <c r="AU382" s="18" t="s">
        <v>85</v>
      </c>
    </row>
    <row r="383" spans="1:65" s="2" customFormat="1" ht="24.15" customHeight="1">
      <c r="A383" s="39"/>
      <c r="B383" s="40"/>
      <c r="C383" s="205" t="s">
        <v>488</v>
      </c>
      <c r="D383" s="205" t="s">
        <v>162</v>
      </c>
      <c r="E383" s="206" t="s">
        <v>517</v>
      </c>
      <c r="F383" s="207" t="s">
        <v>518</v>
      </c>
      <c r="G383" s="208" t="s">
        <v>237</v>
      </c>
      <c r="H383" s="209">
        <v>2</v>
      </c>
      <c r="I383" s="210"/>
      <c r="J383" s="211">
        <f>ROUND(I383*H383,2)</f>
        <v>0</v>
      </c>
      <c r="K383" s="207" t="s">
        <v>166</v>
      </c>
      <c r="L383" s="45"/>
      <c r="M383" s="212" t="s">
        <v>19</v>
      </c>
      <c r="N383" s="213" t="s">
        <v>46</v>
      </c>
      <c r="O383" s="85"/>
      <c r="P383" s="214">
        <f>O383*H383</f>
        <v>0</v>
      </c>
      <c r="Q383" s="214">
        <v>0.00115</v>
      </c>
      <c r="R383" s="214">
        <f>Q383*H383</f>
        <v>0.0023</v>
      </c>
      <c r="S383" s="214">
        <v>0</v>
      </c>
      <c r="T383" s="215">
        <f>S383*H383</f>
        <v>0</v>
      </c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R383" s="216" t="s">
        <v>238</v>
      </c>
      <c r="AT383" s="216" t="s">
        <v>162</v>
      </c>
      <c r="AU383" s="216" t="s">
        <v>85</v>
      </c>
      <c r="AY383" s="18" t="s">
        <v>159</v>
      </c>
      <c r="BE383" s="217">
        <f>IF(N383="základní",J383,0)</f>
        <v>0</v>
      </c>
      <c r="BF383" s="217">
        <f>IF(N383="snížená",J383,0)</f>
        <v>0</v>
      </c>
      <c r="BG383" s="217">
        <f>IF(N383="zákl. přenesená",J383,0)</f>
        <v>0</v>
      </c>
      <c r="BH383" s="217">
        <f>IF(N383="sníž. přenesená",J383,0)</f>
        <v>0</v>
      </c>
      <c r="BI383" s="217">
        <f>IF(N383="nulová",J383,0)</f>
        <v>0</v>
      </c>
      <c r="BJ383" s="18" t="s">
        <v>83</v>
      </c>
      <c r="BK383" s="217">
        <f>ROUND(I383*H383,2)</f>
        <v>0</v>
      </c>
      <c r="BL383" s="18" t="s">
        <v>238</v>
      </c>
      <c r="BM383" s="216" t="s">
        <v>1951</v>
      </c>
    </row>
    <row r="384" spans="1:47" s="2" customFormat="1" ht="12">
      <c r="A384" s="39"/>
      <c r="B384" s="40"/>
      <c r="C384" s="41"/>
      <c r="D384" s="218" t="s">
        <v>169</v>
      </c>
      <c r="E384" s="41"/>
      <c r="F384" s="219" t="s">
        <v>520</v>
      </c>
      <c r="G384" s="41"/>
      <c r="H384" s="41"/>
      <c r="I384" s="220"/>
      <c r="J384" s="41"/>
      <c r="K384" s="41"/>
      <c r="L384" s="45"/>
      <c r="M384" s="221"/>
      <c r="N384" s="222"/>
      <c r="O384" s="85"/>
      <c r="P384" s="85"/>
      <c r="Q384" s="85"/>
      <c r="R384" s="85"/>
      <c r="S384" s="85"/>
      <c r="T384" s="86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T384" s="18" t="s">
        <v>169</v>
      </c>
      <c r="AU384" s="18" t="s">
        <v>85</v>
      </c>
    </row>
    <row r="385" spans="1:51" s="13" customFormat="1" ht="12">
      <c r="A385" s="13"/>
      <c r="B385" s="223"/>
      <c r="C385" s="224"/>
      <c r="D385" s="225" t="s">
        <v>175</v>
      </c>
      <c r="E385" s="226" t="s">
        <v>19</v>
      </c>
      <c r="F385" s="227" t="s">
        <v>339</v>
      </c>
      <c r="G385" s="224"/>
      <c r="H385" s="226" t="s">
        <v>19</v>
      </c>
      <c r="I385" s="228"/>
      <c r="J385" s="224"/>
      <c r="K385" s="224"/>
      <c r="L385" s="229"/>
      <c r="M385" s="230"/>
      <c r="N385" s="231"/>
      <c r="O385" s="231"/>
      <c r="P385" s="231"/>
      <c r="Q385" s="231"/>
      <c r="R385" s="231"/>
      <c r="S385" s="231"/>
      <c r="T385" s="232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33" t="s">
        <v>175</v>
      </c>
      <c r="AU385" s="233" t="s">
        <v>85</v>
      </c>
      <c r="AV385" s="13" t="s">
        <v>83</v>
      </c>
      <c r="AW385" s="13" t="s">
        <v>37</v>
      </c>
      <c r="AX385" s="13" t="s">
        <v>75</v>
      </c>
      <c r="AY385" s="233" t="s">
        <v>159</v>
      </c>
    </row>
    <row r="386" spans="1:51" s="14" customFormat="1" ht="12">
      <c r="A386" s="14"/>
      <c r="B386" s="234"/>
      <c r="C386" s="235"/>
      <c r="D386" s="225" t="s">
        <v>175</v>
      </c>
      <c r="E386" s="236" t="s">
        <v>19</v>
      </c>
      <c r="F386" s="237" t="s">
        <v>85</v>
      </c>
      <c r="G386" s="235"/>
      <c r="H386" s="238">
        <v>2</v>
      </c>
      <c r="I386" s="239"/>
      <c r="J386" s="235"/>
      <c r="K386" s="235"/>
      <c r="L386" s="240"/>
      <c r="M386" s="241"/>
      <c r="N386" s="242"/>
      <c r="O386" s="242"/>
      <c r="P386" s="242"/>
      <c r="Q386" s="242"/>
      <c r="R386" s="242"/>
      <c r="S386" s="242"/>
      <c r="T386" s="243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44" t="s">
        <v>175</v>
      </c>
      <c r="AU386" s="244" t="s">
        <v>85</v>
      </c>
      <c r="AV386" s="14" t="s">
        <v>85</v>
      </c>
      <c r="AW386" s="14" t="s">
        <v>37</v>
      </c>
      <c r="AX386" s="14" t="s">
        <v>83</v>
      </c>
      <c r="AY386" s="244" t="s">
        <v>159</v>
      </c>
    </row>
    <row r="387" spans="1:65" s="2" customFormat="1" ht="37.8" customHeight="1">
      <c r="A387" s="39"/>
      <c r="B387" s="40"/>
      <c r="C387" s="257" t="s">
        <v>492</v>
      </c>
      <c r="D387" s="257" t="s">
        <v>255</v>
      </c>
      <c r="E387" s="258" t="s">
        <v>522</v>
      </c>
      <c r="F387" s="259" t="s">
        <v>523</v>
      </c>
      <c r="G387" s="260" t="s">
        <v>237</v>
      </c>
      <c r="H387" s="261">
        <v>2</v>
      </c>
      <c r="I387" s="262"/>
      <c r="J387" s="263">
        <f>ROUND(I387*H387,2)</f>
        <v>0</v>
      </c>
      <c r="K387" s="259" t="s">
        <v>166</v>
      </c>
      <c r="L387" s="264"/>
      <c r="M387" s="265" t="s">
        <v>19</v>
      </c>
      <c r="N387" s="266" t="s">
        <v>46</v>
      </c>
      <c r="O387" s="85"/>
      <c r="P387" s="214">
        <f>O387*H387</f>
        <v>0</v>
      </c>
      <c r="Q387" s="214">
        <v>0.00208</v>
      </c>
      <c r="R387" s="214">
        <f>Q387*H387</f>
        <v>0.00416</v>
      </c>
      <c r="S387" s="214">
        <v>0</v>
      </c>
      <c r="T387" s="215">
        <f>S387*H387</f>
        <v>0</v>
      </c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R387" s="216" t="s">
        <v>259</v>
      </c>
      <c r="AT387" s="216" t="s">
        <v>255</v>
      </c>
      <c r="AU387" s="216" t="s">
        <v>85</v>
      </c>
      <c r="AY387" s="18" t="s">
        <v>159</v>
      </c>
      <c r="BE387" s="217">
        <f>IF(N387="základní",J387,0)</f>
        <v>0</v>
      </c>
      <c r="BF387" s="217">
        <f>IF(N387="snížená",J387,0)</f>
        <v>0</v>
      </c>
      <c r="BG387" s="217">
        <f>IF(N387="zákl. přenesená",J387,0)</f>
        <v>0</v>
      </c>
      <c r="BH387" s="217">
        <f>IF(N387="sníž. přenesená",J387,0)</f>
        <v>0</v>
      </c>
      <c r="BI387" s="217">
        <f>IF(N387="nulová",J387,0)</f>
        <v>0</v>
      </c>
      <c r="BJ387" s="18" t="s">
        <v>83</v>
      </c>
      <c r="BK387" s="217">
        <f>ROUND(I387*H387,2)</f>
        <v>0</v>
      </c>
      <c r="BL387" s="18" t="s">
        <v>238</v>
      </c>
      <c r="BM387" s="216" t="s">
        <v>1952</v>
      </c>
    </row>
    <row r="388" spans="1:65" s="2" customFormat="1" ht="24.15" customHeight="1">
      <c r="A388" s="39"/>
      <c r="B388" s="40"/>
      <c r="C388" s="257" t="s">
        <v>499</v>
      </c>
      <c r="D388" s="257" t="s">
        <v>255</v>
      </c>
      <c r="E388" s="258" t="s">
        <v>526</v>
      </c>
      <c r="F388" s="259" t="s">
        <v>527</v>
      </c>
      <c r="G388" s="260" t="s">
        <v>237</v>
      </c>
      <c r="H388" s="261">
        <v>2</v>
      </c>
      <c r="I388" s="262"/>
      <c r="J388" s="263">
        <f>ROUND(I388*H388,2)</f>
        <v>0</v>
      </c>
      <c r="K388" s="259" t="s">
        <v>166</v>
      </c>
      <c r="L388" s="264"/>
      <c r="M388" s="265" t="s">
        <v>19</v>
      </c>
      <c r="N388" s="266" t="s">
        <v>46</v>
      </c>
      <c r="O388" s="85"/>
      <c r="P388" s="214">
        <f>O388*H388</f>
        <v>0</v>
      </c>
      <c r="Q388" s="214">
        <v>0.00247</v>
      </c>
      <c r="R388" s="214">
        <f>Q388*H388</f>
        <v>0.00494</v>
      </c>
      <c r="S388" s="214">
        <v>0</v>
      </c>
      <c r="T388" s="215">
        <f>S388*H388</f>
        <v>0</v>
      </c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R388" s="216" t="s">
        <v>259</v>
      </c>
      <c r="AT388" s="216" t="s">
        <v>255</v>
      </c>
      <c r="AU388" s="216" t="s">
        <v>85</v>
      </c>
      <c r="AY388" s="18" t="s">
        <v>159</v>
      </c>
      <c r="BE388" s="217">
        <f>IF(N388="základní",J388,0)</f>
        <v>0</v>
      </c>
      <c r="BF388" s="217">
        <f>IF(N388="snížená",J388,0)</f>
        <v>0</v>
      </c>
      <c r="BG388" s="217">
        <f>IF(N388="zákl. přenesená",J388,0)</f>
        <v>0</v>
      </c>
      <c r="BH388" s="217">
        <f>IF(N388="sníž. přenesená",J388,0)</f>
        <v>0</v>
      </c>
      <c r="BI388" s="217">
        <f>IF(N388="nulová",J388,0)</f>
        <v>0</v>
      </c>
      <c r="BJ388" s="18" t="s">
        <v>83</v>
      </c>
      <c r="BK388" s="217">
        <f>ROUND(I388*H388,2)</f>
        <v>0</v>
      </c>
      <c r="BL388" s="18" t="s">
        <v>238</v>
      </c>
      <c r="BM388" s="216" t="s">
        <v>1953</v>
      </c>
    </row>
    <row r="389" spans="1:65" s="2" customFormat="1" ht="24.15" customHeight="1">
      <c r="A389" s="39"/>
      <c r="B389" s="40"/>
      <c r="C389" s="205" t="s">
        <v>504</v>
      </c>
      <c r="D389" s="205" t="s">
        <v>162</v>
      </c>
      <c r="E389" s="206" t="s">
        <v>530</v>
      </c>
      <c r="F389" s="207" t="s">
        <v>531</v>
      </c>
      <c r="G389" s="208" t="s">
        <v>461</v>
      </c>
      <c r="H389" s="209">
        <v>12.8</v>
      </c>
      <c r="I389" s="210"/>
      <c r="J389" s="211">
        <f>ROUND(I389*H389,2)</f>
        <v>0</v>
      </c>
      <c r="K389" s="207" t="s">
        <v>166</v>
      </c>
      <c r="L389" s="45"/>
      <c r="M389" s="212" t="s">
        <v>19</v>
      </c>
      <c r="N389" s="213" t="s">
        <v>46</v>
      </c>
      <c r="O389" s="85"/>
      <c r="P389" s="214">
        <f>O389*H389</f>
        <v>0</v>
      </c>
      <c r="Q389" s="214">
        <v>0</v>
      </c>
      <c r="R389" s="214">
        <f>Q389*H389</f>
        <v>0</v>
      </c>
      <c r="S389" s="214">
        <v>0.00982</v>
      </c>
      <c r="T389" s="215">
        <f>S389*H389</f>
        <v>0.125696</v>
      </c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R389" s="216" t="s">
        <v>238</v>
      </c>
      <c r="AT389" s="216" t="s">
        <v>162</v>
      </c>
      <c r="AU389" s="216" t="s">
        <v>85</v>
      </c>
      <c r="AY389" s="18" t="s">
        <v>159</v>
      </c>
      <c r="BE389" s="217">
        <f>IF(N389="základní",J389,0)</f>
        <v>0</v>
      </c>
      <c r="BF389" s="217">
        <f>IF(N389="snížená",J389,0)</f>
        <v>0</v>
      </c>
      <c r="BG389" s="217">
        <f>IF(N389="zákl. přenesená",J389,0)</f>
        <v>0</v>
      </c>
      <c r="BH389" s="217">
        <f>IF(N389="sníž. přenesená",J389,0)</f>
        <v>0</v>
      </c>
      <c r="BI389" s="217">
        <f>IF(N389="nulová",J389,0)</f>
        <v>0</v>
      </c>
      <c r="BJ389" s="18" t="s">
        <v>83</v>
      </c>
      <c r="BK389" s="217">
        <f>ROUND(I389*H389,2)</f>
        <v>0</v>
      </c>
      <c r="BL389" s="18" t="s">
        <v>238</v>
      </c>
      <c r="BM389" s="216" t="s">
        <v>1954</v>
      </c>
    </row>
    <row r="390" spans="1:47" s="2" customFormat="1" ht="12">
      <c r="A390" s="39"/>
      <c r="B390" s="40"/>
      <c r="C390" s="41"/>
      <c r="D390" s="218" t="s">
        <v>169</v>
      </c>
      <c r="E390" s="41"/>
      <c r="F390" s="219" t="s">
        <v>533</v>
      </c>
      <c r="G390" s="41"/>
      <c r="H390" s="41"/>
      <c r="I390" s="220"/>
      <c r="J390" s="41"/>
      <c r="K390" s="41"/>
      <c r="L390" s="45"/>
      <c r="M390" s="221"/>
      <c r="N390" s="222"/>
      <c r="O390" s="85"/>
      <c r="P390" s="85"/>
      <c r="Q390" s="85"/>
      <c r="R390" s="85"/>
      <c r="S390" s="85"/>
      <c r="T390" s="86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T390" s="18" t="s">
        <v>169</v>
      </c>
      <c r="AU390" s="18" t="s">
        <v>85</v>
      </c>
    </row>
    <row r="391" spans="1:65" s="2" customFormat="1" ht="16.5" customHeight="1">
      <c r="A391" s="39"/>
      <c r="B391" s="40"/>
      <c r="C391" s="205" t="s">
        <v>511</v>
      </c>
      <c r="D391" s="205" t="s">
        <v>162</v>
      </c>
      <c r="E391" s="206" t="s">
        <v>535</v>
      </c>
      <c r="F391" s="207" t="s">
        <v>536</v>
      </c>
      <c r="G391" s="208" t="s">
        <v>461</v>
      </c>
      <c r="H391" s="209">
        <v>12.8</v>
      </c>
      <c r="I391" s="210"/>
      <c r="J391" s="211">
        <f>ROUND(I391*H391,2)</f>
        <v>0</v>
      </c>
      <c r="K391" s="207" t="s">
        <v>166</v>
      </c>
      <c r="L391" s="45"/>
      <c r="M391" s="212" t="s">
        <v>19</v>
      </c>
      <c r="N391" s="213" t="s">
        <v>46</v>
      </c>
      <c r="O391" s="85"/>
      <c r="P391" s="214">
        <f>O391*H391</f>
        <v>0</v>
      </c>
      <c r="Q391" s="214">
        <v>0.00168</v>
      </c>
      <c r="R391" s="214">
        <f>Q391*H391</f>
        <v>0.021504000000000002</v>
      </c>
      <c r="S391" s="214">
        <v>0</v>
      </c>
      <c r="T391" s="215">
        <f>S391*H391</f>
        <v>0</v>
      </c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R391" s="216" t="s">
        <v>238</v>
      </c>
      <c r="AT391" s="216" t="s">
        <v>162</v>
      </c>
      <c r="AU391" s="216" t="s">
        <v>85</v>
      </c>
      <c r="AY391" s="18" t="s">
        <v>159</v>
      </c>
      <c r="BE391" s="217">
        <f>IF(N391="základní",J391,0)</f>
        <v>0</v>
      </c>
      <c r="BF391" s="217">
        <f>IF(N391="snížená",J391,0)</f>
        <v>0</v>
      </c>
      <c r="BG391" s="217">
        <f>IF(N391="zákl. přenesená",J391,0)</f>
        <v>0</v>
      </c>
      <c r="BH391" s="217">
        <f>IF(N391="sníž. přenesená",J391,0)</f>
        <v>0</v>
      </c>
      <c r="BI391" s="217">
        <f>IF(N391="nulová",J391,0)</f>
        <v>0</v>
      </c>
      <c r="BJ391" s="18" t="s">
        <v>83</v>
      </c>
      <c r="BK391" s="217">
        <f>ROUND(I391*H391,2)</f>
        <v>0</v>
      </c>
      <c r="BL391" s="18" t="s">
        <v>238</v>
      </c>
      <c r="BM391" s="216" t="s">
        <v>1955</v>
      </c>
    </row>
    <row r="392" spans="1:47" s="2" customFormat="1" ht="12">
      <c r="A392" s="39"/>
      <c r="B392" s="40"/>
      <c r="C392" s="41"/>
      <c r="D392" s="218" t="s">
        <v>169</v>
      </c>
      <c r="E392" s="41"/>
      <c r="F392" s="219" t="s">
        <v>538</v>
      </c>
      <c r="G392" s="41"/>
      <c r="H392" s="41"/>
      <c r="I392" s="220"/>
      <c r="J392" s="41"/>
      <c r="K392" s="41"/>
      <c r="L392" s="45"/>
      <c r="M392" s="221"/>
      <c r="N392" s="222"/>
      <c r="O392" s="85"/>
      <c r="P392" s="85"/>
      <c r="Q392" s="85"/>
      <c r="R392" s="85"/>
      <c r="S392" s="85"/>
      <c r="T392" s="86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T392" s="18" t="s">
        <v>169</v>
      </c>
      <c r="AU392" s="18" t="s">
        <v>85</v>
      </c>
    </row>
    <row r="393" spans="1:51" s="14" customFormat="1" ht="12">
      <c r="A393" s="14"/>
      <c r="B393" s="234"/>
      <c r="C393" s="235"/>
      <c r="D393" s="225" t="s">
        <v>175</v>
      </c>
      <c r="E393" s="236" t="s">
        <v>19</v>
      </c>
      <c r="F393" s="237" t="s">
        <v>1956</v>
      </c>
      <c r="G393" s="235"/>
      <c r="H393" s="238">
        <v>12.8</v>
      </c>
      <c r="I393" s="239"/>
      <c r="J393" s="235"/>
      <c r="K393" s="235"/>
      <c r="L393" s="240"/>
      <c r="M393" s="241"/>
      <c r="N393" s="242"/>
      <c r="O393" s="242"/>
      <c r="P393" s="242"/>
      <c r="Q393" s="242"/>
      <c r="R393" s="242"/>
      <c r="S393" s="242"/>
      <c r="T393" s="243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T393" s="244" t="s">
        <v>175</v>
      </c>
      <c r="AU393" s="244" t="s">
        <v>85</v>
      </c>
      <c r="AV393" s="14" t="s">
        <v>85</v>
      </c>
      <c r="AW393" s="14" t="s">
        <v>37</v>
      </c>
      <c r="AX393" s="14" t="s">
        <v>83</v>
      </c>
      <c r="AY393" s="244" t="s">
        <v>159</v>
      </c>
    </row>
    <row r="394" spans="1:65" s="2" customFormat="1" ht="37.8" customHeight="1">
      <c r="A394" s="39"/>
      <c r="B394" s="40"/>
      <c r="C394" s="205" t="s">
        <v>516</v>
      </c>
      <c r="D394" s="205" t="s">
        <v>162</v>
      </c>
      <c r="E394" s="206" t="s">
        <v>541</v>
      </c>
      <c r="F394" s="207" t="s">
        <v>542</v>
      </c>
      <c r="G394" s="208" t="s">
        <v>237</v>
      </c>
      <c r="H394" s="209">
        <v>2</v>
      </c>
      <c r="I394" s="210"/>
      <c r="J394" s="211">
        <f>ROUND(I394*H394,2)</f>
        <v>0</v>
      </c>
      <c r="K394" s="207" t="s">
        <v>166</v>
      </c>
      <c r="L394" s="45"/>
      <c r="M394" s="212" t="s">
        <v>19</v>
      </c>
      <c r="N394" s="213" t="s">
        <v>46</v>
      </c>
      <c r="O394" s="85"/>
      <c r="P394" s="214">
        <f>O394*H394</f>
        <v>0</v>
      </c>
      <c r="Q394" s="214">
        <v>0</v>
      </c>
      <c r="R394" s="214">
        <f>Q394*H394</f>
        <v>0</v>
      </c>
      <c r="S394" s="214">
        <v>0</v>
      </c>
      <c r="T394" s="215">
        <f>S394*H394</f>
        <v>0</v>
      </c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R394" s="216" t="s">
        <v>238</v>
      </c>
      <c r="AT394" s="216" t="s">
        <v>162</v>
      </c>
      <c r="AU394" s="216" t="s">
        <v>85</v>
      </c>
      <c r="AY394" s="18" t="s">
        <v>159</v>
      </c>
      <c r="BE394" s="217">
        <f>IF(N394="základní",J394,0)</f>
        <v>0</v>
      </c>
      <c r="BF394" s="217">
        <f>IF(N394="snížená",J394,0)</f>
        <v>0</v>
      </c>
      <c r="BG394" s="217">
        <f>IF(N394="zákl. přenesená",J394,0)</f>
        <v>0</v>
      </c>
      <c r="BH394" s="217">
        <f>IF(N394="sníž. přenesená",J394,0)</f>
        <v>0</v>
      </c>
      <c r="BI394" s="217">
        <f>IF(N394="nulová",J394,0)</f>
        <v>0</v>
      </c>
      <c r="BJ394" s="18" t="s">
        <v>83</v>
      </c>
      <c r="BK394" s="217">
        <f>ROUND(I394*H394,2)</f>
        <v>0</v>
      </c>
      <c r="BL394" s="18" t="s">
        <v>238</v>
      </c>
      <c r="BM394" s="216" t="s">
        <v>1957</v>
      </c>
    </row>
    <row r="395" spans="1:47" s="2" customFormat="1" ht="12">
      <c r="A395" s="39"/>
      <c r="B395" s="40"/>
      <c r="C395" s="41"/>
      <c r="D395" s="218" t="s">
        <v>169</v>
      </c>
      <c r="E395" s="41"/>
      <c r="F395" s="219" t="s">
        <v>544</v>
      </c>
      <c r="G395" s="41"/>
      <c r="H395" s="41"/>
      <c r="I395" s="220"/>
      <c r="J395" s="41"/>
      <c r="K395" s="41"/>
      <c r="L395" s="45"/>
      <c r="M395" s="221"/>
      <c r="N395" s="222"/>
      <c r="O395" s="85"/>
      <c r="P395" s="85"/>
      <c r="Q395" s="85"/>
      <c r="R395" s="85"/>
      <c r="S395" s="85"/>
      <c r="T395" s="86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T395" s="18" t="s">
        <v>169</v>
      </c>
      <c r="AU395" s="18" t="s">
        <v>85</v>
      </c>
    </row>
    <row r="396" spans="1:65" s="2" customFormat="1" ht="21.75" customHeight="1">
      <c r="A396" s="39"/>
      <c r="B396" s="40"/>
      <c r="C396" s="257" t="s">
        <v>521</v>
      </c>
      <c r="D396" s="257" t="s">
        <v>255</v>
      </c>
      <c r="E396" s="258" t="s">
        <v>546</v>
      </c>
      <c r="F396" s="259" t="s">
        <v>547</v>
      </c>
      <c r="G396" s="260" t="s">
        <v>237</v>
      </c>
      <c r="H396" s="261">
        <v>2</v>
      </c>
      <c r="I396" s="262"/>
      <c r="J396" s="263">
        <f>ROUND(I396*H396,2)</f>
        <v>0</v>
      </c>
      <c r="K396" s="259" t="s">
        <v>166</v>
      </c>
      <c r="L396" s="264"/>
      <c r="M396" s="265" t="s">
        <v>19</v>
      </c>
      <c r="N396" s="266" t="s">
        <v>46</v>
      </c>
      <c r="O396" s="85"/>
      <c r="P396" s="214">
        <f>O396*H396</f>
        <v>0</v>
      </c>
      <c r="Q396" s="214">
        <v>0.00091</v>
      </c>
      <c r="R396" s="214">
        <f>Q396*H396</f>
        <v>0.00182</v>
      </c>
      <c r="S396" s="214">
        <v>0</v>
      </c>
      <c r="T396" s="215">
        <f>S396*H396</f>
        <v>0</v>
      </c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R396" s="216" t="s">
        <v>259</v>
      </c>
      <c r="AT396" s="216" t="s">
        <v>255</v>
      </c>
      <c r="AU396" s="216" t="s">
        <v>85</v>
      </c>
      <c r="AY396" s="18" t="s">
        <v>159</v>
      </c>
      <c r="BE396" s="217">
        <f>IF(N396="základní",J396,0)</f>
        <v>0</v>
      </c>
      <c r="BF396" s="217">
        <f>IF(N396="snížená",J396,0)</f>
        <v>0</v>
      </c>
      <c r="BG396" s="217">
        <f>IF(N396="zákl. přenesená",J396,0)</f>
        <v>0</v>
      </c>
      <c r="BH396" s="217">
        <f>IF(N396="sníž. přenesená",J396,0)</f>
        <v>0</v>
      </c>
      <c r="BI396" s="217">
        <f>IF(N396="nulová",J396,0)</f>
        <v>0</v>
      </c>
      <c r="BJ396" s="18" t="s">
        <v>83</v>
      </c>
      <c r="BK396" s="217">
        <f>ROUND(I396*H396,2)</f>
        <v>0</v>
      </c>
      <c r="BL396" s="18" t="s">
        <v>238</v>
      </c>
      <c r="BM396" s="216" t="s">
        <v>1958</v>
      </c>
    </row>
    <row r="397" spans="1:65" s="2" customFormat="1" ht="49.05" customHeight="1">
      <c r="A397" s="39"/>
      <c r="B397" s="40"/>
      <c r="C397" s="205" t="s">
        <v>525</v>
      </c>
      <c r="D397" s="205" t="s">
        <v>162</v>
      </c>
      <c r="E397" s="206" t="s">
        <v>550</v>
      </c>
      <c r="F397" s="207" t="s">
        <v>551</v>
      </c>
      <c r="G397" s="208" t="s">
        <v>191</v>
      </c>
      <c r="H397" s="209">
        <v>0.035</v>
      </c>
      <c r="I397" s="210"/>
      <c r="J397" s="211">
        <f>ROUND(I397*H397,2)</f>
        <v>0</v>
      </c>
      <c r="K397" s="207" t="s">
        <v>166</v>
      </c>
      <c r="L397" s="45"/>
      <c r="M397" s="212" t="s">
        <v>19</v>
      </c>
      <c r="N397" s="213" t="s">
        <v>46</v>
      </c>
      <c r="O397" s="85"/>
      <c r="P397" s="214">
        <f>O397*H397</f>
        <v>0</v>
      </c>
      <c r="Q397" s="214">
        <v>0</v>
      </c>
      <c r="R397" s="214">
        <f>Q397*H397</f>
        <v>0</v>
      </c>
      <c r="S397" s="214">
        <v>0</v>
      </c>
      <c r="T397" s="215">
        <f>S397*H397</f>
        <v>0</v>
      </c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R397" s="216" t="s">
        <v>238</v>
      </c>
      <c r="AT397" s="216" t="s">
        <v>162</v>
      </c>
      <c r="AU397" s="216" t="s">
        <v>85</v>
      </c>
      <c r="AY397" s="18" t="s">
        <v>159</v>
      </c>
      <c r="BE397" s="217">
        <f>IF(N397="základní",J397,0)</f>
        <v>0</v>
      </c>
      <c r="BF397" s="217">
        <f>IF(N397="snížená",J397,0)</f>
        <v>0</v>
      </c>
      <c r="BG397" s="217">
        <f>IF(N397="zákl. přenesená",J397,0)</f>
        <v>0</v>
      </c>
      <c r="BH397" s="217">
        <f>IF(N397="sníž. přenesená",J397,0)</f>
        <v>0</v>
      </c>
      <c r="BI397" s="217">
        <f>IF(N397="nulová",J397,0)</f>
        <v>0</v>
      </c>
      <c r="BJ397" s="18" t="s">
        <v>83</v>
      </c>
      <c r="BK397" s="217">
        <f>ROUND(I397*H397,2)</f>
        <v>0</v>
      </c>
      <c r="BL397" s="18" t="s">
        <v>238</v>
      </c>
      <c r="BM397" s="216" t="s">
        <v>1959</v>
      </c>
    </row>
    <row r="398" spans="1:47" s="2" customFormat="1" ht="12">
      <c r="A398" s="39"/>
      <c r="B398" s="40"/>
      <c r="C398" s="41"/>
      <c r="D398" s="218" t="s">
        <v>169</v>
      </c>
      <c r="E398" s="41"/>
      <c r="F398" s="219" t="s">
        <v>553</v>
      </c>
      <c r="G398" s="41"/>
      <c r="H398" s="41"/>
      <c r="I398" s="220"/>
      <c r="J398" s="41"/>
      <c r="K398" s="41"/>
      <c r="L398" s="45"/>
      <c r="M398" s="221"/>
      <c r="N398" s="222"/>
      <c r="O398" s="85"/>
      <c r="P398" s="85"/>
      <c r="Q398" s="85"/>
      <c r="R398" s="85"/>
      <c r="S398" s="85"/>
      <c r="T398" s="86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T398" s="18" t="s">
        <v>169</v>
      </c>
      <c r="AU398" s="18" t="s">
        <v>85</v>
      </c>
    </row>
    <row r="399" spans="1:63" s="12" customFormat="1" ht="22.8" customHeight="1">
      <c r="A399" s="12"/>
      <c r="B399" s="189"/>
      <c r="C399" s="190"/>
      <c r="D399" s="191" t="s">
        <v>74</v>
      </c>
      <c r="E399" s="203" t="s">
        <v>554</v>
      </c>
      <c r="F399" s="203" t="s">
        <v>555</v>
      </c>
      <c r="G399" s="190"/>
      <c r="H399" s="190"/>
      <c r="I399" s="193"/>
      <c r="J399" s="204">
        <f>BK399</f>
        <v>0</v>
      </c>
      <c r="K399" s="190"/>
      <c r="L399" s="195"/>
      <c r="M399" s="196"/>
      <c r="N399" s="197"/>
      <c r="O399" s="197"/>
      <c r="P399" s="198">
        <f>SUM(P400:P433)</f>
        <v>0</v>
      </c>
      <c r="Q399" s="197"/>
      <c r="R399" s="198">
        <f>SUM(R400:R433)</f>
        <v>0.0036000000000000003</v>
      </c>
      <c r="S399" s="197"/>
      <c r="T399" s="199">
        <f>SUM(T400:T433)</f>
        <v>0.027719999999999998</v>
      </c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R399" s="200" t="s">
        <v>85</v>
      </c>
      <c r="AT399" s="201" t="s">
        <v>74</v>
      </c>
      <c r="AU399" s="201" t="s">
        <v>83</v>
      </c>
      <c r="AY399" s="200" t="s">
        <v>159</v>
      </c>
      <c r="BK399" s="202">
        <f>SUM(BK400:BK433)</f>
        <v>0</v>
      </c>
    </row>
    <row r="400" spans="1:65" s="2" customFormat="1" ht="37.8" customHeight="1">
      <c r="A400" s="39"/>
      <c r="B400" s="40"/>
      <c r="C400" s="205" t="s">
        <v>529</v>
      </c>
      <c r="D400" s="205" t="s">
        <v>162</v>
      </c>
      <c r="E400" s="206" t="s">
        <v>557</v>
      </c>
      <c r="F400" s="207" t="s">
        <v>558</v>
      </c>
      <c r="G400" s="208" t="s">
        <v>461</v>
      </c>
      <c r="H400" s="209">
        <v>36</v>
      </c>
      <c r="I400" s="210"/>
      <c r="J400" s="211">
        <f>ROUND(I400*H400,2)</f>
        <v>0</v>
      </c>
      <c r="K400" s="207" t="s">
        <v>166</v>
      </c>
      <c r="L400" s="45"/>
      <c r="M400" s="212" t="s">
        <v>19</v>
      </c>
      <c r="N400" s="213" t="s">
        <v>46</v>
      </c>
      <c r="O400" s="85"/>
      <c r="P400" s="214">
        <f>O400*H400</f>
        <v>0</v>
      </c>
      <c r="Q400" s="214">
        <v>0</v>
      </c>
      <c r="R400" s="214">
        <f>Q400*H400</f>
        <v>0</v>
      </c>
      <c r="S400" s="214">
        <v>0.00062</v>
      </c>
      <c r="T400" s="215">
        <f>S400*H400</f>
        <v>0.02232</v>
      </c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R400" s="216" t="s">
        <v>238</v>
      </c>
      <c r="AT400" s="216" t="s">
        <v>162</v>
      </c>
      <c r="AU400" s="216" t="s">
        <v>85</v>
      </c>
      <c r="AY400" s="18" t="s">
        <v>159</v>
      </c>
      <c r="BE400" s="217">
        <f>IF(N400="základní",J400,0)</f>
        <v>0</v>
      </c>
      <c r="BF400" s="217">
        <f>IF(N400="snížená",J400,0)</f>
        <v>0</v>
      </c>
      <c r="BG400" s="217">
        <f>IF(N400="zákl. přenesená",J400,0)</f>
        <v>0</v>
      </c>
      <c r="BH400" s="217">
        <f>IF(N400="sníž. přenesená",J400,0)</f>
        <v>0</v>
      </c>
      <c r="BI400" s="217">
        <f>IF(N400="nulová",J400,0)</f>
        <v>0</v>
      </c>
      <c r="BJ400" s="18" t="s">
        <v>83</v>
      </c>
      <c r="BK400" s="217">
        <f>ROUND(I400*H400,2)</f>
        <v>0</v>
      </c>
      <c r="BL400" s="18" t="s">
        <v>238</v>
      </c>
      <c r="BM400" s="216" t="s">
        <v>1960</v>
      </c>
    </row>
    <row r="401" spans="1:47" s="2" customFormat="1" ht="12">
      <c r="A401" s="39"/>
      <c r="B401" s="40"/>
      <c r="C401" s="41"/>
      <c r="D401" s="218" t="s">
        <v>169</v>
      </c>
      <c r="E401" s="41"/>
      <c r="F401" s="219" t="s">
        <v>560</v>
      </c>
      <c r="G401" s="41"/>
      <c r="H401" s="41"/>
      <c r="I401" s="220"/>
      <c r="J401" s="41"/>
      <c r="K401" s="41"/>
      <c r="L401" s="45"/>
      <c r="M401" s="221"/>
      <c r="N401" s="222"/>
      <c r="O401" s="85"/>
      <c r="P401" s="85"/>
      <c r="Q401" s="85"/>
      <c r="R401" s="85"/>
      <c r="S401" s="85"/>
      <c r="T401" s="86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T401" s="18" t="s">
        <v>169</v>
      </c>
      <c r="AU401" s="18" t="s">
        <v>85</v>
      </c>
    </row>
    <row r="402" spans="1:51" s="13" customFormat="1" ht="12">
      <c r="A402" s="13"/>
      <c r="B402" s="223"/>
      <c r="C402" s="224"/>
      <c r="D402" s="225" t="s">
        <v>175</v>
      </c>
      <c r="E402" s="226" t="s">
        <v>19</v>
      </c>
      <c r="F402" s="227" t="s">
        <v>561</v>
      </c>
      <c r="G402" s="224"/>
      <c r="H402" s="226" t="s">
        <v>19</v>
      </c>
      <c r="I402" s="228"/>
      <c r="J402" s="224"/>
      <c r="K402" s="224"/>
      <c r="L402" s="229"/>
      <c r="M402" s="230"/>
      <c r="N402" s="231"/>
      <c r="O402" s="231"/>
      <c r="P402" s="231"/>
      <c r="Q402" s="231"/>
      <c r="R402" s="231"/>
      <c r="S402" s="231"/>
      <c r="T402" s="232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33" t="s">
        <v>175</v>
      </c>
      <c r="AU402" s="233" t="s">
        <v>85</v>
      </c>
      <c r="AV402" s="13" t="s">
        <v>83</v>
      </c>
      <c r="AW402" s="13" t="s">
        <v>37</v>
      </c>
      <c r="AX402" s="13" t="s">
        <v>75</v>
      </c>
      <c r="AY402" s="233" t="s">
        <v>159</v>
      </c>
    </row>
    <row r="403" spans="1:51" s="13" customFormat="1" ht="12">
      <c r="A403" s="13"/>
      <c r="B403" s="223"/>
      <c r="C403" s="224"/>
      <c r="D403" s="225" t="s">
        <v>175</v>
      </c>
      <c r="E403" s="226" t="s">
        <v>19</v>
      </c>
      <c r="F403" s="227" t="s">
        <v>562</v>
      </c>
      <c r="G403" s="224"/>
      <c r="H403" s="226" t="s">
        <v>19</v>
      </c>
      <c r="I403" s="228"/>
      <c r="J403" s="224"/>
      <c r="K403" s="224"/>
      <c r="L403" s="229"/>
      <c r="M403" s="230"/>
      <c r="N403" s="231"/>
      <c r="O403" s="231"/>
      <c r="P403" s="231"/>
      <c r="Q403" s="231"/>
      <c r="R403" s="231"/>
      <c r="S403" s="231"/>
      <c r="T403" s="232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33" t="s">
        <v>175</v>
      </c>
      <c r="AU403" s="233" t="s">
        <v>85</v>
      </c>
      <c r="AV403" s="13" t="s">
        <v>83</v>
      </c>
      <c r="AW403" s="13" t="s">
        <v>37</v>
      </c>
      <c r="AX403" s="13" t="s">
        <v>75</v>
      </c>
      <c r="AY403" s="233" t="s">
        <v>159</v>
      </c>
    </row>
    <row r="404" spans="1:51" s="14" customFormat="1" ht="12">
      <c r="A404" s="14"/>
      <c r="B404" s="234"/>
      <c r="C404" s="235"/>
      <c r="D404" s="225" t="s">
        <v>175</v>
      </c>
      <c r="E404" s="236" t="s">
        <v>19</v>
      </c>
      <c r="F404" s="237" t="s">
        <v>368</v>
      </c>
      <c r="G404" s="235"/>
      <c r="H404" s="238">
        <v>36</v>
      </c>
      <c r="I404" s="239"/>
      <c r="J404" s="235"/>
      <c r="K404" s="235"/>
      <c r="L404" s="240"/>
      <c r="M404" s="241"/>
      <c r="N404" s="242"/>
      <c r="O404" s="242"/>
      <c r="P404" s="242"/>
      <c r="Q404" s="242"/>
      <c r="R404" s="242"/>
      <c r="S404" s="242"/>
      <c r="T404" s="243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T404" s="244" t="s">
        <v>175</v>
      </c>
      <c r="AU404" s="244" t="s">
        <v>85</v>
      </c>
      <c r="AV404" s="14" t="s">
        <v>85</v>
      </c>
      <c r="AW404" s="14" t="s">
        <v>37</v>
      </c>
      <c r="AX404" s="14" t="s">
        <v>83</v>
      </c>
      <c r="AY404" s="244" t="s">
        <v>159</v>
      </c>
    </row>
    <row r="405" spans="1:65" s="2" customFormat="1" ht="24.15" customHeight="1">
      <c r="A405" s="39"/>
      <c r="B405" s="40"/>
      <c r="C405" s="205" t="s">
        <v>534</v>
      </c>
      <c r="D405" s="205" t="s">
        <v>162</v>
      </c>
      <c r="E405" s="206" t="s">
        <v>565</v>
      </c>
      <c r="F405" s="207" t="s">
        <v>566</v>
      </c>
      <c r="G405" s="208" t="s">
        <v>237</v>
      </c>
      <c r="H405" s="209">
        <v>36</v>
      </c>
      <c r="I405" s="210"/>
      <c r="J405" s="211">
        <f>ROUND(I405*H405,2)</f>
        <v>0</v>
      </c>
      <c r="K405" s="207" t="s">
        <v>166</v>
      </c>
      <c r="L405" s="45"/>
      <c r="M405" s="212" t="s">
        <v>19</v>
      </c>
      <c r="N405" s="213" t="s">
        <v>46</v>
      </c>
      <c r="O405" s="85"/>
      <c r="P405" s="214">
        <f>O405*H405</f>
        <v>0</v>
      </c>
      <c r="Q405" s="214">
        <v>0</v>
      </c>
      <c r="R405" s="214">
        <f>Q405*H405</f>
        <v>0</v>
      </c>
      <c r="S405" s="214">
        <v>0.00015</v>
      </c>
      <c r="T405" s="215">
        <f>S405*H405</f>
        <v>0.005399999999999999</v>
      </c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R405" s="216" t="s">
        <v>238</v>
      </c>
      <c r="AT405" s="216" t="s">
        <v>162</v>
      </c>
      <c r="AU405" s="216" t="s">
        <v>85</v>
      </c>
      <c r="AY405" s="18" t="s">
        <v>159</v>
      </c>
      <c r="BE405" s="217">
        <f>IF(N405="základní",J405,0)</f>
        <v>0</v>
      </c>
      <c r="BF405" s="217">
        <f>IF(N405="snížená",J405,0)</f>
        <v>0</v>
      </c>
      <c r="BG405" s="217">
        <f>IF(N405="zákl. přenesená",J405,0)</f>
        <v>0</v>
      </c>
      <c r="BH405" s="217">
        <f>IF(N405="sníž. přenesená",J405,0)</f>
        <v>0</v>
      </c>
      <c r="BI405" s="217">
        <f>IF(N405="nulová",J405,0)</f>
        <v>0</v>
      </c>
      <c r="BJ405" s="18" t="s">
        <v>83</v>
      </c>
      <c r="BK405" s="217">
        <f>ROUND(I405*H405,2)</f>
        <v>0</v>
      </c>
      <c r="BL405" s="18" t="s">
        <v>238</v>
      </c>
      <c r="BM405" s="216" t="s">
        <v>1961</v>
      </c>
    </row>
    <row r="406" spans="1:47" s="2" customFormat="1" ht="12">
      <c r="A406" s="39"/>
      <c r="B406" s="40"/>
      <c r="C406" s="41"/>
      <c r="D406" s="218" t="s">
        <v>169</v>
      </c>
      <c r="E406" s="41"/>
      <c r="F406" s="219" t="s">
        <v>568</v>
      </c>
      <c r="G406" s="41"/>
      <c r="H406" s="41"/>
      <c r="I406" s="220"/>
      <c r="J406" s="41"/>
      <c r="K406" s="41"/>
      <c r="L406" s="45"/>
      <c r="M406" s="221"/>
      <c r="N406" s="222"/>
      <c r="O406" s="85"/>
      <c r="P406" s="85"/>
      <c r="Q406" s="85"/>
      <c r="R406" s="85"/>
      <c r="S406" s="85"/>
      <c r="T406" s="86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T406" s="18" t="s">
        <v>169</v>
      </c>
      <c r="AU406" s="18" t="s">
        <v>85</v>
      </c>
    </row>
    <row r="407" spans="1:51" s="13" customFormat="1" ht="12">
      <c r="A407" s="13"/>
      <c r="B407" s="223"/>
      <c r="C407" s="224"/>
      <c r="D407" s="225" t="s">
        <v>175</v>
      </c>
      <c r="E407" s="226" t="s">
        <v>19</v>
      </c>
      <c r="F407" s="227" t="s">
        <v>561</v>
      </c>
      <c r="G407" s="224"/>
      <c r="H407" s="226" t="s">
        <v>19</v>
      </c>
      <c r="I407" s="228"/>
      <c r="J407" s="224"/>
      <c r="K407" s="224"/>
      <c r="L407" s="229"/>
      <c r="M407" s="230"/>
      <c r="N407" s="231"/>
      <c r="O407" s="231"/>
      <c r="P407" s="231"/>
      <c r="Q407" s="231"/>
      <c r="R407" s="231"/>
      <c r="S407" s="231"/>
      <c r="T407" s="232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33" t="s">
        <v>175</v>
      </c>
      <c r="AU407" s="233" t="s">
        <v>85</v>
      </c>
      <c r="AV407" s="13" t="s">
        <v>83</v>
      </c>
      <c r="AW407" s="13" t="s">
        <v>37</v>
      </c>
      <c r="AX407" s="13" t="s">
        <v>75</v>
      </c>
      <c r="AY407" s="233" t="s">
        <v>159</v>
      </c>
    </row>
    <row r="408" spans="1:51" s="13" customFormat="1" ht="12">
      <c r="A408" s="13"/>
      <c r="B408" s="223"/>
      <c r="C408" s="224"/>
      <c r="D408" s="225" t="s">
        <v>175</v>
      </c>
      <c r="E408" s="226" t="s">
        <v>19</v>
      </c>
      <c r="F408" s="227" t="s">
        <v>569</v>
      </c>
      <c r="G408" s="224"/>
      <c r="H408" s="226" t="s">
        <v>19</v>
      </c>
      <c r="I408" s="228"/>
      <c r="J408" s="224"/>
      <c r="K408" s="224"/>
      <c r="L408" s="229"/>
      <c r="M408" s="230"/>
      <c r="N408" s="231"/>
      <c r="O408" s="231"/>
      <c r="P408" s="231"/>
      <c r="Q408" s="231"/>
      <c r="R408" s="231"/>
      <c r="S408" s="231"/>
      <c r="T408" s="232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33" t="s">
        <v>175</v>
      </c>
      <c r="AU408" s="233" t="s">
        <v>85</v>
      </c>
      <c r="AV408" s="13" t="s">
        <v>83</v>
      </c>
      <c r="AW408" s="13" t="s">
        <v>37</v>
      </c>
      <c r="AX408" s="13" t="s">
        <v>75</v>
      </c>
      <c r="AY408" s="233" t="s">
        <v>159</v>
      </c>
    </row>
    <row r="409" spans="1:51" s="13" customFormat="1" ht="12">
      <c r="A409" s="13"/>
      <c r="B409" s="223"/>
      <c r="C409" s="224"/>
      <c r="D409" s="225" t="s">
        <v>175</v>
      </c>
      <c r="E409" s="226" t="s">
        <v>19</v>
      </c>
      <c r="F409" s="227" t="s">
        <v>562</v>
      </c>
      <c r="G409" s="224"/>
      <c r="H409" s="226" t="s">
        <v>19</v>
      </c>
      <c r="I409" s="228"/>
      <c r="J409" s="224"/>
      <c r="K409" s="224"/>
      <c r="L409" s="229"/>
      <c r="M409" s="230"/>
      <c r="N409" s="231"/>
      <c r="O409" s="231"/>
      <c r="P409" s="231"/>
      <c r="Q409" s="231"/>
      <c r="R409" s="231"/>
      <c r="S409" s="231"/>
      <c r="T409" s="232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33" t="s">
        <v>175</v>
      </c>
      <c r="AU409" s="233" t="s">
        <v>85</v>
      </c>
      <c r="AV409" s="13" t="s">
        <v>83</v>
      </c>
      <c r="AW409" s="13" t="s">
        <v>37</v>
      </c>
      <c r="AX409" s="13" t="s">
        <v>75</v>
      </c>
      <c r="AY409" s="233" t="s">
        <v>159</v>
      </c>
    </row>
    <row r="410" spans="1:51" s="14" customFormat="1" ht="12">
      <c r="A410" s="14"/>
      <c r="B410" s="234"/>
      <c r="C410" s="235"/>
      <c r="D410" s="225" t="s">
        <v>175</v>
      </c>
      <c r="E410" s="236" t="s">
        <v>19</v>
      </c>
      <c r="F410" s="237" t="s">
        <v>368</v>
      </c>
      <c r="G410" s="235"/>
      <c r="H410" s="238">
        <v>36</v>
      </c>
      <c r="I410" s="239"/>
      <c r="J410" s="235"/>
      <c r="K410" s="235"/>
      <c r="L410" s="240"/>
      <c r="M410" s="241"/>
      <c r="N410" s="242"/>
      <c r="O410" s="242"/>
      <c r="P410" s="242"/>
      <c r="Q410" s="242"/>
      <c r="R410" s="242"/>
      <c r="S410" s="242"/>
      <c r="T410" s="243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T410" s="244" t="s">
        <v>175</v>
      </c>
      <c r="AU410" s="244" t="s">
        <v>85</v>
      </c>
      <c r="AV410" s="14" t="s">
        <v>85</v>
      </c>
      <c r="AW410" s="14" t="s">
        <v>37</v>
      </c>
      <c r="AX410" s="14" t="s">
        <v>75</v>
      </c>
      <c r="AY410" s="244" t="s">
        <v>159</v>
      </c>
    </row>
    <row r="411" spans="1:51" s="13" customFormat="1" ht="12">
      <c r="A411" s="13"/>
      <c r="B411" s="223"/>
      <c r="C411" s="224"/>
      <c r="D411" s="225" t="s">
        <v>175</v>
      </c>
      <c r="E411" s="226" t="s">
        <v>19</v>
      </c>
      <c r="F411" s="227" t="s">
        <v>243</v>
      </c>
      <c r="G411" s="224"/>
      <c r="H411" s="226" t="s">
        <v>19</v>
      </c>
      <c r="I411" s="228"/>
      <c r="J411" s="224"/>
      <c r="K411" s="224"/>
      <c r="L411" s="229"/>
      <c r="M411" s="230"/>
      <c r="N411" s="231"/>
      <c r="O411" s="231"/>
      <c r="P411" s="231"/>
      <c r="Q411" s="231"/>
      <c r="R411" s="231"/>
      <c r="S411" s="231"/>
      <c r="T411" s="232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33" t="s">
        <v>175</v>
      </c>
      <c r="AU411" s="233" t="s">
        <v>85</v>
      </c>
      <c r="AV411" s="13" t="s">
        <v>83</v>
      </c>
      <c r="AW411" s="13" t="s">
        <v>37</v>
      </c>
      <c r="AX411" s="13" t="s">
        <v>75</v>
      </c>
      <c r="AY411" s="233" t="s">
        <v>159</v>
      </c>
    </row>
    <row r="412" spans="1:51" s="14" customFormat="1" ht="12">
      <c r="A412" s="14"/>
      <c r="B412" s="234"/>
      <c r="C412" s="235"/>
      <c r="D412" s="225" t="s">
        <v>175</v>
      </c>
      <c r="E412" s="236" t="s">
        <v>19</v>
      </c>
      <c r="F412" s="237" t="s">
        <v>75</v>
      </c>
      <c r="G412" s="235"/>
      <c r="H412" s="238">
        <v>0</v>
      </c>
      <c r="I412" s="239"/>
      <c r="J412" s="235"/>
      <c r="K412" s="235"/>
      <c r="L412" s="240"/>
      <c r="M412" s="241"/>
      <c r="N412" s="242"/>
      <c r="O412" s="242"/>
      <c r="P412" s="242"/>
      <c r="Q412" s="242"/>
      <c r="R412" s="242"/>
      <c r="S412" s="242"/>
      <c r="T412" s="243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T412" s="244" t="s">
        <v>175</v>
      </c>
      <c r="AU412" s="244" t="s">
        <v>85</v>
      </c>
      <c r="AV412" s="14" t="s">
        <v>85</v>
      </c>
      <c r="AW412" s="14" t="s">
        <v>37</v>
      </c>
      <c r="AX412" s="14" t="s">
        <v>75</v>
      </c>
      <c r="AY412" s="244" t="s">
        <v>159</v>
      </c>
    </row>
    <row r="413" spans="1:51" s="15" customFormat="1" ht="12">
      <c r="A413" s="15"/>
      <c r="B413" s="245"/>
      <c r="C413" s="246"/>
      <c r="D413" s="225" t="s">
        <v>175</v>
      </c>
      <c r="E413" s="247" t="s">
        <v>19</v>
      </c>
      <c r="F413" s="248" t="s">
        <v>179</v>
      </c>
      <c r="G413" s="246"/>
      <c r="H413" s="249">
        <v>36</v>
      </c>
      <c r="I413" s="250"/>
      <c r="J413" s="246"/>
      <c r="K413" s="246"/>
      <c r="L413" s="251"/>
      <c r="M413" s="252"/>
      <c r="N413" s="253"/>
      <c r="O413" s="253"/>
      <c r="P413" s="253"/>
      <c r="Q413" s="253"/>
      <c r="R413" s="253"/>
      <c r="S413" s="253"/>
      <c r="T413" s="254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T413" s="255" t="s">
        <v>175</v>
      </c>
      <c r="AU413" s="255" t="s">
        <v>85</v>
      </c>
      <c r="AV413" s="15" t="s">
        <v>167</v>
      </c>
      <c r="AW413" s="15" t="s">
        <v>37</v>
      </c>
      <c r="AX413" s="15" t="s">
        <v>83</v>
      </c>
      <c r="AY413" s="255" t="s">
        <v>159</v>
      </c>
    </row>
    <row r="414" spans="1:65" s="2" customFormat="1" ht="24.15" customHeight="1">
      <c r="A414" s="39"/>
      <c r="B414" s="40"/>
      <c r="C414" s="205" t="s">
        <v>540</v>
      </c>
      <c r="D414" s="205" t="s">
        <v>162</v>
      </c>
      <c r="E414" s="206" t="s">
        <v>572</v>
      </c>
      <c r="F414" s="207" t="s">
        <v>573</v>
      </c>
      <c r="G414" s="208" t="s">
        <v>461</v>
      </c>
      <c r="H414" s="209">
        <v>36</v>
      </c>
      <c r="I414" s="210"/>
      <c r="J414" s="211">
        <f>ROUND(I414*H414,2)</f>
        <v>0</v>
      </c>
      <c r="K414" s="207" t="s">
        <v>166</v>
      </c>
      <c r="L414" s="45"/>
      <c r="M414" s="212" t="s">
        <v>19</v>
      </c>
      <c r="N414" s="213" t="s">
        <v>46</v>
      </c>
      <c r="O414" s="85"/>
      <c r="P414" s="214">
        <f>O414*H414</f>
        <v>0</v>
      </c>
      <c r="Q414" s="214">
        <v>0</v>
      </c>
      <c r="R414" s="214">
        <f>Q414*H414</f>
        <v>0</v>
      </c>
      <c r="S414" s="214">
        <v>0</v>
      </c>
      <c r="T414" s="215">
        <f>S414*H414</f>
        <v>0</v>
      </c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R414" s="216" t="s">
        <v>238</v>
      </c>
      <c r="AT414" s="216" t="s">
        <v>162</v>
      </c>
      <c r="AU414" s="216" t="s">
        <v>85</v>
      </c>
      <c r="AY414" s="18" t="s">
        <v>159</v>
      </c>
      <c r="BE414" s="217">
        <f>IF(N414="základní",J414,0)</f>
        <v>0</v>
      </c>
      <c r="BF414" s="217">
        <f>IF(N414="snížená",J414,0)</f>
        <v>0</v>
      </c>
      <c r="BG414" s="217">
        <f>IF(N414="zákl. přenesená",J414,0)</f>
        <v>0</v>
      </c>
      <c r="BH414" s="217">
        <f>IF(N414="sníž. přenesená",J414,0)</f>
        <v>0</v>
      </c>
      <c r="BI414" s="217">
        <f>IF(N414="nulová",J414,0)</f>
        <v>0</v>
      </c>
      <c r="BJ414" s="18" t="s">
        <v>83</v>
      </c>
      <c r="BK414" s="217">
        <f>ROUND(I414*H414,2)</f>
        <v>0</v>
      </c>
      <c r="BL414" s="18" t="s">
        <v>238</v>
      </c>
      <c r="BM414" s="216" t="s">
        <v>1962</v>
      </c>
    </row>
    <row r="415" spans="1:47" s="2" customFormat="1" ht="12">
      <c r="A415" s="39"/>
      <c r="B415" s="40"/>
      <c r="C415" s="41"/>
      <c r="D415" s="218" t="s">
        <v>169</v>
      </c>
      <c r="E415" s="41"/>
      <c r="F415" s="219" t="s">
        <v>575</v>
      </c>
      <c r="G415" s="41"/>
      <c r="H415" s="41"/>
      <c r="I415" s="220"/>
      <c r="J415" s="41"/>
      <c r="K415" s="41"/>
      <c r="L415" s="45"/>
      <c r="M415" s="221"/>
      <c r="N415" s="222"/>
      <c r="O415" s="85"/>
      <c r="P415" s="85"/>
      <c r="Q415" s="85"/>
      <c r="R415" s="85"/>
      <c r="S415" s="85"/>
      <c r="T415" s="86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T415" s="18" t="s">
        <v>169</v>
      </c>
      <c r="AU415" s="18" t="s">
        <v>85</v>
      </c>
    </row>
    <row r="416" spans="1:51" s="13" customFormat="1" ht="12">
      <c r="A416" s="13"/>
      <c r="B416" s="223"/>
      <c r="C416" s="224"/>
      <c r="D416" s="225" t="s">
        <v>175</v>
      </c>
      <c r="E416" s="226" t="s">
        <v>19</v>
      </c>
      <c r="F416" s="227" t="s">
        <v>576</v>
      </c>
      <c r="G416" s="224"/>
      <c r="H416" s="226" t="s">
        <v>19</v>
      </c>
      <c r="I416" s="228"/>
      <c r="J416" s="224"/>
      <c r="K416" s="224"/>
      <c r="L416" s="229"/>
      <c r="M416" s="230"/>
      <c r="N416" s="231"/>
      <c r="O416" s="231"/>
      <c r="P416" s="231"/>
      <c r="Q416" s="231"/>
      <c r="R416" s="231"/>
      <c r="S416" s="231"/>
      <c r="T416" s="232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33" t="s">
        <v>175</v>
      </c>
      <c r="AU416" s="233" t="s">
        <v>85</v>
      </c>
      <c r="AV416" s="13" t="s">
        <v>83</v>
      </c>
      <c r="AW416" s="13" t="s">
        <v>37</v>
      </c>
      <c r="AX416" s="13" t="s">
        <v>75</v>
      </c>
      <c r="AY416" s="233" t="s">
        <v>159</v>
      </c>
    </row>
    <row r="417" spans="1:51" s="13" customFormat="1" ht="12">
      <c r="A417" s="13"/>
      <c r="B417" s="223"/>
      <c r="C417" s="224"/>
      <c r="D417" s="225" t="s">
        <v>175</v>
      </c>
      <c r="E417" s="226" t="s">
        <v>19</v>
      </c>
      <c r="F417" s="227" t="s">
        <v>562</v>
      </c>
      <c r="G417" s="224"/>
      <c r="H417" s="226" t="s">
        <v>19</v>
      </c>
      <c r="I417" s="228"/>
      <c r="J417" s="224"/>
      <c r="K417" s="224"/>
      <c r="L417" s="229"/>
      <c r="M417" s="230"/>
      <c r="N417" s="231"/>
      <c r="O417" s="231"/>
      <c r="P417" s="231"/>
      <c r="Q417" s="231"/>
      <c r="R417" s="231"/>
      <c r="S417" s="231"/>
      <c r="T417" s="232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33" t="s">
        <v>175</v>
      </c>
      <c r="AU417" s="233" t="s">
        <v>85</v>
      </c>
      <c r="AV417" s="13" t="s">
        <v>83</v>
      </c>
      <c r="AW417" s="13" t="s">
        <v>37</v>
      </c>
      <c r="AX417" s="13" t="s">
        <v>75</v>
      </c>
      <c r="AY417" s="233" t="s">
        <v>159</v>
      </c>
    </row>
    <row r="418" spans="1:51" s="14" customFormat="1" ht="12">
      <c r="A418" s="14"/>
      <c r="B418" s="234"/>
      <c r="C418" s="235"/>
      <c r="D418" s="225" t="s">
        <v>175</v>
      </c>
      <c r="E418" s="236" t="s">
        <v>19</v>
      </c>
      <c r="F418" s="237" t="s">
        <v>368</v>
      </c>
      <c r="G418" s="235"/>
      <c r="H418" s="238">
        <v>36</v>
      </c>
      <c r="I418" s="239"/>
      <c r="J418" s="235"/>
      <c r="K418" s="235"/>
      <c r="L418" s="240"/>
      <c r="M418" s="241"/>
      <c r="N418" s="242"/>
      <c r="O418" s="242"/>
      <c r="P418" s="242"/>
      <c r="Q418" s="242"/>
      <c r="R418" s="242"/>
      <c r="S418" s="242"/>
      <c r="T418" s="243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T418" s="244" t="s">
        <v>175</v>
      </c>
      <c r="AU418" s="244" t="s">
        <v>85</v>
      </c>
      <c r="AV418" s="14" t="s">
        <v>85</v>
      </c>
      <c r="AW418" s="14" t="s">
        <v>37</v>
      </c>
      <c r="AX418" s="14" t="s">
        <v>83</v>
      </c>
      <c r="AY418" s="244" t="s">
        <v>159</v>
      </c>
    </row>
    <row r="419" spans="1:65" s="2" customFormat="1" ht="24.15" customHeight="1">
      <c r="A419" s="39"/>
      <c r="B419" s="40"/>
      <c r="C419" s="205" t="s">
        <v>545</v>
      </c>
      <c r="D419" s="205" t="s">
        <v>162</v>
      </c>
      <c r="E419" s="206" t="s">
        <v>578</v>
      </c>
      <c r="F419" s="207" t="s">
        <v>579</v>
      </c>
      <c r="G419" s="208" t="s">
        <v>237</v>
      </c>
      <c r="H419" s="209">
        <v>36</v>
      </c>
      <c r="I419" s="210"/>
      <c r="J419" s="211">
        <f>ROUND(I419*H419,2)</f>
        <v>0</v>
      </c>
      <c r="K419" s="207" t="s">
        <v>166</v>
      </c>
      <c r="L419" s="45"/>
      <c r="M419" s="212" t="s">
        <v>19</v>
      </c>
      <c r="N419" s="213" t="s">
        <v>46</v>
      </c>
      <c r="O419" s="85"/>
      <c r="P419" s="214">
        <f>O419*H419</f>
        <v>0</v>
      </c>
      <c r="Q419" s="214">
        <v>0</v>
      </c>
      <c r="R419" s="214">
        <f>Q419*H419</f>
        <v>0</v>
      </c>
      <c r="S419" s="214">
        <v>0</v>
      </c>
      <c r="T419" s="215">
        <f>S419*H419</f>
        <v>0</v>
      </c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R419" s="216" t="s">
        <v>238</v>
      </c>
      <c r="AT419" s="216" t="s">
        <v>162</v>
      </c>
      <c r="AU419" s="216" t="s">
        <v>85</v>
      </c>
      <c r="AY419" s="18" t="s">
        <v>159</v>
      </c>
      <c r="BE419" s="217">
        <f>IF(N419="základní",J419,0)</f>
        <v>0</v>
      </c>
      <c r="BF419" s="217">
        <f>IF(N419="snížená",J419,0)</f>
        <v>0</v>
      </c>
      <c r="BG419" s="217">
        <f>IF(N419="zákl. přenesená",J419,0)</f>
        <v>0</v>
      </c>
      <c r="BH419" s="217">
        <f>IF(N419="sníž. přenesená",J419,0)</f>
        <v>0</v>
      </c>
      <c r="BI419" s="217">
        <f>IF(N419="nulová",J419,0)</f>
        <v>0</v>
      </c>
      <c r="BJ419" s="18" t="s">
        <v>83</v>
      </c>
      <c r="BK419" s="217">
        <f>ROUND(I419*H419,2)</f>
        <v>0</v>
      </c>
      <c r="BL419" s="18" t="s">
        <v>238</v>
      </c>
      <c r="BM419" s="216" t="s">
        <v>1963</v>
      </c>
    </row>
    <row r="420" spans="1:47" s="2" customFormat="1" ht="12">
      <c r="A420" s="39"/>
      <c r="B420" s="40"/>
      <c r="C420" s="41"/>
      <c r="D420" s="218" t="s">
        <v>169</v>
      </c>
      <c r="E420" s="41"/>
      <c r="F420" s="219" t="s">
        <v>581</v>
      </c>
      <c r="G420" s="41"/>
      <c r="H420" s="41"/>
      <c r="I420" s="220"/>
      <c r="J420" s="41"/>
      <c r="K420" s="41"/>
      <c r="L420" s="45"/>
      <c r="M420" s="221"/>
      <c r="N420" s="222"/>
      <c r="O420" s="85"/>
      <c r="P420" s="85"/>
      <c r="Q420" s="85"/>
      <c r="R420" s="85"/>
      <c r="S420" s="85"/>
      <c r="T420" s="86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T420" s="18" t="s">
        <v>169</v>
      </c>
      <c r="AU420" s="18" t="s">
        <v>85</v>
      </c>
    </row>
    <row r="421" spans="1:51" s="13" customFormat="1" ht="12">
      <c r="A421" s="13"/>
      <c r="B421" s="223"/>
      <c r="C421" s="224"/>
      <c r="D421" s="225" t="s">
        <v>175</v>
      </c>
      <c r="E421" s="226" t="s">
        <v>19</v>
      </c>
      <c r="F421" s="227" t="s">
        <v>576</v>
      </c>
      <c r="G421" s="224"/>
      <c r="H421" s="226" t="s">
        <v>19</v>
      </c>
      <c r="I421" s="228"/>
      <c r="J421" s="224"/>
      <c r="K421" s="224"/>
      <c r="L421" s="229"/>
      <c r="M421" s="230"/>
      <c r="N421" s="231"/>
      <c r="O421" s="231"/>
      <c r="P421" s="231"/>
      <c r="Q421" s="231"/>
      <c r="R421" s="231"/>
      <c r="S421" s="231"/>
      <c r="T421" s="232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33" t="s">
        <v>175</v>
      </c>
      <c r="AU421" s="233" t="s">
        <v>85</v>
      </c>
      <c r="AV421" s="13" t="s">
        <v>83</v>
      </c>
      <c r="AW421" s="13" t="s">
        <v>37</v>
      </c>
      <c r="AX421" s="13" t="s">
        <v>75</v>
      </c>
      <c r="AY421" s="233" t="s">
        <v>159</v>
      </c>
    </row>
    <row r="422" spans="1:51" s="13" customFormat="1" ht="12">
      <c r="A422" s="13"/>
      <c r="B422" s="223"/>
      <c r="C422" s="224"/>
      <c r="D422" s="225" t="s">
        <v>175</v>
      </c>
      <c r="E422" s="226" t="s">
        <v>19</v>
      </c>
      <c r="F422" s="227" t="s">
        <v>569</v>
      </c>
      <c r="G422" s="224"/>
      <c r="H422" s="226" t="s">
        <v>19</v>
      </c>
      <c r="I422" s="228"/>
      <c r="J422" s="224"/>
      <c r="K422" s="224"/>
      <c r="L422" s="229"/>
      <c r="M422" s="230"/>
      <c r="N422" s="231"/>
      <c r="O422" s="231"/>
      <c r="P422" s="231"/>
      <c r="Q422" s="231"/>
      <c r="R422" s="231"/>
      <c r="S422" s="231"/>
      <c r="T422" s="232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33" t="s">
        <v>175</v>
      </c>
      <c r="AU422" s="233" t="s">
        <v>85</v>
      </c>
      <c r="AV422" s="13" t="s">
        <v>83</v>
      </c>
      <c r="AW422" s="13" t="s">
        <v>37</v>
      </c>
      <c r="AX422" s="13" t="s">
        <v>75</v>
      </c>
      <c r="AY422" s="233" t="s">
        <v>159</v>
      </c>
    </row>
    <row r="423" spans="1:51" s="13" customFormat="1" ht="12">
      <c r="A423" s="13"/>
      <c r="B423" s="223"/>
      <c r="C423" s="224"/>
      <c r="D423" s="225" t="s">
        <v>175</v>
      </c>
      <c r="E423" s="226" t="s">
        <v>19</v>
      </c>
      <c r="F423" s="227" t="s">
        <v>562</v>
      </c>
      <c r="G423" s="224"/>
      <c r="H423" s="226" t="s">
        <v>19</v>
      </c>
      <c r="I423" s="228"/>
      <c r="J423" s="224"/>
      <c r="K423" s="224"/>
      <c r="L423" s="229"/>
      <c r="M423" s="230"/>
      <c r="N423" s="231"/>
      <c r="O423" s="231"/>
      <c r="P423" s="231"/>
      <c r="Q423" s="231"/>
      <c r="R423" s="231"/>
      <c r="S423" s="231"/>
      <c r="T423" s="232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33" t="s">
        <v>175</v>
      </c>
      <c r="AU423" s="233" t="s">
        <v>85</v>
      </c>
      <c r="AV423" s="13" t="s">
        <v>83</v>
      </c>
      <c r="AW423" s="13" t="s">
        <v>37</v>
      </c>
      <c r="AX423" s="13" t="s">
        <v>75</v>
      </c>
      <c r="AY423" s="233" t="s">
        <v>159</v>
      </c>
    </row>
    <row r="424" spans="1:51" s="14" customFormat="1" ht="12">
      <c r="A424" s="14"/>
      <c r="B424" s="234"/>
      <c r="C424" s="235"/>
      <c r="D424" s="225" t="s">
        <v>175</v>
      </c>
      <c r="E424" s="236" t="s">
        <v>19</v>
      </c>
      <c r="F424" s="237" t="s">
        <v>368</v>
      </c>
      <c r="G424" s="235"/>
      <c r="H424" s="238">
        <v>36</v>
      </c>
      <c r="I424" s="239"/>
      <c r="J424" s="235"/>
      <c r="K424" s="235"/>
      <c r="L424" s="240"/>
      <c r="M424" s="241"/>
      <c r="N424" s="242"/>
      <c r="O424" s="242"/>
      <c r="P424" s="242"/>
      <c r="Q424" s="242"/>
      <c r="R424" s="242"/>
      <c r="S424" s="242"/>
      <c r="T424" s="243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T424" s="244" t="s">
        <v>175</v>
      </c>
      <c r="AU424" s="244" t="s">
        <v>85</v>
      </c>
      <c r="AV424" s="14" t="s">
        <v>85</v>
      </c>
      <c r="AW424" s="14" t="s">
        <v>37</v>
      </c>
      <c r="AX424" s="14" t="s">
        <v>75</v>
      </c>
      <c r="AY424" s="244" t="s">
        <v>159</v>
      </c>
    </row>
    <row r="425" spans="1:51" s="13" customFormat="1" ht="12">
      <c r="A425" s="13"/>
      <c r="B425" s="223"/>
      <c r="C425" s="224"/>
      <c r="D425" s="225" t="s">
        <v>175</v>
      </c>
      <c r="E425" s="226" t="s">
        <v>19</v>
      </c>
      <c r="F425" s="227" t="s">
        <v>243</v>
      </c>
      <c r="G425" s="224"/>
      <c r="H425" s="226" t="s">
        <v>19</v>
      </c>
      <c r="I425" s="228"/>
      <c r="J425" s="224"/>
      <c r="K425" s="224"/>
      <c r="L425" s="229"/>
      <c r="M425" s="230"/>
      <c r="N425" s="231"/>
      <c r="O425" s="231"/>
      <c r="P425" s="231"/>
      <c r="Q425" s="231"/>
      <c r="R425" s="231"/>
      <c r="S425" s="231"/>
      <c r="T425" s="232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33" t="s">
        <v>175</v>
      </c>
      <c r="AU425" s="233" t="s">
        <v>85</v>
      </c>
      <c r="AV425" s="13" t="s">
        <v>83</v>
      </c>
      <c r="AW425" s="13" t="s">
        <v>37</v>
      </c>
      <c r="AX425" s="13" t="s">
        <v>75</v>
      </c>
      <c r="AY425" s="233" t="s">
        <v>159</v>
      </c>
    </row>
    <row r="426" spans="1:51" s="14" customFormat="1" ht="12">
      <c r="A426" s="14"/>
      <c r="B426" s="234"/>
      <c r="C426" s="235"/>
      <c r="D426" s="225" t="s">
        <v>175</v>
      </c>
      <c r="E426" s="236" t="s">
        <v>19</v>
      </c>
      <c r="F426" s="237" t="s">
        <v>75</v>
      </c>
      <c r="G426" s="235"/>
      <c r="H426" s="238">
        <v>0</v>
      </c>
      <c r="I426" s="239"/>
      <c r="J426" s="235"/>
      <c r="K426" s="235"/>
      <c r="L426" s="240"/>
      <c r="M426" s="241"/>
      <c r="N426" s="242"/>
      <c r="O426" s="242"/>
      <c r="P426" s="242"/>
      <c r="Q426" s="242"/>
      <c r="R426" s="242"/>
      <c r="S426" s="242"/>
      <c r="T426" s="243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T426" s="244" t="s">
        <v>175</v>
      </c>
      <c r="AU426" s="244" t="s">
        <v>85</v>
      </c>
      <c r="AV426" s="14" t="s">
        <v>85</v>
      </c>
      <c r="AW426" s="14" t="s">
        <v>37</v>
      </c>
      <c r="AX426" s="14" t="s">
        <v>75</v>
      </c>
      <c r="AY426" s="244" t="s">
        <v>159</v>
      </c>
    </row>
    <row r="427" spans="1:51" s="15" customFormat="1" ht="12">
      <c r="A427" s="15"/>
      <c r="B427" s="245"/>
      <c r="C427" s="246"/>
      <c r="D427" s="225" t="s">
        <v>175</v>
      </c>
      <c r="E427" s="247" t="s">
        <v>19</v>
      </c>
      <c r="F427" s="248" t="s">
        <v>179</v>
      </c>
      <c r="G427" s="246"/>
      <c r="H427" s="249">
        <v>36</v>
      </c>
      <c r="I427" s="250"/>
      <c r="J427" s="246"/>
      <c r="K427" s="246"/>
      <c r="L427" s="251"/>
      <c r="M427" s="252"/>
      <c r="N427" s="253"/>
      <c r="O427" s="253"/>
      <c r="P427" s="253"/>
      <c r="Q427" s="253"/>
      <c r="R427" s="253"/>
      <c r="S427" s="253"/>
      <c r="T427" s="254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T427" s="255" t="s">
        <v>175</v>
      </c>
      <c r="AU427" s="255" t="s">
        <v>85</v>
      </c>
      <c r="AV427" s="15" t="s">
        <v>167</v>
      </c>
      <c r="AW427" s="15" t="s">
        <v>37</v>
      </c>
      <c r="AX427" s="15" t="s">
        <v>83</v>
      </c>
      <c r="AY427" s="255" t="s">
        <v>159</v>
      </c>
    </row>
    <row r="428" spans="1:65" s="2" customFormat="1" ht="16.5" customHeight="1">
      <c r="A428" s="39"/>
      <c r="B428" s="40"/>
      <c r="C428" s="257" t="s">
        <v>549</v>
      </c>
      <c r="D428" s="257" t="s">
        <v>255</v>
      </c>
      <c r="E428" s="258" t="s">
        <v>583</v>
      </c>
      <c r="F428" s="259" t="s">
        <v>584</v>
      </c>
      <c r="G428" s="260" t="s">
        <v>237</v>
      </c>
      <c r="H428" s="261">
        <v>36</v>
      </c>
      <c r="I428" s="262"/>
      <c r="J428" s="263">
        <f>ROUND(I428*H428,2)</f>
        <v>0</v>
      </c>
      <c r="K428" s="259" t="s">
        <v>166</v>
      </c>
      <c r="L428" s="264"/>
      <c r="M428" s="265" t="s">
        <v>19</v>
      </c>
      <c r="N428" s="266" t="s">
        <v>46</v>
      </c>
      <c r="O428" s="85"/>
      <c r="P428" s="214">
        <f>O428*H428</f>
        <v>0</v>
      </c>
      <c r="Q428" s="214">
        <v>0.0001</v>
      </c>
      <c r="R428" s="214">
        <f>Q428*H428</f>
        <v>0.0036000000000000003</v>
      </c>
      <c r="S428" s="214">
        <v>0</v>
      </c>
      <c r="T428" s="215">
        <f>S428*H428</f>
        <v>0</v>
      </c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R428" s="216" t="s">
        <v>259</v>
      </c>
      <c r="AT428" s="216" t="s">
        <v>255</v>
      </c>
      <c r="AU428" s="216" t="s">
        <v>85</v>
      </c>
      <c r="AY428" s="18" t="s">
        <v>159</v>
      </c>
      <c r="BE428" s="217">
        <f>IF(N428="základní",J428,0)</f>
        <v>0</v>
      </c>
      <c r="BF428" s="217">
        <f>IF(N428="snížená",J428,0)</f>
        <v>0</v>
      </c>
      <c r="BG428" s="217">
        <f>IF(N428="zákl. přenesená",J428,0)</f>
        <v>0</v>
      </c>
      <c r="BH428" s="217">
        <f>IF(N428="sníž. přenesená",J428,0)</f>
        <v>0</v>
      </c>
      <c r="BI428" s="217">
        <f>IF(N428="nulová",J428,0)</f>
        <v>0</v>
      </c>
      <c r="BJ428" s="18" t="s">
        <v>83</v>
      </c>
      <c r="BK428" s="217">
        <f>ROUND(I428*H428,2)</f>
        <v>0</v>
      </c>
      <c r="BL428" s="18" t="s">
        <v>238</v>
      </c>
      <c r="BM428" s="216" t="s">
        <v>1964</v>
      </c>
    </row>
    <row r="429" spans="1:65" s="2" customFormat="1" ht="44.25" customHeight="1">
      <c r="A429" s="39"/>
      <c r="B429" s="40"/>
      <c r="C429" s="205" t="s">
        <v>556</v>
      </c>
      <c r="D429" s="205" t="s">
        <v>162</v>
      </c>
      <c r="E429" s="206" t="s">
        <v>587</v>
      </c>
      <c r="F429" s="207" t="s">
        <v>588</v>
      </c>
      <c r="G429" s="208" t="s">
        <v>237</v>
      </c>
      <c r="H429" s="209">
        <v>1</v>
      </c>
      <c r="I429" s="210"/>
      <c r="J429" s="211">
        <f>ROUND(I429*H429,2)</f>
        <v>0</v>
      </c>
      <c r="K429" s="207" t="s">
        <v>166</v>
      </c>
      <c r="L429" s="45"/>
      <c r="M429" s="212" t="s">
        <v>19</v>
      </c>
      <c r="N429" s="213" t="s">
        <v>46</v>
      </c>
      <c r="O429" s="85"/>
      <c r="P429" s="214">
        <f>O429*H429</f>
        <v>0</v>
      </c>
      <c r="Q429" s="214">
        <v>0</v>
      </c>
      <c r="R429" s="214">
        <f>Q429*H429</f>
        <v>0</v>
      </c>
      <c r="S429" s="214">
        <v>0</v>
      </c>
      <c r="T429" s="215">
        <f>S429*H429</f>
        <v>0</v>
      </c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R429" s="216" t="s">
        <v>238</v>
      </c>
      <c r="AT429" s="216" t="s">
        <v>162</v>
      </c>
      <c r="AU429" s="216" t="s">
        <v>85</v>
      </c>
      <c r="AY429" s="18" t="s">
        <v>159</v>
      </c>
      <c r="BE429" s="217">
        <f>IF(N429="základní",J429,0)</f>
        <v>0</v>
      </c>
      <c r="BF429" s="217">
        <f>IF(N429="snížená",J429,0)</f>
        <v>0</v>
      </c>
      <c r="BG429" s="217">
        <f>IF(N429="zákl. přenesená",J429,0)</f>
        <v>0</v>
      </c>
      <c r="BH429" s="217">
        <f>IF(N429="sníž. přenesená",J429,0)</f>
        <v>0</v>
      </c>
      <c r="BI429" s="217">
        <f>IF(N429="nulová",J429,0)</f>
        <v>0</v>
      </c>
      <c r="BJ429" s="18" t="s">
        <v>83</v>
      </c>
      <c r="BK429" s="217">
        <f>ROUND(I429*H429,2)</f>
        <v>0</v>
      </c>
      <c r="BL429" s="18" t="s">
        <v>238</v>
      </c>
      <c r="BM429" s="216" t="s">
        <v>1965</v>
      </c>
    </row>
    <row r="430" spans="1:47" s="2" customFormat="1" ht="12">
      <c r="A430" s="39"/>
      <c r="B430" s="40"/>
      <c r="C430" s="41"/>
      <c r="D430" s="218" t="s">
        <v>169</v>
      </c>
      <c r="E430" s="41"/>
      <c r="F430" s="219" t="s">
        <v>590</v>
      </c>
      <c r="G430" s="41"/>
      <c r="H430" s="41"/>
      <c r="I430" s="220"/>
      <c r="J430" s="41"/>
      <c r="K430" s="41"/>
      <c r="L430" s="45"/>
      <c r="M430" s="221"/>
      <c r="N430" s="222"/>
      <c r="O430" s="85"/>
      <c r="P430" s="85"/>
      <c r="Q430" s="85"/>
      <c r="R430" s="85"/>
      <c r="S430" s="85"/>
      <c r="T430" s="86"/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T430" s="18" t="s">
        <v>169</v>
      </c>
      <c r="AU430" s="18" t="s">
        <v>85</v>
      </c>
    </row>
    <row r="431" spans="1:47" s="2" customFormat="1" ht="12">
      <c r="A431" s="39"/>
      <c r="B431" s="40"/>
      <c r="C431" s="41"/>
      <c r="D431" s="225" t="s">
        <v>203</v>
      </c>
      <c r="E431" s="41"/>
      <c r="F431" s="256" t="s">
        <v>591</v>
      </c>
      <c r="G431" s="41"/>
      <c r="H431" s="41"/>
      <c r="I431" s="220"/>
      <c r="J431" s="41"/>
      <c r="K431" s="41"/>
      <c r="L431" s="45"/>
      <c r="M431" s="221"/>
      <c r="N431" s="222"/>
      <c r="O431" s="85"/>
      <c r="P431" s="85"/>
      <c r="Q431" s="85"/>
      <c r="R431" s="85"/>
      <c r="S431" s="85"/>
      <c r="T431" s="86"/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T431" s="18" t="s">
        <v>203</v>
      </c>
      <c r="AU431" s="18" t="s">
        <v>85</v>
      </c>
    </row>
    <row r="432" spans="1:65" s="2" customFormat="1" ht="44.25" customHeight="1">
      <c r="A432" s="39"/>
      <c r="B432" s="40"/>
      <c r="C432" s="205" t="s">
        <v>564</v>
      </c>
      <c r="D432" s="205" t="s">
        <v>162</v>
      </c>
      <c r="E432" s="206" t="s">
        <v>593</v>
      </c>
      <c r="F432" s="207" t="s">
        <v>594</v>
      </c>
      <c r="G432" s="208" t="s">
        <v>595</v>
      </c>
      <c r="H432" s="267"/>
      <c r="I432" s="210"/>
      <c r="J432" s="211">
        <f>ROUND(I432*H432,2)</f>
        <v>0</v>
      </c>
      <c r="K432" s="207" t="s">
        <v>166</v>
      </c>
      <c r="L432" s="45"/>
      <c r="M432" s="212" t="s">
        <v>19</v>
      </c>
      <c r="N432" s="213" t="s">
        <v>46</v>
      </c>
      <c r="O432" s="85"/>
      <c r="P432" s="214">
        <f>O432*H432</f>
        <v>0</v>
      </c>
      <c r="Q432" s="214">
        <v>0</v>
      </c>
      <c r="R432" s="214">
        <f>Q432*H432</f>
        <v>0</v>
      </c>
      <c r="S432" s="214">
        <v>0</v>
      </c>
      <c r="T432" s="215">
        <f>S432*H432</f>
        <v>0</v>
      </c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R432" s="216" t="s">
        <v>238</v>
      </c>
      <c r="AT432" s="216" t="s">
        <v>162</v>
      </c>
      <c r="AU432" s="216" t="s">
        <v>85</v>
      </c>
      <c r="AY432" s="18" t="s">
        <v>159</v>
      </c>
      <c r="BE432" s="217">
        <f>IF(N432="základní",J432,0)</f>
        <v>0</v>
      </c>
      <c r="BF432" s="217">
        <f>IF(N432="snížená",J432,0)</f>
        <v>0</v>
      </c>
      <c r="BG432" s="217">
        <f>IF(N432="zákl. přenesená",J432,0)</f>
        <v>0</v>
      </c>
      <c r="BH432" s="217">
        <f>IF(N432="sníž. přenesená",J432,0)</f>
        <v>0</v>
      </c>
      <c r="BI432" s="217">
        <f>IF(N432="nulová",J432,0)</f>
        <v>0</v>
      </c>
      <c r="BJ432" s="18" t="s">
        <v>83</v>
      </c>
      <c r="BK432" s="217">
        <f>ROUND(I432*H432,2)</f>
        <v>0</v>
      </c>
      <c r="BL432" s="18" t="s">
        <v>238</v>
      </c>
      <c r="BM432" s="216" t="s">
        <v>1966</v>
      </c>
    </row>
    <row r="433" spans="1:47" s="2" customFormat="1" ht="12">
      <c r="A433" s="39"/>
      <c r="B433" s="40"/>
      <c r="C433" s="41"/>
      <c r="D433" s="218" t="s">
        <v>169</v>
      </c>
      <c r="E433" s="41"/>
      <c r="F433" s="219" t="s">
        <v>597</v>
      </c>
      <c r="G433" s="41"/>
      <c r="H433" s="41"/>
      <c r="I433" s="220"/>
      <c r="J433" s="41"/>
      <c r="K433" s="41"/>
      <c r="L433" s="45"/>
      <c r="M433" s="221"/>
      <c r="N433" s="222"/>
      <c r="O433" s="85"/>
      <c r="P433" s="85"/>
      <c r="Q433" s="85"/>
      <c r="R433" s="85"/>
      <c r="S433" s="85"/>
      <c r="T433" s="86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T433" s="18" t="s">
        <v>169</v>
      </c>
      <c r="AU433" s="18" t="s">
        <v>85</v>
      </c>
    </row>
    <row r="434" spans="1:63" s="12" customFormat="1" ht="22.8" customHeight="1">
      <c r="A434" s="12"/>
      <c r="B434" s="189"/>
      <c r="C434" s="190"/>
      <c r="D434" s="191" t="s">
        <v>74</v>
      </c>
      <c r="E434" s="203" t="s">
        <v>598</v>
      </c>
      <c r="F434" s="203" t="s">
        <v>599</v>
      </c>
      <c r="G434" s="190"/>
      <c r="H434" s="190"/>
      <c r="I434" s="193"/>
      <c r="J434" s="204">
        <f>BK434</f>
        <v>0</v>
      </c>
      <c r="K434" s="190"/>
      <c r="L434" s="195"/>
      <c r="M434" s="196"/>
      <c r="N434" s="197"/>
      <c r="O434" s="197"/>
      <c r="P434" s="198">
        <f>SUM(P435:P448)</f>
        <v>0</v>
      </c>
      <c r="Q434" s="197"/>
      <c r="R434" s="198">
        <f>SUM(R435:R448)</f>
        <v>0.5412336999999999</v>
      </c>
      <c r="S434" s="197"/>
      <c r="T434" s="199">
        <f>SUM(T435:T448)</f>
        <v>0</v>
      </c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R434" s="200" t="s">
        <v>85</v>
      </c>
      <c r="AT434" s="201" t="s">
        <v>74</v>
      </c>
      <c r="AU434" s="201" t="s">
        <v>83</v>
      </c>
      <c r="AY434" s="200" t="s">
        <v>159</v>
      </c>
      <c r="BK434" s="202">
        <f>SUM(BK435:BK448)</f>
        <v>0</v>
      </c>
    </row>
    <row r="435" spans="1:65" s="2" customFormat="1" ht="49.05" customHeight="1">
      <c r="A435" s="39"/>
      <c r="B435" s="40"/>
      <c r="C435" s="205" t="s">
        <v>571</v>
      </c>
      <c r="D435" s="205" t="s">
        <v>162</v>
      </c>
      <c r="E435" s="206" t="s">
        <v>601</v>
      </c>
      <c r="F435" s="207" t="s">
        <v>602</v>
      </c>
      <c r="G435" s="208" t="s">
        <v>165</v>
      </c>
      <c r="H435" s="209">
        <v>32.065</v>
      </c>
      <c r="I435" s="210"/>
      <c r="J435" s="211">
        <f>ROUND(I435*H435,2)</f>
        <v>0</v>
      </c>
      <c r="K435" s="207" t="s">
        <v>166</v>
      </c>
      <c r="L435" s="45"/>
      <c r="M435" s="212" t="s">
        <v>19</v>
      </c>
      <c r="N435" s="213" t="s">
        <v>46</v>
      </c>
      <c r="O435" s="85"/>
      <c r="P435" s="214">
        <f>O435*H435</f>
        <v>0</v>
      </c>
      <c r="Q435" s="214">
        <v>0</v>
      </c>
      <c r="R435" s="214">
        <f>Q435*H435</f>
        <v>0</v>
      </c>
      <c r="S435" s="214">
        <v>0</v>
      </c>
      <c r="T435" s="215">
        <f>S435*H435</f>
        <v>0</v>
      </c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R435" s="216" t="s">
        <v>238</v>
      </c>
      <c r="AT435" s="216" t="s">
        <v>162</v>
      </c>
      <c r="AU435" s="216" t="s">
        <v>85</v>
      </c>
      <c r="AY435" s="18" t="s">
        <v>159</v>
      </c>
      <c r="BE435" s="217">
        <f>IF(N435="základní",J435,0)</f>
        <v>0</v>
      </c>
      <c r="BF435" s="217">
        <f>IF(N435="snížená",J435,0)</f>
        <v>0</v>
      </c>
      <c r="BG435" s="217">
        <f>IF(N435="zákl. přenesená",J435,0)</f>
        <v>0</v>
      </c>
      <c r="BH435" s="217">
        <f>IF(N435="sníž. přenesená",J435,0)</f>
        <v>0</v>
      </c>
      <c r="BI435" s="217">
        <f>IF(N435="nulová",J435,0)</f>
        <v>0</v>
      </c>
      <c r="BJ435" s="18" t="s">
        <v>83</v>
      </c>
      <c r="BK435" s="217">
        <f>ROUND(I435*H435,2)</f>
        <v>0</v>
      </c>
      <c r="BL435" s="18" t="s">
        <v>238</v>
      </c>
      <c r="BM435" s="216" t="s">
        <v>1967</v>
      </c>
    </row>
    <row r="436" spans="1:47" s="2" customFormat="1" ht="12">
      <c r="A436" s="39"/>
      <c r="B436" s="40"/>
      <c r="C436" s="41"/>
      <c r="D436" s="218" t="s">
        <v>169</v>
      </c>
      <c r="E436" s="41"/>
      <c r="F436" s="219" t="s">
        <v>604</v>
      </c>
      <c r="G436" s="41"/>
      <c r="H436" s="41"/>
      <c r="I436" s="220"/>
      <c r="J436" s="41"/>
      <c r="K436" s="41"/>
      <c r="L436" s="45"/>
      <c r="M436" s="221"/>
      <c r="N436" s="222"/>
      <c r="O436" s="85"/>
      <c r="P436" s="85"/>
      <c r="Q436" s="85"/>
      <c r="R436" s="85"/>
      <c r="S436" s="85"/>
      <c r="T436" s="86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T436" s="18" t="s">
        <v>169</v>
      </c>
      <c r="AU436" s="18" t="s">
        <v>85</v>
      </c>
    </row>
    <row r="437" spans="1:51" s="13" customFormat="1" ht="12">
      <c r="A437" s="13"/>
      <c r="B437" s="223"/>
      <c r="C437" s="224"/>
      <c r="D437" s="225" t="s">
        <v>175</v>
      </c>
      <c r="E437" s="226" t="s">
        <v>19</v>
      </c>
      <c r="F437" s="227" t="s">
        <v>358</v>
      </c>
      <c r="G437" s="224"/>
      <c r="H437" s="226" t="s">
        <v>19</v>
      </c>
      <c r="I437" s="228"/>
      <c r="J437" s="224"/>
      <c r="K437" s="224"/>
      <c r="L437" s="229"/>
      <c r="M437" s="230"/>
      <c r="N437" s="231"/>
      <c r="O437" s="231"/>
      <c r="P437" s="231"/>
      <c r="Q437" s="231"/>
      <c r="R437" s="231"/>
      <c r="S437" s="231"/>
      <c r="T437" s="232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33" t="s">
        <v>175</v>
      </c>
      <c r="AU437" s="233" t="s">
        <v>85</v>
      </c>
      <c r="AV437" s="13" t="s">
        <v>83</v>
      </c>
      <c r="AW437" s="13" t="s">
        <v>37</v>
      </c>
      <c r="AX437" s="13" t="s">
        <v>75</v>
      </c>
      <c r="AY437" s="233" t="s">
        <v>159</v>
      </c>
    </row>
    <row r="438" spans="1:51" s="13" customFormat="1" ht="12">
      <c r="A438" s="13"/>
      <c r="B438" s="223"/>
      <c r="C438" s="224"/>
      <c r="D438" s="225" t="s">
        <v>175</v>
      </c>
      <c r="E438" s="226" t="s">
        <v>19</v>
      </c>
      <c r="F438" s="227" t="s">
        <v>478</v>
      </c>
      <c r="G438" s="224"/>
      <c r="H438" s="226" t="s">
        <v>19</v>
      </c>
      <c r="I438" s="228"/>
      <c r="J438" s="224"/>
      <c r="K438" s="224"/>
      <c r="L438" s="229"/>
      <c r="M438" s="230"/>
      <c r="N438" s="231"/>
      <c r="O438" s="231"/>
      <c r="P438" s="231"/>
      <c r="Q438" s="231"/>
      <c r="R438" s="231"/>
      <c r="S438" s="231"/>
      <c r="T438" s="232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33" t="s">
        <v>175</v>
      </c>
      <c r="AU438" s="233" t="s">
        <v>85</v>
      </c>
      <c r="AV438" s="13" t="s">
        <v>83</v>
      </c>
      <c r="AW438" s="13" t="s">
        <v>37</v>
      </c>
      <c r="AX438" s="13" t="s">
        <v>75</v>
      </c>
      <c r="AY438" s="233" t="s">
        <v>159</v>
      </c>
    </row>
    <row r="439" spans="1:51" s="13" customFormat="1" ht="12">
      <c r="A439" s="13"/>
      <c r="B439" s="223"/>
      <c r="C439" s="224"/>
      <c r="D439" s="225" t="s">
        <v>175</v>
      </c>
      <c r="E439" s="226" t="s">
        <v>19</v>
      </c>
      <c r="F439" s="227" t="s">
        <v>1876</v>
      </c>
      <c r="G439" s="224"/>
      <c r="H439" s="226" t="s">
        <v>19</v>
      </c>
      <c r="I439" s="228"/>
      <c r="J439" s="224"/>
      <c r="K439" s="224"/>
      <c r="L439" s="229"/>
      <c r="M439" s="230"/>
      <c r="N439" s="231"/>
      <c r="O439" s="231"/>
      <c r="P439" s="231"/>
      <c r="Q439" s="231"/>
      <c r="R439" s="231"/>
      <c r="S439" s="231"/>
      <c r="T439" s="232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33" t="s">
        <v>175</v>
      </c>
      <c r="AU439" s="233" t="s">
        <v>85</v>
      </c>
      <c r="AV439" s="13" t="s">
        <v>83</v>
      </c>
      <c r="AW439" s="13" t="s">
        <v>37</v>
      </c>
      <c r="AX439" s="13" t="s">
        <v>75</v>
      </c>
      <c r="AY439" s="233" t="s">
        <v>159</v>
      </c>
    </row>
    <row r="440" spans="1:51" s="14" customFormat="1" ht="12">
      <c r="A440" s="14"/>
      <c r="B440" s="234"/>
      <c r="C440" s="235"/>
      <c r="D440" s="225" t="s">
        <v>175</v>
      </c>
      <c r="E440" s="236" t="s">
        <v>19</v>
      </c>
      <c r="F440" s="237" t="s">
        <v>1968</v>
      </c>
      <c r="G440" s="235"/>
      <c r="H440" s="238">
        <v>32.065</v>
      </c>
      <c r="I440" s="239"/>
      <c r="J440" s="235"/>
      <c r="K440" s="235"/>
      <c r="L440" s="240"/>
      <c r="M440" s="241"/>
      <c r="N440" s="242"/>
      <c r="O440" s="242"/>
      <c r="P440" s="242"/>
      <c r="Q440" s="242"/>
      <c r="R440" s="242"/>
      <c r="S440" s="242"/>
      <c r="T440" s="243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T440" s="244" t="s">
        <v>175</v>
      </c>
      <c r="AU440" s="244" t="s">
        <v>85</v>
      </c>
      <c r="AV440" s="14" t="s">
        <v>85</v>
      </c>
      <c r="AW440" s="14" t="s">
        <v>37</v>
      </c>
      <c r="AX440" s="14" t="s">
        <v>83</v>
      </c>
      <c r="AY440" s="244" t="s">
        <v>159</v>
      </c>
    </row>
    <row r="441" spans="1:65" s="2" customFormat="1" ht="21.75" customHeight="1">
      <c r="A441" s="39"/>
      <c r="B441" s="40"/>
      <c r="C441" s="257" t="s">
        <v>577</v>
      </c>
      <c r="D441" s="257" t="s">
        <v>255</v>
      </c>
      <c r="E441" s="258" t="s">
        <v>608</v>
      </c>
      <c r="F441" s="259" t="s">
        <v>609</v>
      </c>
      <c r="G441" s="260" t="s">
        <v>165</v>
      </c>
      <c r="H441" s="261">
        <v>35.272</v>
      </c>
      <c r="I441" s="262"/>
      <c r="J441" s="263">
        <f>ROUND(I441*H441,2)</f>
        <v>0</v>
      </c>
      <c r="K441" s="259" t="s">
        <v>166</v>
      </c>
      <c r="L441" s="264"/>
      <c r="M441" s="265" t="s">
        <v>19</v>
      </c>
      <c r="N441" s="266" t="s">
        <v>46</v>
      </c>
      <c r="O441" s="85"/>
      <c r="P441" s="214">
        <f>O441*H441</f>
        <v>0</v>
      </c>
      <c r="Q441" s="214">
        <v>0.0149</v>
      </c>
      <c r="R441" s="214">
        <f>Q441*H441</f>
        <v>0.5255527999999999</v>
      </c>
      <c r="S441" s="214">
        <v>0</v>
      </c>
      <c r="T441" s="215">
        <f>S441*H441</f>
        <v>0</v>
      </c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R441" s="216" t="s">
        <v>259</v>
      </c>
      <c r="AT441" s="216" t="s">
        <v>255</v>
      </c>
      <c r="AU441" s="216" t="s">
        <v>85</v>
      </c>
      <c r="AY441" s="18" t="s">
        <v>159</v>
      </c>
      <c r="BE441" s="217">
        <f>IF(N441="základní",J441,0)</f>
        <v>0</v>
      </c>
      <c r="BF441" s="217">
        <f>IF(N441="snížená",J441,0)</f>
        <v>0</v>
      </c>
      <c r="BG441" s="217">
        <f>IF(N441="zákl. přenesená",J441,0)</f>
        <v>0</v>
      </c>
      <c r="BH441" s="217">
        <f>IF(N441="sníž. přenesená",J441,0)</f>
        <v>0</v>
      </c>
      <c r="BI441" s="217">
        <f>IF(N441="nulová",J441,0)</f>
        <v>0</v>
      </c>
      <c r="BJ441" s="18" t="s">
        <v>83</v>
      </c>
      <c r="BK441" s="217">
        <f>ROUND(I441*H441,2)</f>
        <v>0</v>
      </c>
      <c r="BL441" s="18" t="s">
        <v>238</v>
      </c>
      <c r="BM441" s="216" t="s">
        <v>1969</v>
      </c>
    </row>
    <row r="442" spans="1:51" s="14" customFormat="1" ht="12">
      <c r="A442" s="14"/>
      <c r="B442" s="234"/>
      <c r="C442" s="235"/>
      <c r="D442" s="225" t="s">
        <v>175</v>
      </c>
      <c r="E442" s="235"/>
      <c r="F442" s="237" t="s">
        <v>1970</v>
      </c>
      <c r="G442" s="235"/>
      <c r="H442" s="238">
        <v>35.272</v>
      </c>
      <c r="I442" s="239"/>
      <c r="J442" s="235"/>
      <c r="K442" s="235"/>
      <c r="L442" s="240"/>
      <c r="M442" s="241"/>
      <c r="N442" s="242"/>
      <c r="O442" s="242"/>
      <c r="P442" s="242"/>
      <c r="Q442" s="242"/>
      <c r="R442" s="242"/>
      <c r="S442" s="242"/>
      <c r="T442" s="243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T442" s="244" t="s">
        <v>175</v>
      </c>
      <c r="AU442" s="244" t="s">
        <v>85</v>
      </c>
      <c r="AV442" s="14" t="s">
        <v>85</v>
      </c>
      <c r="AW442" s="14" t="s">
        <v>4</v>
      </c>
      <c r="AX442" s="14" t="s">
        <v>83</v>
      </c>
      <c r="AY442" s="244" t="s">
        <v>159</v>
      </c>
    </row>
    <row r="443" spans="1:65" s="2" customFormat="1" ht="37.8" customHeight="1">
      <c r="A443" s="39"/>
      <c r="B443" s="40"/>
      <c r="C443" s="205" t="s">
        <v>582</v>
      </c>
      <c r="D443" s="205" t="s">
        <v>162</v>
      </c>
      <c r="E443" s="206" t="s">
        <v>613</v>
      </c>
      <c r="F443" s="207" t="s">
        <v>614</v>
      </c>
      <c r="G443" s="208" t="s">
        <v>438</v>
      </c>
      <c r="H443" s="209">
        <v>0.673</v>
      </c>
      <c r="I443" s="210"/>
      <c r="J443" s="211">
        <f>ROUND(I443*H443,2)</f>
        <v>0</v>
      </c>
      <c r="K443" s="207" t="s">
        <v>166</v>
      </c>
      <c r="L443" s="45"/>
      <c r="M443" s="212" t="s">
        <v>19</v>
      </c>
      <c r="N443" s="213" t="s">
        <v>46</v>
      </c>
      <c r="O443" s="85"/>
      <c r="P443" s="214">
        <f>O443*H443</f>
        <v>0</v>
      </c>
      <c r="Q443" s="214">
        <v>0.0233</v>
      </c>
      <c r="R443" s="214">
        <f>Q443*H443</f>
        <v>0.0156809</v>
      </c>
      <c r="S443" s="214">
        <v>0</v>
      </c>
      <c r="T443" s="215">
        <f>S443*H443</f>
        <v>0</v>
      </c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R443" s="216" t="s">
        <v>238</v>
      </c>
      <c r="AT443" s="216" t="s">
        <v>162</v>
      </c>
      <c r="AU443" s="216" t="s">
        <v>85</v>
      </c>
      <c r="AY443" s="18" t="s">
        <v>159</v>
      </c>
      <c r="BE443" s="217">
        <f>IF(N443="základní",J443,0)</f>
        <v>0</v>
      </c>
      <c r="BF443" s="217">
        <f>IF(N443="snížená",J443,0)</f>
        <v>0</v>
      </c>
      <c r="BG443" s="217">
        <f>IF(N443="zákl. přenesená",J443,0)</f>
        <v>0</v>
      </c>
      <c r="BH443" s="217">
        <f>IF(N443="sníž. přenesená",J443,0)</f>
        <v>0</v>
      </c>
      <c r="BI443" s="217">
        <f>IF(N443="nulová",J443,0)</f>
        <v>0</v>
      </c>
      <c r="BJ443" s="18" t="s">
        <v>83</v>
      </c>
      <c r="BK443" s="217">
        <f>ROUND(I443*H443,2)</f>
        <v>0</v>
      </c>
      <c r="BL443" s="18" t="s">
        <v>238</v>
      </c>
      <c r="BM443" s="216" t="s">
        <v>1971</v>
      </c>
    </row>
    <row r="444" spans="1:47" s="2" customFormat="1" ht="12">
      <c r="A444" s="39"/>
      <c r="B444" s="40"/>
      <c r="C444" s="41"/>
      <c r="D444" s="218" t="s">
        <v>169</v>
      </c>
      <c r="E444" s="41"/>
      <c r="F444" s="219" t="s">
        <v>616</v>
      </c>
      <c r="G444" s="41"/>
      <c r="H444" s="41"/>
      <c r="I444" s="220"/>
      <c r="J444" s="41"/>
      <c r="K444" s="41"/>
      <c r="L444" s="45"/>
      <c r="M444" s="221"/>
      <c r="N444" s="222"/>
      <c r="O444" s="85"/>
      <c r="P444" s="85"/>
      <c r="Q444" s="85"/>
      <c r="R444" s="85"/>
      <c r="S444" s="85"/>
      <c r="T444" s="86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T444" s="18" t="s">
        <v>169</v>
      </c>
      <c r="AU444" s="18" t="s">
        <v>85</v>
      </c>
    </row>
    <row r="445" spans="1:51" s="14" customFormat="1" ht="12">
      <c r="A445" s="14"/>
      <c r="B445" s="234"/>
      <c r="C445" s="235"/>
      <c r="D445" s="225" t="s">
        <v>175</v>
      </c>
      <c r="E445" s="236" t="s">
        <v>19</v>
      </c>
      <c r="F445" s="237" t="s">
        <v>1972</v>
      </c>
      <c r="G445" s="235"/>
      <c r="H445" s="238">
        <v>32.065</v>
      </c>
      <c r="I445" s="239"/>
      <c r="J445" s="235"/>
      <c r="K445" s="235"/>
      <c r="L445" s="240"/>
      <c r="M445" s="241"/>
      <c r="N445" s="242"/>
      <c r="O445" s="242"/>
      <c r="P445" s="242"/>
      <c r="Q445" s="242"/>
      <c r="R445" s="242"/>
      <c r="S445" s="242"/>
      <c r="T445" s="243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T445" s="244" t="s">
        <v>175</v>
      </c>
      <c r="AU445" s="244" t="s">
        <v>85</v>
      </c>
      <c r="AV445" s="14" t="s">
        <v>85</v>
      </c>
      <c r="AW445" s="14" t="s">
        <v>37</v>
      </c>
      <c r="AX445" s="14" t="s">
        <v>83</v>
      </c>
      <c r="AY445" s="244" t="s">
        <v>159</v>
      </c>
    </row>
    <row r="446" spans="1:51" s="14" customFormat="1" ht="12">
      <c r="A446" s="14"/>
      <c r="B446" s="234"/>
      <c r="C446" s="235"/>
      <c r="D446" s="225" t="s">
        <v>175</v>
      </c>
      <c r="E446" s="235"/>
      <c r="F446" s="237" t="s">
        <v>1973</v>
      </c>
      <c r="G446" s="235"/>
      <c r="H446" s="238">
        <v>0.673</v>
      </c>
      <c r="I446" s="239"/>
      <c r="J446" s="235"/>
      <c r="K446" s="235"/>
      <c r="L446" s="240"/>
      <c r="M446" s="241"/>
      <c r="N446" s="242"/>
      <c r="O446" s="242"/>
      <c r="P446" s="242"/>
      <c r="Q446" s="242"/>
      <c r="R446" s="242"/>
      <c r="S446" s="242"/>
      <c r="T446" s="243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T446" s="244" t="s">
        <v>175</v>
      </c>
      <c r="AU446" s="244" t="s">
        <v>85</v>
      </c>
      <c r="AV446" s="14" t="s">
        <v>85</v>
      </c>
      <c r="AW446" s="14" t="s">
        <v>4</v>
      </c>
      <c r="AX446" s="14" t="s">
        <v>83</v>
      </c>
      <c r="AY446" s="244" t="s">
        <v>159</v>
      </c>
    </row>
    <row r="447" spans="1:65" s="2" customFormat="1" ht="49.05" customHeight="1">
      <c r="A447" s="39"/>
      <c r="B447" s="40"/>
      <c r="C447" s="205" t="s">
        <v>586</v>
      </c>
      <c r="D447" s="205" t="s">
        <v>162</v>
      </c>
      <c r="E447" s="206" t="s">
        <v>620</v>
      </c>
      <c r="F447" s="207" t="s">
        <v>621</v>
      </c>
      <c r="G447" s="208" t="s">
        <v>191</v>
      </c>
      <c r="H447" s="209">
        <v>0.541</v>
      </c>
      <c r="I447" s="210"/>
      <c r="J447" s="211">
        <f>ROUND(I447*H447,2)</f>
        <v>0</v>
      </c>
      <c r="K447" s="207" t="s">
        <v>166</v>
      </c>
      <c r="L447" s="45"/>
      <c r="M447" s="212" t="s">
        <v>19</v>
      </c>
      <c r="N447" s="213" t="s">
        <v>46</v>
      </c>
      <c r="O447" s="85"/>
      <c r="P447" s="214">
        <f>O447*H447</f>
        <v>0</v>
      </c>
      <c r="Q447" s="214">
        <v>0</v>
      </c>
      <c r="R447" s="214">
        <f>Q447*H447</f>
        <v>0</v>
      </c>
      <c r="S447" s="214">
        <v>0</v>
      </c>
      <c r="T447" s="215">
        <f>S447*H447</f>
        <v>0</v>
      </c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R447" s="216" t="s">
        <v>238</v>
      </c>
      <c r="AT447" s="216" t="s">
        <v>162</v>
      </c>
      <c r="AU447" s="216" t="s">
        <v>85</v>
      </c>
      <c r="AY447" s="18" t="s">
        <v>159</v>
      </c>
      <c r="BE447" s="217">
        <f>IF(N447="základní",J447,0)</f>
        <v>0</v>
      </c>
      <c r="BF447" s="217">
        <f>IF(N447="snížená",J447,0)</f>
        <v>0</v>
      </c>
      <c r="BG447" s="217">
        <f>IF(N447="zákl. přenesená",J447,0)</f>
        <v>0</v>
      </c>
      <c r="BH447" s="217">
        <f>IF(N447="sníž. přenesená",J447,0)</f>
        <v>0</v>
      </c>
      <c r="BI447" s="217">
        <f>IF(N447="nulová",J447,0)</f>
        <v>0</v>
      </c>
      <c r="BJ447" s="18" t="s">
        <v>83</v>
      </c>
      <c r="BK447" s="217">
        <f>ROUND(I447*H447,2)</f>
        <v>0</v>
      </c>
      <c r="BL447" s="18" t="s">
        <v>238</v>
      </c>
      <c r="BM447" s="216" t="s">
        <v>1974</v>
      </c>
    </row>
    <row r="448" spans="1:47" s="2" customFormat="1" ht="12">
      <c r="A448" s="39"/>
      <c r="B448" s="40"/>
      <c r="C448" s="41"/>
      <c r="D448" s="218" t="s">
        <v>169</v>
      </c>
      <c r="E448" s="41"/>
      <c r="F448" s="219" t="s">
        <v>623</v>
      </c>
      <c r="G448" s="41"/>
      <c r="H448" s="41"/>
      <c r="I448" s="220"/>
      <c r="J448" s="41"/>
      <c r="K448" s="41"/>
      <c r="L448" s="45"/>
      <c r="M448" s="221"/>
      <c r="N448" s="222"/>
      <c r="O448" s="85"/>
      <c r="P448" s="85"/>
      <c r="Q448" s="85"/>
      <c r="R448" s="85"/>
      <c r="S448" s="85"/>
      <c r="T448" s="86"/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T448" s="18" t="s">
        <v>169</v>
      </c>
      <c r="AU448" s="18" t="s">
        <v>85</v>
      </c>
    </row>
    <row r="449" spans="1:63" s="12" customFormat="1" ht="22.8" customHeight="1">
      <c r="A449" s="12"/>
      <c r="B449" s="189"/>
      <c r="C449" s="190"/>
      <c r="D449" s="191" t="s">
        <v>74</v>
      </c>
      <c r="E449" s="203" t="s">
        <v>624</v>
      </c>
      <c r="F449" s="203" t="s">
        <v>625</v>
      </c>
      <c r="G449" s="190"/>
      <c r="H449" s="190"/>
      <c r="I449" s="193"/>
      <c r="J449" s="204">
        <f>BK449</f>
        <v>0</v>
      </c>
      <c r="K449" s="190"/>
      <c r="L449" s="195"/>
      <c r="M449" s="196"/>
      <c r="N449" s="197"/>
      <c r="O449" s="197"/>
      <c r="P449" s="198">
        <f>SUM(P450:P507)</f>
        <v>0</v>
      </c>
      <c r="Q449" s="197"/>
      <c r="R449" s="198">
        <f>SUM(R450:R507)</f>
        <v>0.43135654</v>
      </c>
      <c r="S449" s="197"/>
      <c r="T449" s="199">
        <f>SUM(T450:T507)</f>
        <v>0.30311086</v>
      </c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R449" s="200" t="s">
        <v>85</v>
      </c>
      <c r="AT449" s="201" t="s">
        <v>74</v>
      </c>
      <c r="AU449" s="201" t="s">
        <v>83</v>
      </c>
      <c r="AY449" s="200" t="s">
        <v>159</v>
      </c>
      <c r="BK449" s="202">
        <f>SUM(BK450:BK507)</f>
        <v>0</v>
      </c>
    </row>
    <row r="450" spans="1:65" s="2" customFormat="1" ht="24.15" customHeight="1">
      <c r="A450" s="39"/>
      <c r="B450" s="40"/>
      <c r="C450" s="205" t="s">
        <v>592</v>
      </c>
      <c r="D450" s="205" t="s">
        <v>162</v>
      </c>
      <c r="E450" s="206" t="s">
        <v>627</v>
      </c>
      <c r="F450" s="207" t="s">
        <v>628</v>
      </c>
      <c r="G450" s="208" t="s">
        <v>461</v>
      </c>
      <c r="H450" s="209">
        <v>37.724</v>
      </c>
      <c r="I450" s="210"/>
      <c r="J450" s="211">
        <f>ROUND(I450*H450,2)</f>
        <v>0</v>
      </c>
      <c r="K450" s="207" t="s">
        <v>166</v>
      </c>
      <c r="L450" s="45"/>
      <c r="M450" s="212" t="s">
        <v>19</v>
      </c>
      <c r="N450" s="213" t="s">
        <v>46</v>
      </c>
      <c r="O450" s="85"/>
      <c r="P450" s="214">
        <f>O450*H450</f>
        <v>0</v>
      </c>
      <c r="Q450" s="214">
        <v>0</v>
      </c>
      <c r="R450" s="214">
        <f>Q450*H450</f>
        <v>0</v>
      </c>
      <c r="S450" s="214">
        <v>0.00191</v>
      </c>
      <c r="T450" s="215">
        <f>S450*H450</f>
        <v>0.07205283999999999</v>
      </c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R450" s="216" t="s">
        <v>238</v>
      </c>
      <c r="AT450" s="216" t="s">
        <v>162</v>
      </c>
      <c r="AU450" s="216" t="s">
        <v>85</v>
      </c>
      <c r="AY450" s="18" t="s">
        <v>159</v>
      </c>
      <c r="BE450" s="217">
        <f>IF(N450="základní",J450,0)</f>
        <v>0</v>
      </c>
      <c r="BF450" s="217">
        <f>IF(N450="snížená",J450,0)</f>
        <v>0</v>
      </c>
      <c r="BG450" s="217">
        <f>IF(N450="zákl. přenesená",J450,0)</f>
        <v>0</v>
      </c>
      <c r="BH450" s="217">
        <f>IF(N450="sníž. přenesená",J450,0)</f>
        <v>0</v>
      </c>
      <c r="BI450" s="217">
        <f>IF(N450="nulová",J450,0)</f>
        <v>0</v>
      </c>
      <c r="BJ450" s="18" t="s">
        <v>83</v>
      </c>
      <c r="BK450" s="217">
        <f>ROUND(I450*H450,2)</f>
        <v>0</v>
      </c>
      <c r="BL450" s="18" t="s">
        <v>238</v>
      </c>
      <c r="BM450" s="216" t="s">
        <v>1975</v>
      </c>
    </row>
    <row r="451" spans="1:47" s="2" customFormat="1" ht="12">
      <c r="A451" s="39"/>
      <c r="B451" s="40"/>
      <c r="C451" s="41"/>
      <c r="D451" s="218" t="s">
        <v>169</v>
      </c>
      <c r="E451" s="41"/>
      <c r="F451" s="219" t="s">
        <v>630</v>
      </c>
      <c r="G451" s="41"/>
      <c r="H451" s="41"/>
      <c r="I451" s="220"/>
      <c r="J451" s="41"/>
      <c r="K451" s="41"/>
      <c r="L451" s="45"/>
      <c r="M451" s="221"/>
      <c r="N451" s="222"/>
      <c r="O451" s="85"/>
      <c r="P451" s="85"/>
      <c r="Q451" s="85"/>
      <c r="R451" s="85"/>
      <c r="S451" s="85"/>
      <c r="T451" s="86"/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T451" s="18" t="s">
        <v>169</v>
      </c>
      <c r="AU451" s="18" t="s">
        <v>85</v>
      </c>
    </row>
    <row r="452" spans="1:51" s="13" customFormat="1" ht="12">
      <c r="A452" s="13"/>
      <c r="B452" s="223"/>
      <c r="C452" s="224"/>
      <c r="D452" s="225" t="s">
        <v>175</v>
      </c>
      <c r="E452" s="226" t="s">
        <v>19</v>
      </c>
      <c r="F452" s="227" t="s">
        <v>478</v>
      </c>
      <c r="G452" s="224"/>
      <c r="H452" s="226" t="s">
        <v>19</v>
      </c>
      <c r="I452" s="228"/>
      <c r="J452" s="224"/>
      <c r="K452" s="224"/>
      <c r="L452" s="229"/>
      <c r="M452" s="230"/>
      <c r="N452" s="231"/>
      <c r="O452" s="231"/>
      <c r="P452" s="231"/>
      <c r="Q452" s="231"/>
      <c r="R452" s="231"/>
      <c r="S452" s="231"/>
      <c r="T452" s="232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33" t="s">
        <v>175</v>
      </c>
      <c r="AU452" s="233" t="s">
        <v>85</v>
      </c>
      <c r="AV452" s="13" t="s">
        <v>83</v>
      </c>
      <c r="AW452" s="13" t="s">
        <v>37</v>
      </c>
      <c r="AX452" s="13" t="s">
        <v>75</v>
      </c>
      <c r="AY452" s="233" t="s">
        <v>159</v>
      </c>
    </row>
    <row r="453" spans="1:51" s="13" customFormat="1" ht="12">
      <c r="A453" s="13"/>
      <c r="B453" s="223"/>
      <c r="C453" s="224"/>
      <c r="D453" s="225" t="s">
        <v>175</v>
      </c>
      <c r="E453" s="226" t="s">
        <v>19</v>
      </c>
      <c r="F453" s="227" t="s">
        <v>1876</v>
      </c>
      <c r="G453" s="224"/>
      <c r="H453" s="226" t="s">
        <v>19</v>
      </c>
      <c r="I453" s="228"/>
      <c r="J453" s="224"/>
      <c r="K453" s="224"/>
      <c r="L453" s="229"/>
      <c r="M453" s="230"/>
      <c r="N453" s="231"/>
      <c r="O453" s="231"/>
      <c r="P453" s="231"/>
      <c r="Q453" s="231"/>
      <c r="R453" s="231"/>
      <c r="S453" s="231"/>
      <c r="T453" s="232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33" t="s">
        <v>175</v>
      </c>
      <c r="AU453" s="233" t="s">
        <v>85</v>
      </c>
      <c r="AV453" s="13" t="s">
        <v>83</v>
      </c>
      <c r="AW453" s="13" t="s">
        <v>37</v>
      </c>
      <c r="AX453" s="13" t="s">
        <v>75</v>
      </c>
      <c r="AY453" s="233" t="s">
        <v>159</v>
      </c>
    </row>
    <row r="454" spans="1:51" s="14" customFormat="1" ht="12">
      <c r="A454" s="14"/>
      <c r="B454" s="234"/>
      <c r="C454" s="235"/>
      <c r="D454" s="225" t="s">
        <v>175</v>
      </c>
      <c r="E454" s="236" t="s">
        <v>19</v>
      </c>
      <c r="F454" s="237" t="s">
        <v>1976</v>
      </c>
      <c r="G454" s="235"/>
      <c r="H454" s="238">
        <v>37.724</v>
      </c>
      <c r="I454" s="239"/>
      <c r="J454" s="235"/>
      <c r="K454" s="235"/>
      <c r="L454" s="240"/>
      <c r="M454" s="241"/>
      <c r="N454" s="242"/>
      <c r="O454" s="242"/>
      <c r="P454" s="242"/>
      <c r="Q454" s="242"/>
      <c r="R454" s="242"/>
      <c r="S454" s="242"/>
      <c r="T454" s="243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T454" s="244" t="s">
        <v>175</v>
      </c>
      <c r="AU454" s="244" t="s">
        <v>85</v>
      </c>
      <c r="AV454" s="14" t="s">
        <v>85</v>
      </c>
      <c r="AW454" s="14" t="s">
        <v>37</v>
      </c>
      <c r="AX454" s="14" t="s">
        <v>83</v>
      </c>
      <c r="AY454" s="244" t="s">
        <v>159</v>
      </c>
    </row>
    <row r="455" spans="1:65" s="2" customFormat="1" ht="24.15" customHeight="1">
      <c r="A455" s="39"/>
      <c r="B455" s="40"/>
      <c r="C455" s="205" t="s">
        <v>600</v>
      </c>
      <c r="D455" s="205" t="s">
        <v>162</v>
      </c>
      <c r="E455" s="206" t="s">
        <v>633</v>
      </c>
      <c r="F455" s="207" t="s">
        <v>634</v>
      </c>
      <c r="G455" s="208" t="s">
        <v>461</v>
      </c>
      <c r="H455" s="209">
        <v>37.724</v>
      </c>
      <c r="I455" s="210"/>
      <c r="J455" s="211">
        <f>ROUND(I455*H455,2)</f>
        <v>0</v>
      </c>
      <c r="K455" s="207" t="s">
        <v>166</v>
      </c>
      <c r="L455" s="45"/>
      <c r="M455" s="212" t="s">
        <v>19</v>
      </c>
      <c r="N455" s="213" t="s">
        <v>46</v>
      </c>
      <c r="O455" s="85"/>
      <c r="P455" s="214">
        <f>O455*H455</f>
        <v>0</v>
      </c>
      <c r="Q455" s="214">
        <v>0</v>
      </c>
      <c r="R455" s="214">
        <f>Q455*H455</f>
        <v>0</v>
      </c>
      <c r="S455" s="214">
        <v>0.00223</v>
      </c>
      <c r="T455" s="215">
        <f>S455*H455</f>
        <v>0.08412452</v>
      </c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R455" s="216" t="s">
        <v>238</v>
      </c>
      <c r="AT455" s="216" t="s">
        <v>162</v>
      </c>
      <c r="AU455" s="216" t="s">
        <v>85</v>
      </c>
      <c r="AY455" s="18" t="s">
        <v>159</v>
      </c>
      <c r="BE455" s="217">
        <f>IF(N455="základní",J455,0)</f>
        <v>0</v>
      </c>
      <c r="BF455" s="217">
        <f>IF(N455="snížená",J455,0)</f>
        <v>0</v>
      </c>
      <c r="BG455" s="217">
        <f>IF(N455="zákl. přenesená",J455,0)</f>
        <v>0</v>
      </c>
      <c r="BH455" s="217">
        <f>IF(N455="sníž. přenesená",J455,0)</f>
        <v>0</v>
      </c>
      <c r="BI455" s="217">
        <f>IF(N455="nulová",J455,0)</f>
        <v>0</v>
      </c>
      <c r="BJ455" s="18" t="s">
        <v>83</v>
      </c>
      <c r="BK455" s="217">
        <f>ROUND(I455*H455,2)</f>
        <v>0</v>
      </c>
      <c r="BL455" s="18" t="s">
        <v>238</v>
      </c>
      <c r="BM455" s="216" t="s">
        <v>1977</v>
      </c>
    </row>
    <row r="456" spans="1:47" s="2" customFormat="1" ht="12">
      <c r="A456" s="39"/>
      <c r="B456" s="40"/>
      <c r="C456" s="41"/>
      <c r="D456" s="218" t="s">
        <v>169</v>
      </c>
      <c r="E456" s="41"/>
      <c r="F456" s="219" t="s">
        <v>636</v>
      </c>
      <c r="G456" s="41"/>
      <c r="H456" s="41"/>
      <c r="I456" s="220"/>
      <c r="J456" s="41"/>
      <c r="K456" s="41"/>
      <c r="L456" s="45"/>
      <c r="M456" s="221"/>
      <c r="N456" s="222"/>
      <c r="O456" s="85"/>
      <c r="P456" s="85"/>
      <c r="Q456" s="85"/>
      <c r="R456" s="85"/>
      <c r="S456" s="85"/>
      <c r="T456" s="86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T456" s="18" t="s">
        <v>169</v>
      </c>
      <c r="AU456" s="18" t="s">
        <v>85</v>
      </c>
    </row>
    <row r="457" spans="1:51" s="13" customFormat="1" ht="12">
      <c r="A457" s="13"/>
      <c r="B457" s="223"/>
      <c r="C457" s="224"/>
      <c r="D457" s="225" t="s">
        <v>175</v>
      </c>
      <c r="E457" s="226" t="s">
        <v>19</v>
      </c>
      <c r="F457" s="227" t="s">
        <v>478</v>
      </c>
      <c r="G457" s="224"/>
      <c r="H457" s="226" t="s">
        <v>19</v>
      </c>
      <c r="I457" s="228"/>
      <c r="J457" s="224"/>
      <c r="K457" s="224"/>
      <c r="L457" s="229"/>
      <c r="M457" s="230"/>
      <c r="N457" s="231"/>
      <c r="O457" s="231"/>
      <c r="P457" s="231"/>
      <c r="Q457" s="231"/>
      <c r="R457" s="231"/>
      <c r="S457" s="231"/>
      <c r="T457" s="232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T457" s="233" t="s">
        <v>175</v>
      </c>
      <c r="AU457" s="233" t="s">
        <v>85</v>
      </c>
      <c r="AV457" s="13" t="s">
        <v>83</v>
      </c>
      <c r="AW457" s="13" t="s">
        <v>37</v>
      </c>
      <c r="AX457" s="13" t="s">
        <v>75</v>
      </c>
      <c r="AY457" s="233" t="s">
        <v>159</v>
      </c>
    </row>
    <row r="458" spans="1:51" s="13" customFormat="1" ht="12">
      <c r="A458" s="13"/>
      <c r="B458" s="223"/>
      <c r="C458" s="224"/>
      <c r="D458" s="225" t="s">
        <v>175</v>
      </c>
      <c r="E458" s="226" t="s">
        <v>19</v>
      </c>
      <c r="F458" s="227" t="s">
        <v>1876</v>
      </c>
      <c r="G458" s="224"/>
      <c r="H458" s="226" t="s">
        <v>19</v>
      </c>
      <c r="I458" s="228"/>
      <c r="J458" s="224"/>
      <c r="K458" s="224"/>
      <c r="L458" s="229"/>
      <c r="M458" s="230"/>
      <c r="N458" s="231"/>
      <c r="O458" s="231"/>
      <c r="P458" s="231"/>
      <c r="Q458" s="231"/>
      <c r="R458" s="231"/>
      <c r="S458" s="231"/>
      <c r="T458" s="232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33" t="s">
        <v>175</v>
      </c>
      <c r="AU458" s="233" t="s">
        <v>85</v>
      </c>
      <c r="AV458" s="13" t="s">
        <v>83</v>
      </c>
      <c r="AW458" s="13" t="s">
        <v>37</v>
      </c>
      <c r="AX458" s="13" t="s">
        <v>75</v>
      </c>
      <c r="AY458" s="233" t="s">
        <v>159</v>
      </c>
    </row>
    <row r="459" spans="1:51" s="14" customFormat="1" ht="12">
      <c r="A459" s="14"/>
      <c r="B459" s="234"/>
      <c r="C459" s="235"/>
      <c r="D459" s="225" t="s">
        <v>175</v>
      </c>
      <c r="E459" s="236" t="s">
        <v>19</v>
      </c>
      <c r="F459" s="237" t="s">
        <v>1976</v>
      </c>
      <c r="G459" s="235"/>
      <c r="H459" s="238">
        <v>37.724</v>
      </c>
      <c r="I459" s="239"/>
      <c r="J459" s="235"/>
      <c r="K459" s="235"/>
      <c r="L459" s="240"/>
      <c r="M459" s="241"/>
      <c r="N459" s="242"/>
      <c r="O459" s="242"/>
      <c r="P459" s="242"/>
      <c r="Q459" s="242"/>
      <c r="R459" s="242"/>
      <c r="S459" s="242"/>
      <c r="T459" s="243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244" t="s">
        <v>175</v>
      </c>
      <c r="AU459" s="244" t="s">
        <v>85</v>
      </c>
      <c r="AV459" s="14" t="s">
        <v>85</v>
      </c>
      <c r="AW459" s="14" t="s">
        <v>37</v>
      </c>
      <c r="AX459" s="14" t="s">
        <v>83</v>
      </c>
      <c r="AY459" s="244" t="s">
        <v>159</v>
      </c>
    </row>
    <row r="460" spans="1:65" s="2" customFormat="1" ht="33" customHeight="1">
      <c r="A460" s="39"/>
      <c r="B460" s="40"/>
      <c r="C460" s="205" t="s">
        <v>607</v>
      </c>
      <c r="D460" s="205" t="s">
        <v>162</v>
      </c>
      <c r="E460" s="206" t="s">
        <v>638</v>
      </c>
      <c r="F460" s="207" t="s">
        <v>639</v>
      </c>
      <c r="G460" s="208" t="s">
        <v>461</v>
      </c>
      <c r="H460" s="209">
        <v>37.724</v>
      </c>
      <c r="I460" s="210"/>
      <c r="J460" s="211">
        <f>ROUND(I460*H460,2)</f>
        <v>0</v>
      </c>
      <c r="K460" s="207" t="s">
        <v>19</v>
      </c>
      <c r="L460" s="45"/>
      <c r="M460" s="212" t="s">
        <v>19</v>
      </c>
      <c r="N460" s="213" t="s">
        <v>46</v>
      </c>
      <c r="O460" s="85"/>
      <c r="P460" s="214">
        <f>O460*H460</f>
        <v>0</v>
      </c>
      <c r="Q460" s="214">
        <v>0.00278</v>
      </c>
      <c r="R460" s="214">
        <f>Q460*H460</f>
        <v>0.10487271999999999</v>
      </c>
      <c r="S460" s="214">
        <v>0</v>
      </c>
      <c r="T460" s="215">
        <f>S460*H460</f>
        <v>0</v>
      </c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R460" s="216" t="s">
        <v>238</v>
      </c>
      <c r="AT460" s="216" t="s">
        <v>162</v>
      </c>
      <c r="AU460" s="216" t="s">
        <v>85</v>
      </c>
      <c r="AY460" s="18" t="s">
        <v>159</v>
      </c>
      <c r="BE460" s="217">
        <f>IF(N460="základní",J460,0)</f>
        <v>0</v>
      </c>
      <c r="BF460" s="217">
        <f>IF(N460="snížená",J460,0)</f>
        <v>0</v>
      </c>
      <c r="BG460" s="217">
        <f>IF(N460="zákl. přenesená",J460,0)</f>
        <v>0</v>
      </c>
      <c r="BH460" s="217">
        <f>IF(N460="sníž. přenesená",J460,0)</f>
        <v>0</v>
      </c>
      <c r="BI460" s="217">
        <f>IF(N460="nulová",J460,0)</f>
        <v>0</v>
      </c>
      <c r="BJ460" s="18" t="s">
        <v>83</v>
      </c>
      <c r="BK460" s="217">
        <f>ROUND(I460*H460,2)</f>
        <v>0</v>
      </c>
      <c r="BL460" s="18" t="s">
        <v>238</v>
      </c>
      <c r="BM460" s="216" t="s">
        <v>1978</v>
      </c>
    </row>
    <row r="461" spans="1:51" s="13" customFormat="1" ht="12">
      <c r="A461" s="13"/>
      <c r="B461" s="223"/>
      <c r="C461" s="224"/>
      <c r="D461" s="225" t="s">
        <v>175</v>
      </c>
      <c r="E461" s="226" t="s">
        <v>19</v>
      </c>
      <c r="F461" s="227" t="s">
        <v>358</v>
      </c>
      <c r="G461" s="224"/>
      <c r="H461" s="226" t="s">
        <v>19</v>
      </c>
      <c r="I461" s="228"/>
      <c r="J461" s="224"/>
      <c r="K461" s="224"/>
      <c r="L461" s="229"/>
      <c r="M461" s="230"/>
      <c r="N461" s="231"/>
      <c r="O461" s="231"/>
      <c r="P461" s="231"/>
      <c r="Q461" s="231"/>
      <c r="R461" s="231"/>
      <c r="S461" s="231"/>
      <c r="T461" s="232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33" t="s">
        <v>175</v>
      </c>
      <c r="AU461" s="233" t="s">
        <v>85</v>
      </c>
      <c r="AV461" s="13" t="s">
        <v>83</v>
      </c>
      <c r="AW461" s="13" t="s">
        <v>37</v>
      </c>
      <c r="AX461" s="13" t="s">
        <v>75</v>
      </c>
      <c r="AY461" s="233" t="s">
        <v>159</v>
      </c>
    </row>
    <row r="462" spans="1:51" s="13" customFormat="1" ht="12">
      <c r="A462" s="13"/>
      <c r="B462" s="223"/>
      <c r="C462" s="224"/>
      <c r="D462" s="225" t="s">
        <v>175</v>
      </c>
      <c r="E462" s="226" t="s">
        <v>19</v>
      </c>
      <c r="F462" s="227" t="s">
        <v>478</v>
      </c>
      <c r="G462" s="224"/>
      <c r="H462" s="226" t="s">
        <v>19</v>
      </c>
      <c r="I462" s="228"/>
      <c r="J462" s="224"/>
      <c r="K462" s="224"/>
      <c r="L462" s="229"/>
      <c r="M462" s="230"/>
      <c r="N462" s="231"/>
      <c r="O462" s="231"/>
      <c r="P462" s="231"/>
      <c r="Q462" s="231"/>
      <c r="R462" s="231"/>
      <c r="S462" s="231"/>
      <c r="T462" s="232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33" t="s">
        <v>175</v>
      </c>
      <c r="AU462" s="233" t="s">
        <v>85</v>
      </c>
      <c r="AV462" s="13" t="s">
        <v>83</v>
      </c>
      <c r="AW462" s="13" t="s">
        <v>37</v>
      </c>
      <c r="AX462" s="13" t="s">
        <v>75</v>
      </c>
      <c r="AY462" s="233" t="s">
        <v>159</v>
      </c>
    </row>
    <row r="463" spans="1:51" s="13" customFormat="1" ht="12">
      <c r="A463" s="13"/>
      <c r="B463" s="223"/>
      <c r="C463" s="224"/>
      <c r="D463" s="225" t="s">
        <v>175</v>
      </c>
      <c r="E463" s="226" t="s">
        <v>19</v>
      </c>
      <c r="F463" s="227" t="s">
        <v>1876</v>
      </c>
      <c r="G463" s="224"/>
      <c r="H463" s="226" t="s">
        <v>19</v>
      </c>
      <c r="I463" s="228"/>
      <c r="J463" s="224"/>
      <c r="K463" s="224"/>
      <c r="L463" s="229"/>
      <c r="M463" s="230"/>
      <c r="N463" s="231"/>
      <c r="O463" s="231"/>
      <c r="P463" s="231"/>
      <c r="Q463" s="231"/>
      <c r="R463" s="231"/>
      <c r="S463" s="231"/>
      <c r="T463" s="232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33" t="s">
        <v>175</v>
      </c>
      <c r="AU463" s="233" t="s">
        <v>85</v>
      </c>
      <c r="AV463" s="13" t="s">
        <v>83</v>
      </c>
      <c r="AW463" s="13" t="s">
        <v>37</v>
      </c>
      <c r="AX463" s="13" t="s">
        <v>75</v>
      </c>
      <c r="AY463" s="233" t="s">
        <v>159</v>
      </c>
    </row>
    <row r="464" spans="1:51" s="14" customFormat="1" ht="12">
      <c r="A464" s="14"/>
      <c r="B464" s="234"/>
      <c r="C464" s="235"/>
      <c r="D464" s="225" t="s">
        <v>175</v>
      </c>
      <c r="E464" s="236" t="s">
        <v>19</v>
      </c>
      <c r="F464" s="237" t="s">
        <v>1976</v>
      </c>
      <c r="G464" s="235"/>
      <c r="H464" s="238">
        <v>37.724</v>
      </c>
      <c r="I464" s="239"/>
      <c r="J464" s="235"/>
      <c r="K464" s="235"/>
      <c r="L464" s="240"/>
      <c r="M464" s="241"/>
      <c r="N464" s="242"/>
      <c r="O464" s="242"/>
      <c r="P464" s="242"/>
      <c r="Q464" s="242"/>
      <c r="R464" s="242"/>
      <c r="S464" s="242"/>
      <c r="T464" s="243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T464" s="244" t="s">
        <v>175</v>
      </c>
      <c r="AU464" s="244" t="s">
        <v>85</v>
      </c>
      <c r="AV464" s="14" t="s">
        <v>85</v>
      </c>
      <c r="AW464" s="14" t="s">
        <v>37</v>
      </c>
      <c r="AX464" s="14" t="s">
        <v>83</v>
      </c>
      <c r="AY464" s="244" t="s">
        <v>159</v>
      </c>
    </row>
    <row r="465" spans="1:65" s="2" customFormat="1" ht="37.8" customHeight="1">
      <c r="A465" s="39"/>
      <c r="B465" s="40"/>
      <c r="C465" s="205" t="s">
        <v>612</v>
      </c>
      <c r="D465" s="205" t="s">
        <v>162</v>
      </c>
      <c r="E465" s="206" t="s">
        <v>642</v>
      </c>
      <c r="F465" s="207" t="s">
        <v>643</v>
      </c>
      <c r="G465" s="208" t="s">
        <v>461</v>
      </c>
      <c r="H465" s="209">
        <v>37.724</v>
      </c>
      <c r="I465" s="210"/>
      <c r="J465" s="211">
        <f>ROUND(I465*H465,2)</f>
        <v>0</v>
      </c>
      <c r="K465" s="207" t="s">
        <v>19</v>
      </c>
      <c r="L465" s="45"/>
      <c r="M465" s="212" t="s">
        <v>19</v>
      </c>
      <c r="N465" s="213" t="s">
        <v>46</v>
      </c>
      <c r="O465" s="85"/>
      <c r="P465" s="214">
        <f>O465*H465</f>
        <v>0</v>
      </c>
      <c r="Q465" s="214">
        <v>0.00117</v>
      </c>
      <c r="R465" s="214">
        <f>Q465*H465</f>
        <v>0.044137079999999995</v>
      </c>
      <c r="S465" s="214">
        <v>0</v>
      </c>
      <c r="T465" s="215">
        <f>S465*H465</f>
        <v>0</v>
      </c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R465" s="216" t="s">
        <v>238</v>
      </c>
      <c r="AT465" s="216" t="s">
        <v>162</v>
      </c>
      <c r="AU465" s="216" t="s">
        <v>85</v>
      </c>
      <c r="AY465" s="18" t="s">
        <v>159</v>
      </c>
      <c r="BE465" s="217">
        <f>IF(N465="základní",J465,0)</f>
        <v>0</v>
      </c>
      <c r="BF465" s="217">
        <f>IF(N465="snížená",J465,0)</f>
        <v>0</v>
      </c>
      <c r="BG465" s="217">
        <f>IF(N465="zákl. přenesená",J465,0)</f>
        <v>0</v>
      </c>
      <c r="BH465" s="217">
        <f>IF(N465="sníž. přenesená",J465,0)</f>
        <v>0</v>
      </c>
      <c r="BI465" s="217">
        <f>IF(N465="nulová",J465,0)</f>
        <v>0</v>
      </c>
      <c r="BJ465" s="18" t="s">
        <v>83</v>
      </c>
      <c r="BK465" s="217">
        <f>ROUND(I465*H465,2)</f>
        <v>0</v>
      </c>
      <c r="BL465" s="18" t="s">
        <v>238</v>
      </c>
      <c r="BM465" s="216" t="s">
        <v>1979</v>
      </c>
    </row>
    <row r="466" spans="1:51" s="13" customFormat="1" ht="12">
      <c r="A466" s="13"/>
      <c r="B466" s="223"/>
      <c r="C466" s="224"/>
      <c r="D466" s="225" t="s">
        <v>175</v>
      </c>
      <c r="E466" s="226" t="s">
        <v>19</v>
      </c>
      <c r="F466" s="227" t="s">
        <v>358</v>
      </c>
      <c r="G466" s="224"/>
      <c r="H466" s="226" t="s">
        <v>19</v>
      </c>
      <c r="I466" s="228"/>
      <c r="J466" s="224"/>
      <c r="K466" s="224"/>
      <c r="L466" s="229"/>
      <c r="M466" s="230"/>
      <c r="N466" s="231"/>
      <c r="O466" s="231"/>
      <c r="P466" s="231"/>
      <c r="Q466" s="231"/>
      <c r="R466" s="231"/>
      <c r="S466" s="231"/>
      <c r="T466" s="232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33" t="s">
        <v>175</v>
      </c>
      <c r="AU466" s="233" t="s">
        <v>85</v>
      </c>
      <c r="AV466" s="13" t="s">
        <v>83</v>
      </c>
      <c r="AW466" s="13" t="s">
        <v>37</v>
      </c>
      <c r="AX466" s="13" t="s">
        <v>75</v>
      </c>
      <c r="AY466" s="233" t="s">
        <v>159</v>
      </c>
    </row>
    <row r="467" spans="1:51" s="13" customFormat="1" ht="12">
      <c r="A467" s="13"/>
      <c r="B467" s="223"/>
      <c r="C467" s="224"/>
      <c r="D467" s="225" t="s">
        <v>175</v>
      </c>
      <c r="E467" s="226" t="s">
        <v>19</v>
      </c>
      <c r="F467" s="227" t="s">
        <v>478</v>
      </c>
      <c r="G467" s="224"/>
      <c r="H467" s="226" t="s">
        <v>19</v>
      </c>
      <c r="I467" s="228"/>
      <c r="J467" s="224"/>
      <c r="K467" s="224"/>
      <c r="L467" s="229"/>
      <c r="M467" s="230"/>
      <c r="N467" s="231"/>
      <c r="O467" s="231"/>
      <c r="P467" s="231"/>
      <c r="Q467" s="231"/>
      <c r="R467" s="231"/>
      <c r="S467" s="231"/>
      <c r="T467" s="232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33" t="s">
        <v>175</v>
      </c>
      <c r="AU467" s="233" t="s">
        <v>85</v>
      </c>
      <c r="AV467" s="13" t="s">
        <v>83</v>
      </c>
      <c r="AW467" s="13" t="s">
        <v>37</v>
      </c>
      <c r="AX467" s="13" t="s">
        <v>75</v>
      </c>
      <c r="AY467" s="233" t="s">
        <v>159</v>
      </c>
    </row>
    <row r="468" spans="1:51" s="13" customFormat="1" ht="12">
      <c r="A468" s="13"/>
      <c r="B468" s="223"/>
      <c r="C468" s="224"/>
      <c r="D468" s="225" t="s">
        <v>175</v>
      </c>
      <c r="E468" s="226" t="s">
        <v>19</v>
      </c>
      <c r="F468" s="227" t="s">
        <v>1876</v>
      </c>
      <c r="G468" s="224"/>
      <c r="H468" s="226" t="s">
        <v>19</v>
      </c>
      <c r="I468" s="228"/>
      <c r="J468" s="224"/>
      <c r="K468" s="224"/>
      <c r="L468" s="229"/>
      <c r="M468" s="230"/>
      <c r="N468" s="231"/>
      <c r="O468" s="231"/>
      <c r="P468" s="231"/>
      <c r="Q468" s="231"/>
      <c r="R468" s="231"/>
      <c r="S468" s="231"/>
      <c r="T468" s="232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33" t="s">
        <v>175</v>
      </c>
      <c r="AU468" s="233" t="s">
        <v>85</v>
      </c>
      <c r="AV468" s="13" t="s">
        <v>83</v>
      </c>
      <c r="AW468" s="13" t="s">
        <v>37</v>
      </c>
      <c r="AX468" s="13" t="s">
        <v>75</v>
      </c>
      <c r="AY468" s="233" t="s">
        <v>159</v>
      </c>
    </row>
    <row r="469" spans="1:51" s="14" customFormat="1" ht="12">
      <c r="A469" s="14"/>
      <c r="B469" s="234"/>
      <c r="C469" s="235"/>
      <c r="D469" s="225" t="s">
        <v>175</v>
      </c>
      <c r="E469" s="236" t="s">
        <v>19</v>
      </c>
      <c r="F469" s="237" t="s">
        <v>1976</v>
      </c>
      <c r="G469" s="235"/>
      <c r="H469" s="238">
        <v>37.724</v>
      </c>
      <c r="I469" s="239"/>
      <c r="J469" s="235"/>
      <c r="K469" s="235"/>
      <c r="L469" s="240"/>
      <c r="M469" s="241"/>
      <c r="N469" s="242"/>
      <c r="O469" s="242"/>
      <c r="P469" s="242"/>
      <c r="Q469" s="242"/>
      <c r="R469" s="242"/>
      <c r="S469" s="242"/>
      <c r="T469" s="243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T469" s="244" t="s">
        <v>175</v>
      </c>
      <c r="AU469" s="244" t="s">
        <v>85</v>
      </c>
      <c r="AV469" s="14" t="s">
        <v>85</v>
      </c>
      <c r="AW469" s="14" t="s">
        <v>37</v>
      </c>
      <c r="AX469" s="14" t="s">
        <v>83</v>
      </c>
      <c r="AY469" s="244" t="s">
        <v>159</v>
      </c>
    </row>
    <row r="470" spans="1:65" s="2" customFormat="1" ht="37.8" customHeight="1">
      <c r="A470" s="39"/>
      <c r="B470" s="40"/>
      <c r="C470" s="205" t="s">
        <v>619</v>
      </c>
      <c r="D470" s="205" t="s">
        <v>162</v>
      </c>
      <c r="E470" s="206" t="s">
        <v>646</v>
      </c>
      <c r="F470" s="207" t="s">
        <v>647</v>
      </c>
      <c r="G470" s="208" t="s">
        <v>461</v>
      </c>
      <c r="H470" s="209">
        <v>35.674</v>
      </c>
      <c r="I470" s="210"/>
      <c r="J470" s="211">
        <f>ROUND(I470*H470,2)</f>
        <v>0</v>
      </c>
      <c r="K470" s="207" t="s">
        <v>166</v>
      </c>
      <c r="L470" s="45"/>
      <c r="M470" s="212" t="s">
        <v>19</v>
      </c>
      <c r="N470" s="213" t="s">
        <v>46</v>
      </c>
      <c r="O470" s="85"/>
      <c r="P470" s="214">
        <f>O470*H470</f>
        <v>0</v>
      </c>
      <c r="Q470" s="214">
        <v>0.00117</v>
      </c>
      <c r="R470" s="214">
        <f>Q470*H470</f>
        <v>0.04173858</v>
      </c>
      <c r="S470" s="214">
        <v>0</v>
      </c>
      <c r="T470" s="215">
        <f>S470*H470</f>
        <v>0</v>
      </c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R470" s="216" t="s">
        <v>238</v>
      </c>
      <c r="AT470" s="216" t="s">
        <v>162</v>
      </c>
      <c r="AU470" s="216" t="s">
        <v>85</v>
      </c>
      <c r="AY470" s="18" t="s">
        <v>159</v>
      </c>
      <c r="BE470" s="217">
        <f>IF(N470="základní",J470,0)</f>
        <v>0</v>
      </c>
      <c r="BF470" s="217">
        <f>IF(N470="snížená",J470,0)</f>
        <v>0</v>
      </c>
      <c r="BG470" s="217">
        <f>IF(N470="zákl. přenesená",J470,0)</f>
        <v>0</v>
      </c>
      <c r="BH470" s="217">
        <f>IF(N470="sníž. přenesená",J470,0)</f>
        <v>0</v>
      </c>
      <c r="BI470" s="217">
        <f>IF(N470="nulová",J470,0)</f>
        <v>0</v>
      </c>
      <c r="BJ470" s="18" t="s">
        <v>83</v>
      </c>
      <c r="BK470" s="217">
        <f>ROUND(I470*H470,2)</f>
        <v>0</v>
      </c>
      <c r="BL470" s="18" t="s">
        <v>238</v>
      </c>
      <c r="BM470" s="216" t="s">
        <v>1980</v>
      </c>
    </row>
    <row r="471" spans="1:47" s="2" customFormat="1" ht="12">
      <c r="A471" s="39"/>
      <c r="B471" s="40"/>
      <c r="C471" s="41"/>
      <c r="D471" s="218" t="s">
        <v>169</v>
      </c>
      <c r="E471" s="41"/>
      <c r="F471" s="219" t="s">
        <v>649</v>
      </c>
      <c r="G471" s="41"/>
      <c r="H471" s="41"/>
      <c r="I471" s="220"/>
      <c r="J471" s="41"/>
      <c r="K471" s="41"/>
      <c r="L471" s="45"/>
      <c r="M471" s="221"/>
      <c r="N471" s="222"/>
      <c r="O471" s="85"/>
      <c r="P471" s="85"/>
      <c r="Q471" s="85"/>
      <c r="R471" s="85"/>
      <c r="S471" s="85"/>
      <c r="T471" s="86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T471" s="18" t="s">
        <v>169</v>
      </c>
      <c r="AU471" s="18" t="s">
        <v>85</v>
      </c>
    </row>
    <row r="472" spans="1:51" s="13" customFormat="1" ht="12">
      <c r="A472" s="13"/>
      <c r="B472" s="223"/>
      <c r="C472" s="224"/>
      <c r="D472" s="225" t="s">
        <v>175</v>
      </c>
      <c r="E472" s="226" t="s">
        <v>19</v>
      </c>
      <c r="F472" s="227" t="s">
        <v>358</v>
      </c>
      <c r="G472" s="224"/>
      <c r="H472" s="226" t="s">
        <v>19</v>
      </c>
      <c r="I472" s="228"/>
      <c r="J472" s="224"/>
      <c r="K472" s="224"/>
      <c r="L472" s="229"/>
      <c r="M472" s="230"/>
      <c r="N472" s="231"/>
      <c r="O472" s="231"/>
      <c r="P472" s="231"/>
      <c r="Q472" s="231"/>
      <c r="R472" s="231"/>
      <c r="S472" s="231"/>
      <c r="T472" s="232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33" t="s">
        <v>175</v>
      </c>
      <c r="AU472" s="233" t="s">
        <v>85</v>
      </c>
      <c r="AV472" s="13" t="s">
        <v>83</v>
      </c>
      <c r="AW472" s="13" t="s">
        <v>37</v>
      </c>
      <c r="AX472" s="13" t="s">
        <v>75</v>
      </c>
      <c r="AY472" s="233" t="s">
        <v>159</v>
      </c>
    </row>
    <row r="473" spans="1:51" s="13" customFormat="1" ht="12">
      <c r="A473" s="13"/>
      <c r="B473" s="223"/>
      <c r="C473" s="224"/>
      <c r="D473" s="225" t="s">
        <v>175</v>
      </c>
      <c r="E473" s="226" t="s">
        <v>19</v>
      </c>
      <c r="F473" s="227" t="s">
        <v>359</v>
      </c>
      <c r="G473" s="224"/>
      <c r="H473" s="226" t="s">
        <v>19</v>
      </c>
      <c r="I473" s="228"/>
      <c r="J473" s="224"/>
      <c r="K473" s="224"/>
      <c r="L473" s="229"/>
      <c r="M473" s="230"/>
      <c r="N473" s="231"/>
      <c r="O473" s="231"/>
      <c r="P473" s="231"/>
      <c r="Q473" s="231"/>
      <c r="R473" s="231"/>
      <c r="S473" s="231"/>
      <c r="T473" s="232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T473" s="233" t="s">
        <v>175</v>
      </c>
      <c r="AU473" s="233" t="s">
        <v>85</v>
      </c>
      <c r="AV473" s="13" t="s">
        <v>83</v>
      </c>
      <c r="AW473" s="13" t="s">
        <v>37</v>
      </c>
      <c r="AX473" s="13" t="s">
        <v>75</v>
      </c>
      <c r="AY473" s="233" t="s">
        <v>159</v>
      </c>
    </row>
    <row r="474" spans="1:51" s="13" customFormat="1" ht="12">
      <c r="A474" s="13"/>
      <c r="B474" s="223"/>
      <c r="C474" s="224"/>
      <c r="D474" s="225" t="s">
        <v>175</v>
      </c>
      <c r="E474" s="226" t="s">
        <v>19</v>
      </c>
      <c r="F474" s="227" t="s">
        <v>1876</v>
      </c>
      <c r="G474" s="224"/>
      <c r="H474" s="226" t="s">
        <v>19</v>
      </c>
      <c r="I474" s="228"/>
      <c r="J474" s="224"/>
      <c r="K474" s="224"/>
      <c r="L474" s="229"/>
      <c r="M474" s="230"/>
      <c r="N474" s="231"/>
      <c r="O474" s="231"/>
      <c r="P474" s="231"/>
      <c r="Q474" s="231"/>
      <c r="R474" s="231"/>
      <c r="S474" s="231"/>
      <c r="T474" s="232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33" t="s">
        <v>175</v>
      </c>
      <c r="AU474" s="233" t="s">
        <v>85</v>
      </c>
      <c r="AV474" s="13" t="s">
        <v>83</v>
      </c>
      <c r="AW474" s="13" t="s">
        <v>37</v>
      </c>
      <c r="AX474" s="13" t="s">
        <v>75</v>
      </c>
      <c r="AY474" s="233" t="s">
        <v>159</v>
      </c>
    </row>
    <row r="475" spans="1:51" s="14" customFormat="1" ht="12">
      <c r="A475" s="14"/>
      <c r="B475" s="234"/>
      <c r="C475" s="235"/>
      <c r="D475" s="225" t="s">
        <v>175</v>
      </c>
      <c r="E475" s="236" t="s">
        <v>19</v>
      </c>
      <c r="F475" s="237" t="s">
        <v>1929</v>
      </c>
      <c r="G475" s="235"/>
      <c r="H475" s="238">
        <v>35.674</v>
      </c>
      <c r="I475" s="239"/>
      <c r="J475" s="235"/>
      <c r="K475" s="235"/>
      <c r="L475" s="240"/>
      <c r="M475" s="241"/>
      <c r="N475" s="242"/>
      <c r="O475" s="242"/>
      <c r="P475" s="242"/>
      <c r="Q475" s="242"/>
      <c r="R475" s="242"/>
      <c r="S475" s="242"/>
      <c r="T475" s="243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T475" s="244" t="s">
        <v>175</v>
      </c>
      <c r="AU475" s="244" t="s">
        <v>85</v>
      </c>
      <c r="AV475" s="14" t="s">
        <v>85</v>
      </c>
      <c r="AW475" s="14" t="s">
        <v>37</v>
      </c>
      <c r="AX475" s="14" t="s">
        <v>83</v>
      </c>
      <c r="AY475" s="244" t="s">
        <v>159</v>
      </c>
    </row>
    <row r="476" spans="1:65" s="2" customFormat="1" ht="37.8" customHeight="1">
      <c r="A476" s="39"/>
      <c r="B476" s="40"/>
      <c r="C476" s="205" t="s">
        <v>626</v>
      </c>
      <c r="D476" s="205" t="s">
        <v>162</v>
      </c>
      <c r="E476" s="206" t="s">
        <v>651</v>
      </c>
      <c r="F476" s="207" t="s">
        <v>652</v>
      </c>
      <c r="G476" s="208" t="s">
        <v>461</v>
      </c>
      <c r="H476" s="209">
        <v>37.724</v>
      </c>
      <c r="I476" s="210"/>
      <c r="J476" s="211">
        <f>ROUND(I476*H476,2)</f>
        <v>0</v>
      </c>
      <c r="K476" s="207" t="s">
        <v>19</v>
      </c>
      <c r="L476" s="45"/>
      <c r="M476" s="212" t="s">
        <v>19</v>
      </c>
      <c r="N476" s="213" t="s">
        <v>46</v>
      </c>
      <c r="O476" s="85"/>
      <c r="P476" s="214">
        <f>O476*H476</f>
        <v>0</v>
      </c>
      <c r="Q476" s="214">
        <v>0.00117</v>
      </c>
      <c r="R476" s="214">
        <f>Q476*H476</f>
        <v>0.044137079999999995</v>
      </c>
      <c r="S476" s="214">
        <v>0</v>
      </c>
      <c r="T476" s="215">
        <f>S476*H476</f>
        <v>0</v>
      </c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R476" s="216" t="s">
        <v>238</v>
      </c>
      <c r="AT476" s="216" t="s">
        <v>162</v>
      </c>
      <c r="AU476" s="216" t="s">
        <v>85</v>
      </c>
      <c r="AY476" s="18" t="s">
        <v>159</v>
      </c>
      <c r="BE476" s="217">
        <f>IF(N476="základní",J476,0)</f>
        <v>0</v>
      </c>
      <c r="BF476" s="217">
        <f>IF(N476="snížená",J476,0)</f>
        <v>0</v>
      </c>
      <c r="BG476" s="217">
        <f>IF(N476="zákl. přenesená",J476,0)</f>
        <v>0</v>
      </c>
      <c r="BH476" s="217">
        <f>IF(N476="sníž. přenesená",J476,0)</f>
        <v>0</v>
      </c>
      <c r="BI476" s="217">
        <f>IF(N476="nulová",J476,0)</f>
        <v>0</v>
      </c>
      <c r="BJ476" s="18" t="s">
        <v>83</v>
      </c>
      <c r="BK476" s="217">
        <f>ROUND(I476*H476,2)</f>
        <v>0</v>
      </c>
      <c r="BL476" s="18" t="s">
        <v>238</v>
      </c>
      <c r="BM476" s="216" t="s">
        <v>1981</v>
      </c>
    </row>
    <row r="477" spans="1:51" s="13" customFormat="1" ht="12">
      <c r="A477" s="13"/>
      <c r="B477" s="223"/>
      <c r="C477" s="224"/>
      <c r="D477" s="225" t="s">
        <v>175</v>
      </c>
      <c r="E477" s="226" t="s">
        <v>19</v>
      </c>
      <c r="F477" s="227" t="s">
        <v>358</v>
      </c>
      <c r="G477" s="224"/>
      <c r="H477" s="226" t="s">
        <v>19</v>
      </c>
      <c r="I477" s="228"/>
      <c r="J477" s="224"/>
      <c r="K477" s="224"/>
      <c r="L477" s="229"/>
      <c r="M477" s="230"/>
      <c r="N477" s="231"/>
      <c r="O477" s="231"/>
      <c r="P477" s="231"/>
      <c r="Q477" s="231"/>
      <c r="R477" s="231"/>
      <c r="S477" s="231"/>
      <c r="T477" s="232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33" t="s">
        <v>175</v>
      </c>
      <c r="AU477" s="233" t="s">
        <v>85</v>
      </c>
      <c r="AV477" s="13" t="s">
        <v>83</v>
      </c>
      <c r="AW477" s="13" t="s">
        <v>37</v>
      </c>
      <c r="AX477" s="13" t="s">
        <v>75</v>
      </c>
      <c r="AY477" s="233" t="s">
        <v>159</v>
      </c>
    </row>
    <row r="478" spans="1:51" s="13" customFormat="1" ht="12">
      <c r="A478" s="13"/>
      <c r="B478" s="223"/>
      <c r="C478" s="224"/>
      <c r="D478" s="225" t="s">
        <v>175</v>
      </c>
      <c r="E478" s="226" t="s">
        <v>19</v>
      </c>
      <c r="F478" s="227" t="s">
        <v>478</v>
      </c>
      <c r="G478" s="224"/>
      <c r="H478" s="226" t="s">
        <v>19</v>
      </c>
      <c r="I478" s="228"/>
      <c r="J478" s="224"/>
      <c r="K478" s="224"/>
      <c r="L478" s="229"/>
      <c r="M478" s="230"/>
      <c r="N478" s="231"/>
      <c r="O478" s="231"/>
      <c r="P478" s="231"/>
      <c r="Q478" s="231"/>
      <c r="R478" s="231"/>
      <c r="S478" s="231"/>
      <c r="T478" s="232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33" t="s">
        <v>175</v>
      </c>
      <c r="AU478" s="233" t="s">
        <v>85</v>
      </c>
      <c r="AV478" s="13" t="s">
        <v>83</v>
      </c>
      <c r="AW478" s="13" t="s">
        <v>37</v>
      </c>
      <c r="AX478" s="13" t="s">
        <v>75</v>
      </c>
      <c r="AY478" s="233" t="s">
        <v>159</v>
      </c>
    </row>
    <row r="479" spans="1:51" s="13" customFormat="1" ht="12">
      <c r="A479" s="13"/>
      <c r="B479" s="223"/>
      <c r="C479" s="224"/>
      <c r="D479" s="225" t="s">
        <v>175</v>
      </c>
      <c r="E479" s="226" t="s">
        <v>19</v>
      </c>
      <c r="F479" s="227" t="s">
        <v>1876</v>
      </c>
      <c r="G479" s="224"/>
      <c r="H479" s="226" t="s">
        <v>19</v>
      </c>
      <c r="I479" s="228"/>
      <c r="J479" s="224"/>
      <c r="K479" s="224"/>
      <c r="L479" s="229"/>
      <c r="M479" s="230"/>
      <c r="N479" s="231"/>
      <c r="O479" s="231"/>
      <c r="P479" s="231"/>
      <c r="Q479" s="231"/>
      <c r="R479" s="231"/>
      <c r="S479" s="231"/>
      <c r="T479" s="232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33" t="s">
        <v>175</v>
      </c>
      <c r="AU479" s="233" t="s">
        <v>85</v>
      </c>
      <c r="AV479" s="13" t="s">
        <v>83</v>
      </c>
      <c r="AW479" s="13" t="s">
        <v>37</v>
      </c>
      <c r="AX479" s="13" t="s">
        <v>75</v>
      </c>
      <c r="AY479" s="233" t="s">
        <v>159</v>
      </c>
    </row>
    <row r="480" spans="1:51" s="14" customFormat="1" ht="12">
      <c r="A480" s="14"/>
      <c r="B480" s="234"/>
      <c r="C480" s="235"/>
      <c r="D480" s="225" t="s">
        <v>175</v>
      </c>
      <c r="E480" s="236" t="s">
        <v>19</v>
      </c>
      <c r="F480" s="237" t="s">
        <v>1976</v>
      </c>
      <c r="G480" s="235"/>
      <c r="H480" s="238">
        <v>37.724</v>
      </c>
      <c r="I480" s="239"/>
      <c r="J480" s="235"/>
      <c r="K480" s="235"/>
      <c r="L480" s="240"/>
      <c r="M480" s="241"/>
      <c r="N480" s="242"/>
      <c r="O480" s="242"/>
      <c r="P480" s="242"/>
      <c r="Q480" s="242"/>
      <c r="R480" s="242"/>
      <c r="S480" s="242"/>
      <c r="T480" s="243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T480" s="244" t="s">
        <v>175</v>
      </c>
      <c r="AU480" s="244" t="s">
        <v>85</v>
      </c>
      <c r="AV480" s="14" t="s">
        <v>85</v>
      </c>
      <c r="AW480" s="14" t="s">
        <v>37</v>
      </c>
      <c r="AX480" s="14" t="s">
        <v>83</v>
      </c>
      <c r="AY480" s="244" t="s">
        <v>159</v>
      </c>
    </row>
    <row r="481" spans="1:65" s="2" customFormat="1" ht="21.75" customHeight="1">
      <c r="A481" s="39"/>
      <c r="B481" s="40"/>
      <c r="C481" s="205" t="s">
        <v>632</v>
      </c>
      <c r="D481" s="205" t="s">
        <v>162</v>
      </c>
      <c r="E481" s="206" t="s">
        <v>670</v>
      </c>
      <c r="F481" s="207" t="s">
        <v>671</v>
      </c>
      <c r="G481" s="208" t="s">
        <v>461</v>
      </c>
      <c r="H481" s="209">
        <v>83.962</v>
      </c>
      <c r="I481" s="210"/>
      <c r="J481" s="211">
        <f>ROUND(I481*H481,2)</f>
        <v>0</v>
      </c>
      <c r="K481" s="207" t="s">
        <v>166</v>
      </c>
      <c r="L481" s="45"/>
      <c r="M481" s="212" t="s">
        <v>19</v>
      </c>
      <c r="N481" s="213" t="s">
        <v>46</v>
      </c>
      <c r="O481" s="85"/>
      <c r="P481" s="214">
        <f>O481*H481</f>
        <v>0</v>
      </c>
      <c r="Q481" s="214">
        <v>0</v>
      </c>
      <c r="R481" s="214">
        <f>Q481*H481</f>
        <v>0</v>
      </c>
      <c r="S481" s="214">
        <v>0.00175</v>
      </c>
      <c r="T481" s="215">
        <f>S481*H481</f>
        <v>0.14693350000000002</v>
      </c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R481" s="216" t="s">
        <v>238</v>
      </c>
      <c r="AT481" s="216" t="s">
        <v>162</v>
      </c>
      <c r="AU481" s="216" t="s">
        <v>85</v>
      </c>
      <c r="AY481" s="18" t="s">
        <v>159</v>
      </c>
      <c r="BE481" s="217">
        <f>IF(N481="základní",J481,0)</f>
        <v>0</v>
      </c>
      <c r="BF481" s="217">
        <f>IF(N481="snížená",J481,0)</f>
        <v>0</v>
      </c>
      <c r="BG481" s="217">
        <f>IF(N481="zákl. přenesená",J481,0)</f>
        <v>0</v>
      </c>
      <c r="BH481" s="217">
        <f>IF(N481="sníž. přenesená",J481,0)</f>
        <v>0</v>
      </c>
      <c r="BI481" s="217">
        <f>IF(N481="nulová",J481,0)</f>
        <v>0</v>
      </c>
      <c r="BJ481" s="18" t="s">
        <v>83</v>
      </c>
      <c r="BK481" s="217">
        <f>ROUND(I481*H481,2)</f>
        <v>0</v>
      </c>
      <c r="BL481" s="18" t="s">
        <v>238</v>
      </c>
      <c r="BM481" s="216" t="s">
        <v>1982</v>
      </c>
    </row>
    <row r="482" spans="1:47" s="2" customFormat="1" ht="12">
      <c r="A482" s="39"/>
      <c r="B482" s="40"/>
      <c r="C482" s="41"/>
      <c r="D482" s="218" t="s">
        <v>169</v>
      </c>
      <c r="E482" s="41"/>
      <c r="F482" s="219" t="s">
        <v>673</v>
      </c>
      <c r="G482" s="41"/>
      <c r="H482" s="41"/>
      <c r="I482" s="220"/>
      <c r="J482" s="41"/>
      <c r="K482" s="41"/>
      <c r="L482" s="45"/>
      <c r="M482" s="221"/>
      <c r="N482" s="222"/>
      <c r="O482" s="85"/>
      <c r="P482" s="85"/>
      <c r="Q482" s="85"/>
      <c r="R482" s="85"/>
      <c r="S482" s="85"/>
      <c r="T482" s="86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T482" s="18" t="s">
        <v>169</v>
      </c>
      <c r="AU482" s="18" t="s">
        <v>85</v>
      </c>
    </row>
    <row r="483" spans="1:51" s="13" customFormat="1" ht="12">
      <c r="A483" s="13"/>
      <c r="B483" s="223"/>
      <c r="C483" s="224"/>
      <c r="D483" s="225" t="s">
        <v>175</v>
      </c>
      <c r="E483" s="226" t="s">
        <v>19</v>
      </c>
      <c r="F483" s="227" t="s">
        <v>674</v>
      </c>
      <c r="G483" s="224"/>
      <c r="H483" s="226" t="s">
        <v>19</v>
      </c>
      <c r="I483" s="228"/>
      <c r="J483" s="224"/>
      <c r="K483" s="224"/>
      <c r="L483" s="229"/>
      <c r="M483" s="230"/>
      <c r="N483" s="231"/>
      <c r="O483" s="231"/>
      <c r="P483" s="231"/>
      <c r="Q483" s="231"/>
      <c r="R483" s="231"/>
      <c r="S483" s="231"/>
      <c r="T483" s="232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T483" s="233" t="s">
        <v>175</v>
      </c>
      <c r="AU483" s="233" t="s">
        <v>85</v>
      </c>
      <c r="AV483" s="13" t="s">
        <v>83</v>
      </c>
      <c r="AW483" s="13" t="s">
        <v>37</v>
      </c>
      <c r="AX483" s="13" t="s">
        <v>75</v>
      </c>
      <c r="AY483" s="233" t="s">
        <v>159</v>
      </c>
    </row>
    <row r="484" spans="1:51" s="13" customFormat="1" ht="12">
      <c r="A484" s="13"/>
      <c r="B484" s="223"/>
      <c r="C484" s="224"/>
      <c r="D484" s="225" t="s">
        <v>175</v>
      </c>
      <c r="E484" s="226" t="s">
        <v>19</v>
      </c>
      <c r="F484" s="227" t="s">
        <v>1876</v>
      </c>
      <c r="G484" s="224"/>
      <c r="H484" s="226" t="s">
        <v>19</v>
      </c>
      <c r="I484" s="228"/>
      <c r="J484" s="224"/>
      <c r="K484" s="224"/>
      <c r="L484" s="229"/>
      <c r="M484" s="230"/>
      <c r="N484" s="231"/>
      <c r="O484" s="231"/>
      <c r="P484" s="231"/>
      <c r="Q484" s="231"/>
      <c r="R484" s="231"/>
      <c r="S484" s="231"/>
      <c r="T484" s="232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33" t="s">
        <v>175</v>
      </c>
      <c r="AU484" s="233" t="s">
        <v>85</v>
      </c>
      <c r="AV484" s="13" t="s">
        <v>83</v>
      </c>
      <c r="AW484" s="13" t="s">
        <v>37</v>
      </c>
      <c r="AX484" s="13" t="s">
        <v>75</v>
      </c>
      <c r="AY484" s="233" t="s">
        <v>159</v>
      </c>
    </row>
    <row r="485" spans="1:51" s="13" customFormat="1" ht="12">
      <c r="A485" s="13"/>
      <c r="B485" s="223"/>
      <c r="C485" s="224"/>
      <c r="D485" s="225" t="s">
        <v>175</v>
      </c>
      <c r="E485" s="226" t="s">
        <v>19</v>
      </c>
      <c r="F485" s="227" t="s">
        <v>1323</v>
      </c>
      <c r="G485" s="224"/>
      <c r="H485" s="226" t="s">
        <v>19</v>
      </c>
      <c r="I485" s="228"/>
      <c r="J485" s="224"/>
      <c r="K485" s="224"/>
      <c r="L485" s="229"/>
      <c r="M485" s="230"/>
      <c r="N485" s="231"/>
      <c r="O485" s="231"/>
      <c r="P485" s="231"/>
      <c r="Q485" s="231"/>
      <c r="R485" s="231"/>
      <c r="S485" s="231"/>
      <c r="T485" s="232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T485" s="233" t="s">
        <v>175</v>
      </c>
      <c r="AU485" s="233" t="s">
        <v>85</v>
      </c>
      <c r="AV485" s="13" t="s">
        <v>83</v>
      </c>
      <c r="AW485" s="13" t="s">
        <v>37</v>
      </c>
      <c r="AX485" s="13" t="s">
        <v>75</v>
      </c>
      <c r="AY485" s="233" t="s">
        <v>159</v>
      </c>
    </row>
    <row r="486" spans="1:51" s="14" customFormat="1" ht="12">
      <c r="A486" s="14"/>
      <c r="B486" s="234"/>
      <c r="C486" s="235"/>
      <c r="D486" s="225" t="s">
        <v>175</v>
      </c>
      <c r="E486" s="236" t="s">
        <v>19</v>
      </c>
      <c r="F486" s="237" t="s">
        <v>1931</v>
      </c>
      <c r="G486" s="235"/>
      <c r="H486" s="238">
        <v>72</v>
      </c>
      <c r="I486" s="239"/>
      <c r="J486" s="235"/>
      <c r="K486" s="235"/>
      <c r="L486" s="240"/>
      <c r="M486" s="241"/>
      <c r="N486" s="242"/>
      <c r="O486" s="242"/>
      <c r="P486" s="242"/>
      <c r="Q486" s="242"/>
      <c r="R486" s="242"/>
      <c r="S486" s="242"/>
      <c r="T486" s="243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T486" s="244" t="s">
        <v>175</v>
      </c>
      <c r="AU486" s="244" t="s">
        <v>85</v>
      </c>
      <c r="AV486" s="14" t="s">
        <v>85</v>
      </c>
      <c r="AW486" s="14" t="s">
        <v>37</v>
      </c>
      <c r="AX486" s="14" t="s">
        <v>75</v>
      </c>
      <c r="AY486" s="244" t="s">
        <v>159</v>
      </c>
    </row>
    <row r="487" spans="1:51" s="13" customFormat="1" ht="12">
      <c r="A487" s="13"/>
      <c r="B487" s="223"/>
      <c r="C487" s="224"/>
      <c r="D487" s="225" t="s">
        <v>175</v>
      </c>
      <c r="E487" s="226" t="s">
        <v>19</v>
      </c>
      <c r="F487" s="227" t="s">
        <v>1889</v>
      </c>
      <c r="G487" s="224"/>
      <c r="H487" s="226" t="s">
        <v>19</v>
      </c>
      <c r="I487" s="228"/>
      <c r="J487" s="224"/>
      <c r="K487" s="224"/>
      <c r="L487" s="229"/>
      <c r="M487" s="230"/>
      <c r="N487" s="231"/>
      <c r="O487" s="231"/>
      <c r="P487" s="231"/>
      <c r="Q487" s="231"/>
      <c r="R487" s="231"/>
      <c r="S487" s="231"/>
      <c r="T487" s="232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33" t="s">
        <v>175</v>
      </c>
      <c r="AU487" s="233" t="s">
        <v>85</v>
      </c>
      <c r="AV487" s="13" t="s">
        <v>83</v>
      </c>
      <c r="AW487" s="13" t="s">
        <v>37</v>
      </c>
      <c r="AX487" s="13" t="s">
        <v>75</v>
      </c>
      <c r="AY487" s="233" t="s">
        <v>159</v>
      </c>
    </row>
    <row r="488" spans="1:51" s="14" customFormat="1" ht="12">
      <c r="A488" s="14"/>
      <c r="B488" s="234"/>
      <c r="C488" s="235"/>
      <c r="D488" s="225" t="s">
        <v>175</v>
      </c>
      <c r="E488" s="236" t="s">
        <v>19</v>
      </c>
      <c r="F488" s="237" t="s">
        <v>1932</v>
      </c>
      <c r="G488" s="235"/>
      <c r="H488" s="238">
        <v>11.962</v>
      </c>
      <c r="I488" s="239"/>
      <c r="J488" s="235"/>
      <c r="K488" s="235"/>
      <c r="L488" s="240"/>
      <c r="M488" s="241"/>
      <c r="N488" s="242"/>
      <c r="O488" s="242"/>
      <c r="P488" s="242"/>
      <c r="Q488" s="242"/>
      <c r="R488" s="242"/>
      <c r="S488" s="242"/>
      <c r="T488" s="243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T488" s="244" t="s">
        <v>175</v>
      </c>
      <c r="AU488" s="244" t="s">
        <v>85</v>
      </c>
      <c r="AV488" s="14" t="s">
        <v>85</v>
      </c>
      <c r="AW488" s="14" t="s">
        <v>37</v>
      </c>
      <c r="AX488" s="14" t="s">
        <v>75</v>
      </c>
      <c r="AY488" s="244" t="s">
        <v>159</v>
      </c>
    </row>
    <row r="489" spans="1:51" s="15" customFormat="1" ht="12">
      <c r="A489" s="15"/>
      <c r="B489" s="245"/>
      <c r="C489" s="246"/>
      <c r="D489" s="225" t="s">
        <v>175</v>
      </c>
      <c r="E489" s="247" t="s">
        <v>19</v>
      </c>
      <c r="F489" s="248" t="s">
        <v>179</v>
      </c>
      <c r="G489" s="246"/>
      <c r="H489" s="249">
        <v>83.962</v>
      </c>
      <c r="I489" s="250"/>
      <c r="J489" s="246"/>
      <c r="K489" s="246"/>
      <c r="L489" s="251"/>
      <c r="M489" s="252"/>
      <c r="N489" s="253"/>
      <c r="O489" s="253"/>
      <c r="P489" s="253"/>
      <c r="Q489" s="253"/>
      <c r="R489" s="253"/>
      <c r="S489" s="253"/>
      <c r="T489" s="254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T489" s="255" t="s">
        <v>175</v>
      </c>
      <c r="AU489" s="255" t="s">
        <v>85</v>
      </c>
      <c r="AV489" s="15" t="s">
        <v>167</v>
      </c>
      <c r="AW489" s="15" t="s">
        <v>37</v>
      </c>
      <c r="AX489" s="15" t="s">
        <v>83</v>
      </c>
      <c r="AY489" s="255" t="s">
        <v>159</v>
      </c>
    </row>
    <row r="490" spans="1:65" s="2" customFormat="1" ht="24.15" customHeight="1">
      <c r="A490" s="39"/>
      <c r="B490" s="40"/>
      <c r="C490" s="205" t="s">
        <v>637</v>
      </c>
      <c r="D490" s="205" t="s">
        <v>162</v>
      </c>
      <c r="E490" s="206" t="s">
        <v>676</v>
      </c>
      <c r="F490" s="207" t="s">
        <v>677</v>
      </c>
      <c r="G490" s="208" t="s">
        <v>461</v>
      </c>
      <c r="H490" s="209">
        <v>83.962</v>
      </c>
      <c r="I490" s="210"/>
      <c r="J490" s="211">
        <f>ROUND(I490*H490,2)</f>
        <v>0</v>
      </c>
      <c r="K490" s="207" t="s">
        <v>19</v>
      </c>
      <c r="L490" s="45"/>
      <c r="M490" s="212" t="s">
        <v>19</v>
      </c>
      <c r="N490" s="213" t="s">
        <v>46</v>
      </c>
      <c r="O490" s="85"/>
      <c r="P490" s="214">
        <f>O490*H490</f>
        <v>0</v>
      </c>
      <c r="Q490" s="214">
        <v>0.00117</v>
      </c>
      <c r="R490" s="214">
        <f>Q490*H490</f>
        <v>0.09823554000000001</v>
      </c>
      <c r="S490" s="214">
        <v>0</v>
      </c>
      <c r="T490" s="215">
        <f>S490*H490</f>
        <v>0</v>
      </c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R490" s="216" t="s">
        <v>238</v>
      </c>
      <c r="AT490" s="216" t="s">
        <v>162</v>
      </c>
      <c r="AU490" s="216" t="s">
        <v>85</v>
      </c>
      <c r="AY490" s="18" t="s">
        <v>159</v>
      </c>
      <c r="BE490" s="217">
        <f>IF(N490="základní",J490,0)</f>
        <v>0</v>
      </c>
      <c r="BF490" s="217">
        <f>IF(N490="snížená",J490,0)</f>
        <v>0</v>
      </c>
      <c r="BG490" s="217">
        <f>IF(N490="zákl. přenesená",J490,0)</f>
        <v>0</v>
      </c>
      <c r="BH490" s="217">
        <f>IF(N490="sníž. přenesená",J490,0)</f>
        <v>0</v>
      </c>
      <c r="BI490" s="217">
        <f>IF(N490="nulová",J490,0)</f>
        <v>0</v>
      </c>
      <c r="BJ490" s="18" t="s">
        <v>83</v>
      </c>
      <c r="BK490" s="217">
        <f>ROUND(I490*H490,2)</f>
        <v>0</v>
      </c>
      <c r="BL490" s="18" t="s">
        <v>238</v>
      </c>
      <c r="BM490" s="216" t="s">
        <v>1983</v>
      </c>
    </row>
    <row r="491" spans="1:51" s="13" customFormat="1" ht="12">
      <c r="A491" s="13"/>
      <c r="B491" s="223"/>
      <c r="C491" s="224"/>
      <c r="D491" s="225" t="s">
        <v>175</v>
      </c>
      <c r="E491" s="226" t="s">
        <v>19</v>
      </c>
      <c r="F491" s="227" t="s">
        <v>364</v>
      </c>
      <c r="G491" s="224"/>
      <c r="H491" s="226" t="s">
        <v>19</v>
      </c>
      <c r="I491" s="228"/>
      <c r="J491" s="224"/>
      <c r="K491" s="224"/>
      <c r="L491" s="229"/>
      <c r="M491" s="230"/>
      <c r="N491" s="231"/>
      <c r="O491" s="231"/>
      <c r="P491" s="231"/>
      <c r="Q491" s="231"/>
      <c r="R491" s="231"/>
      <c r="S491" s="231"/>
      <c r="T491" s="232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233" t="s">
        <v>175</v>
      </c>
      <c r="AU491" s="233" t="s">
        <v>85</v>
      </c>
      <c r="AV491" s="13" t="s">
        <v>83</v>
      </c>
      <c r="AW491" s="13" t="s">
        <v>37</v>
      </c>
      <c r="AX491" s="13" t="s">
        <v>75</v>
      </c>
      <c r="AY491" s="233" t="s">
        <v>159</v>
      </c>
    </row>
    <row r="492" spans="1:51" s="13" customFormat="1" ht="12">
      <c r="A492" s="13"/>
      <c r="B492" s="223"/>
      <c r="C492" s="224"/>
      <c r="D492" s="225" t="s">
        <v>175</v>
      </c>
      <c r="E492" s="226" t="s">
        <v>19</v>
      </c>
      <c r="F492" s="227" t="s">
        <v>1876</v>
      </c>
      <c r="G492" s="224"/>
      <c r="H492" s="226" t="s">
        <v>19</v>
      </c>
      <c r="I492" s="228"/>
      <c r="J492" s="224"/>
      <c r="K492" s="224"/>
      <c r="L492" s="229"/>
      <c r="M492" s="230"/>
      <c r="N492" s="231"/>
      <c r="O492" s="231"/>
      <c r="P492" s="231"/>
      <c r="Q492" s="231"/>
      <c r="R492" s="231"/>
      <c r="S492" s="231"/>
      <c r="T492" s="232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233" t="s">
        <v>175</v>
      </c>
      <c r="AU492" s="233" t="s">
        <v>85</v>
      </c>
      <c r="AV492" s="13" t="s">
        <v>83</v>
      </c>
      <c r="AW492" s="13" t="s">
        <v>37</v>
      </c>
      <c r="AX492" s="13" t="s">
        <v>75</v>
      </c>
      <c r="AY492" s="233" t="s">
        <v>159</v>
      </c>
    </row>
    <row r="493" spans="1:51" s="13" customFormat="1" ht="12">
      <c r="A493" s="13"/>
      <c r="B493" s="223"/>
      <c r="C493" s="224"/>
      <c r="D493" s="225" t="s">
        <v>175</v>
      </c>
      <c r="E493" s="226" t="s">
        <v>19</v>
      </c>
      <c r="F493" s="227" t="s">
        <v>1323</v>
      </c>
      <c r="G493" s="224"/>
      <c r="H493" s="226" t="s">
        <v>19</v>
      </c>
      <c r="I493" s="228"/>
      <c r="J493" s="224"/>
      <c r="K493" s="224"/>
      <c r="L493" s="229"/>
      <c r="M493" s="230"/>
      <c r="N493" s="231"/>
      <c r="O493" s="231"/>
      <c r="P493" s="231"/>
      <c r="Q493" s="231"/>
      <c r="R493" s="231"/>
      <c r="S493" s="231"/>
      <c r="T493" s="232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233" t="s">
        <v>175</v>
      </c>
      <c r="AU493" s="233" t="s">
        <v>85</v>
      </c>
      <c r="AV493" s="13" t="s">
        <v>83</v>
      </c>
      <c r="AW493" s="13" t="s">
        <v>37</v>
      </c>
      <c r="AX493" s="13" t="s">
        <v>75</v>
      </c>
      <c r="AY493" s="233" t="s">
        <v>159</v>
      </c>
    </row>
    <row r="494" spans="1:51" s="14" customFormat="1" ht="12">
      <c r="A494" s="14"/>
      <c r="B494" s="234"/>
      <c r="C494" s="235"/>
      <c r="D494" s="225" t="s">
        <v>175</v>
      </c>
      <c r="E494" s="236" t="s">
        <v>19</v>
      </c>
      <c r="F494" s="237" t="s">
        <v>1931</v>
      </c>
      <c r="G494" s="235"/>
      <c r="H494" s="238">
        <v>72</v>
      </c>
      <c r="I494" s="239"/>
      <c r="J494" s="235"/>
      <c r="K494" s="235"/>
      <c r="L494" s="240"/>
      <c r="M494" s="241"/>
      <c r="N494" s="242"/>
      <c r="O494" s="242"/>
      <c r="P494" s="242"/>
      <c r="Q494" s="242"/>
      <c r="R494" s="242"/>
      <c r="S494" s="242"/>
      <c r="T494" s="243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T494" s="244" t="s">
        <v>175</v>
      </c>
      <c r="AU494" s="244" t="s">
        <v>85</v>
      </c>
      <c r="AV494" s="14" t="s">
        <v>85</v>
      </c>
      <c r="AW494" s="14" t="s">
        <v>37</v>
      </c>
      <c r="AX494" s="14" t="s">
        <v>75</v>
      </c>
      <c r="AY494" s="244" t="s">
        <v>159</v>
      </c>
    </row>
    <row r="495" spans="1:51" s="13" customFormat="1" ht="12">
      <c r="A495" s="13"/>
      <c r="B495" s="223"/>
      <c r="C495" s="224"/>
      <c r="D495" s="225" t="s">
        <v>175</v>
      </c>
      <c r="E495" s="226" t="s">
        <v>19</v>
      </c>
      <c r="F495" s="227" t="s">
        <v>1889</v>
      </c>
      <c r="G495" s="224"/>
      <c r="H495" s="226" t="s">
        <v>19</v>
      </c>
      <c r="I495" s="228"/>
      <c r="J495" s="224"/>
      <c r="K495" s="224"/>
      <c r="L495" s="229"/>
      <c r="M495" s="230"/>
      <c r="N495" s="231"/>
      <c r="O495" s="231"/>
      <c r="P495" s="231"/>
      <c r="Q495" s="231"/>
      <c r="R495" s="231"/>
      <c r="S495" s="231"/>
      <c r="T495" s="232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T495" s="233" t="s">
        <v>175</v>
      </c>
      <c r="AU495" s="233" t="s">
        <v>85</v>
      </c>
      <c r="AV495" s="13" t="s">
        <v>83</v>
      </c>
      <c r="AW495" s="13" t="s">
        <v>37</v>
      </c>
      <c r="AX495" s="13" t="s">
        <v>75</v>
      </c>
      <c r="AY495" s="233" t="s">
        <v>159</v>
      </c>
    </row>
    <row r="496" spans="1:51" s="14" customFormat="1" ht="12">
      <c r="A496" s="14"/>
      <c r="B496" s="234"/>
      <c r="C496" s="235"/>
      <c r="D496" s="225" t="s">
        <v>175</v>
      </c>
      <c r="E496" s="236" t="s">
        <v>19</v>
      </c>
      <c r="F496" s="237" t="s">
        <v>1932</v>
      </c>
      <c r="G496" s="235"/>
      <c r="H496" s="238">
        <v>11.962</v>
      </c>
      <c r="I496" s="239"/>
      <c r="J496" s="235"/>
      <c r="K496" s="235"/>
      <c r="L496" s="240"/>
      <c r="M496" s="241"/>
      <c r="N496" s="242"/>
      <c r="O496" s="242"/>
      <c r="P496" s="242"/>
      <c r="Q496" s="242"/>
      <c r="R496" s="242"/>
      <c r="S496" s="242"/>
      <c r="T496" s="243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T496" s="244" t="s">
        <v>175</v>
      </c>
      <c r="AU496" s="244" t="s">
        <v>85</v>
      </c>
      <c r="AV496" s="14" t="s">
        <v>85</v>
      </c>
      <c r="AW496" s="14" t="s">
        <v>37</v>
      </c>
      <c r="AX496" s="14" t="s">
        <v>75</v>
      </c>
      <c r="AY496" s="244" t="s">
        <v>159</v>
      </c>
    </row>
    <row r="497" spans="1:51" s="15" customFormat="1" ht="12">
      <c r="A497" s="15"/>
      <c r="B497" s="245"/>
      <c r="C497" s="246"/>
      <c r="D497" s="225" t="s">
        <v>175</v>
      </c>
      <c r="E497" s="247" t="s">
        <v>19</v>
      </c>
      <c r="F497" s="248" t="s">
        <v>179</v>
      </c>
      <c r="G497" s="246"/>
      <c r="H497" s="249">
        <v>83.962</v>
      </c>
      <c r="I497" s="250"/>
      <c r="J497" s="246"/>
      <c r="K497" s="246"/>
      <c r="L497" s="251"/>
      <c r="M497" s="252"/>
      <c r="N497" s="253"/>
      <c r="O497" s="253"/>
      <c r="P497" s="253"/>
      <c r="Q497" s="253"/>
      <c r="R497" s="253"/>
      <c r="S497" s="253"/>
      <c r="T497" s="254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T497" s="255" t="s">
        <v>175</v>
      </c>
      <c r="AU497" s="255" t="s">
        <v>85</v>
      </c>
      <c r="AV497" s="15" t="s">
        <v>167</v>
      </c>
      <c r="AW497" s="15" t="s">
        <v>37</v>
      </c>
      <c r="AX497" s="15" t="s">
        <v>83</v>
      </c>
      <c r="AY497" s="255" t="s">
        <v>159</v>
      </c>
    </row>
    <row r="498" spans="1:65" s="2" customFormat="1" ht="24.15" customHeight="1">
      <c r="A498" s="39"/>
      <c r="B498" s="40"/>
      <c r="C498" s="205" t="s">
        <v>641</v>
      </c>
      <c r="D498" s="205" t="s">
        <v>162</v>
      </c>
      <c r="E498" s="206" t="s">
        <v>680</v>
      </c>
      <c r="F498" s="207" t="s">
        <v>681</v>
      </c>
      <c r="G498" s="208" t="s">
        <v>461</v>
      </c>
      <c r="H498" s="209">
        <v>83.962</v>
      </c>
      <c r="I498" s="210"/>
      <c r="J498" s="211">
        <f>ROUND(I498*H498,2)</f>
        <v>0</v>
      </c>
      <c r="K498" s="207" t="s">
        <v>19</v>
      </c>
      <c r="L498" s="45"/>
      <c r="M498" s="212" t="s">
        <v>19</v>
      </c>
      <c r="N498" s="213" t="s">
        <v>46</v>
      </c>
      <c r="O498" s="85"/>
      <c r="P498" s="214">
        <f>O498*H498</f>
        <v>0</v>
      </c>
      <c r="Q498" s="214">
        <v>0.00117</v>
      </c>
      <c r="R498" s="214">
        <f>Q498*H498</f>
        <v>0.09823554000000001</v>
      </c>
      <c r="S498" s="214">
        <v>0</v>
      </c>
      <c r="T498" s="215">
        <f>S498*H498</f>
        <v>0</v>
      </c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R498" s="216" t="s">
        <v>238</v>
      </c>
      <c r="AT498" s="216" t="s">
        <v>162</v>
      </c>
      <c r="AU498" s="216" t="s">
        <v>85</v>
      </c>
      <c r="AY498" s="18" t="s">
        <v>159</v>
      </c>
      <c r="BE498" s="217">
        <f>IF(N498="základní",J498,0)</f>
        <v>0</v>
      </c>
      <c r="BF498" s="217">
        <f>IF(N498="snížená",J498,0)</f>
        <v>0</v>
      </c>
      <c r="BG498" s="217">
        <f>IF(N498="zákl. přenesená",J498,0)</f>
        <v>0</v>
      </c>
      <c r="BH498" s="217">
        <f>IF(N498="sníž. přenesená",J498,0)</f>
        <v>0</v>
      </c>
      <c r="BI498" s="217">
        <f>IF(N498="nulová",J498,0)</f>
        <v>0</v>
      </c>
      <c r="BJ498" s="18" t="s">
        <v>83</v>
      </c>
      <c r="BK498" s="217">
        <f>ROUND(I498*H498,2)</f>
        <v>0</v>
      </c>
      <c r="BL498" s="18" t="s">
        <v>238</v>
      </c>
      <c r="BM498" s="216" t="s">
        <v>1984</v>
      </c>
    </row>
    <row r="499" spans="1:51" s="13" customFormat="1" ht="12">
      <c r="A499" s="13"/>
      <c r="B499" s="223"/>
      <c r="C499" s="224"/>
      <c r="D499" s="225" t="s">
        <v>175</v>
      </c>
      <c r="E499" s="226" t="s">
        <v>19</v>
      </c>
      <c r="F499" s="227" t="s">
        <v>364</v>
      </c>
      <c r="G499" s="224"/>
      <c r="H499" s="226" t="s">
        <v>19</v>
      </c>
      <c r="I499" s="228"/>
      <c r="J499" s="224"/>
      <c r="K499" s="224"/>
      <c r="L499" s="229"/>
      <c r="M499" s="230"/>
      <c r="N499" s="231"/>
      <c r="O499" s="231"/>
      <c r="P499" s="231"/>
      <c r="Q499" s="231"/>
      <c r="R499" s="231"/>
      <c r="S499" s="231"/>
      <c r="T499" s="232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33" t="s">
        <v>175</v>
      </c>
      <c r="AU499" s="233" t="s">
        <v>85</v>
      </c>
      <c r="AV499" s="13" t="s">
        <v>83</v>
      </c>
      <c r="AW499" s="13" t="s">
        <v>37</v>
      </c>
      <c r="AX499" s="13" t="s">
        <v>75</v>
      </c>
      <c r="AY499" s="233" t="s">
        <v>159</v>
      </c>
    </row>
    <row r="500" spans="1:51" s="13" customFormat="1" ht="12">
      <c r="A500" s="13"/>
      <c r="B500" s="223"/>
      <c r="C500" s="224"/>
      <c r="D500" s="225" t="s">
        <v>175</v>
      </c>
      <c r="E500" s="226" t="s">
        <v>19</v>
      </c>
      <c r="F500" s="227" t="s">
        <v>1876</v>
      </c>
      <c r="G500" s="224"/>
      <c r="H500" s="226" t="s">
        <v>19</v>
      </c>
      <c r="I500" s="228"/>
      <c r="J500" s="224"/>
      <c r="K500" s="224"/>
      <c r="L500" s="229"/>
      <c r="M500" s="230"/>
      <c r="N500" s="231"/>
      <c r="O500" s="231"/>
      <c r="P500" s="231"/>
      <c r="Q500" s="231"/>
      <c r="R500" s="231"/>
      <c r="S500" s="231"/>
      <c r="T500" s="232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33" t="s">
        <v>175</v>
      </c>
      <c r="AU500" s="233" t="s">
        <v>85</v>
      </c>
      <c r="AV500" s="13" t="s">
        <v>83</v>
      </c>
      <c r="AW500" s="13" t="s">
        <v>37</v>
      </c>
      <c r="AX500" s="13" t="s">
        <v>75</v>
      </c>
      <c r="AY500" s="233" t="s">
        <v>159</v>
      </c>
    </row>
    <row r="501" spans="1:51" s="13" customFormat="1" ht="12">
      <c r="A501" s="13"/>
      <c r="B501" s="223"/>
      <c r="C501" s="224"/>
      <c r="D501" s="225" t="s">
        <v>175</v>
      </c>
      <c r="E501" s="226" t="s">
        <v>19</v>
      </c>
      <c r="F501" s="227" t="s">
        <v>1323</v>
      </c>
      <c r="G501" s="224"/>
      <c r="H501" s="226" t="s">
        <v>19</v>
      </c>
      <c r="I501" s="228"/>
      <c r="J501" s="224"/>
      <c r="K501" s="224"/>
      <c r="L501" s="229"/>
      <c r="M501" s="230"/>
      <c r="N501" s="231"/>
      <c r="O501" s="231"/>
      <c r="P501" s="231"/>
      <c r="Q501" s="231"/>
      <c r="R501" s="231"/>
      <c r="S501" s="231"/>
      <c r="T501" s="232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T501" s="233" t="s">
        <v>175</v>
      </c>
      <c r="AU501" s="233" t="s">
        <v>85</v>
      </c>
      <c r="AV501" s="13" t="s">
        <v>83</v>
      </c>
      <c r="AW501" s="13" t="s">
        <v>37</v>
      </c>
      <c r="AX501" s="13" t="s">
        <v>75</v>
      </c>
      <c r="AY501" s="233" t="s">
        <v>159</v>
      </c>
    </row>
    <row r="502" spans="1:51" s="14" customFormat="1" ht="12">
      <c r="A502" s="14"/>
      <c r="B502" s="234"/>
      <c r="C502" s="235"/>
      <c r="D502" s="225" t="s">
        <v>175</v>
      </c>
      <c r="E502" s="236" t="s">
        <v>19</v>
      </c>
      <c r="F502" s="237" t="s">
        <v>1931</v>
      </c>
      <c r="G502" s="235"/>
      <c r="H502" s="238">
        <v>72</v>
      </c>
      <c r="I502" s="239"/>
      <c r="J502" s="235"/>
      <c r="K502" s="235"/>
      <c r="L502" s="240"/>
      <c r="M502" s="241"/>
      <c r="N502" s="242"/>
      <c r="O502" s="242"/>
      <c r="P502" s="242"/>
      <c r="Q502" s="242"/>
      <c r="R502" s="242"/>
      <c r="S502" s="242"/>
      <c r="T502" s="243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T502" s="244" t="s">
        <v>175</v>
      </c>
      <c r="AU502" s="244" t="s">
        <v>85</v>
      </c>
      <c r="AV502" s="14" t="s">
        <v>85</v>
      </c>
      <c r="AW502" s="14" t="s">
        <v>37</v>
      </c>
      <c r="AX502" s="14" t="s">
        <v>75</v>
      </c>
      <c r="AY502" s="244" t="s">
        <v>159</v>
      </c>
    </row>
    <row r="503" spans="1:51" s="13" customFormat="1" ht="12">
      <c r="A503" s="13"/>
      <c r="B503" s="223"/>
      <c r="C503" s="224"/>
      <c r="D503" s="225" t="s">
        <v>175</v>
      </c>
      <c r="E503" s="226" t="s">
        <v>19</v>
      </c>
      <c r="F503" s="227" t="s">
        <v>1889</v>
      </c>
      <c r="G503" s="224"/>
      <c r="H503" s="226" t="s">
        <v>19</v>
      </c>
      <c r="I503" s="228"/>
      <c r="J503" s="224"/>
      <c r="K503" s="224"/>
      <c r="L503" s="229"/>
      <c r="M503" s="230"/>
      <c r="N503" s="231"/>
      <c r="O503" s="231"/>
      <c r="P503" s="231"/>
      <c r="Q503" s="231"/>
      <c r="R503" s="231"/>
      <c r="S503" s="231"/>
      <c r="T503" s="232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233" t="s">
        <v>175</v>
      </c>
      <c r="AU503" s="233" t="s">
        <v>85</v>
      </c>
      <c r="AV503" s="13" t="s">
        <v>83</v>
      </c>
      <c r="AW503" s="13" t="s">
        <v>37</v>
      </c>
      <c r="AX503" s="13" t="s">
        <v>75</v>
      </c>
      <c r="AY503" s="233" t="s">
        <v>159</v>
      </c>
    </row>
    <row r="504" spans="1:51" s="14" customFormat="1" ht="12">
      <c r="A504" s="14"/>
      <c r="B504" s="234"/>
      <c r="C504" s="235"/>
      <c r="D504" s="225" t="s">
        <v>175</v>
      </c>
      <c r="E504" s="236" t="s">
        <v>19</v>
      </c>
      <c r="F504" s="237" t="s">
        <v>1932</v>
      </c>
      <c r="G504" s="235"/>
      <c r="H504" s="238">
        <v>11.962</v>
      </c>
      <c r="I504" s="239"/>
      <c r="J504" s="235"/>
      <c r="K504" s="235"/>
      <c r="L504" s="240"/>
      <c r="M504" s="241"/>
      <c r="N504" s="242"/>
      <c r="O504" s="242"/>
      <c r="P504" s="242"/>
      <c r="Q504" s="242"/>
      <c r="R504" s="242"/>
      <c r="S504" s="242"/>
      <c r="T504" s="243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T504" s="244" t="s">
        <v>175</v>
      </c>
      <c r="AU504" s="244" t="s">
        <v>85</v>
      </c>
      <c r="AV504" s="14" t="s">
        <v>85</v>
      </c>
      <c r="AW504" s="14" t="s">
        <v>37</v>
      </c>
      <c r="AX504" s="14" t="s">
        <v>75</v>
      </c>
      <c r="AY504" s="244" t="s">
        <v>159</v>
      </c>
    </row>
    <row r="505" spans="1:51" s="15" customFormat="1" ht="12">
      <c r="A505" s="15"/>
      <c r="B505" s="245"/>
      <c r="C505" s="246"/>
      <c r="D505" s="225" t="s">
        <v>175</v>
      </c>
      <c r="E505" s="247" t="s">
        <v>19</v>
      </c>
      <c r="F505" s="248" t="s">
        <v>179</v>
      </c>
      <c r="G505" s="246"/>
      <c r="H505" s="249">
        <v>83.962</v>
      </c>
      <c r="I505" s="250"/>
      <c r="J505" s="246"/>
      <c r="K505" s="246"/>
      <c r="L505" s="251"/>
      <c r="M505" s="252"/>
      <c r="N505" s="253"/>
      <c r="O505" s="253"/>
      <c r="P505" s="253"/>
      <c r="Q505" s="253"/>
      <c r="R505" s="253"/>
      <c r="S505" s="253"/>
      <c r="T505" s="254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T505" s="255" t="s">
        <v>175</v>
      </c>
      <c r="AU505" s="255" t="s">
        <v>85</v>
      </c>
      <c r="AV505" s="15" t="s">
        <v>167</v>
      </c>
      <c r="AW505" s="15" t="s">
        <v>37</v>
      </c>
      <c r="AX505" s="15" t="s">
        <v>83</v>
      </c>
      <c r="AY505" s="255" t="s">
        <v>159</v>
      </c>
    </row>
    <row r="506" spans="1:65" s="2" customFormat="1" ht="44.25" customHeight="1">
      <c r="A506" s="39"/>
      <c r="B506" s="40"/>
      <c r="C506" s="205" t="s">
        <v>645</v>
      </c>
      <c r="D506" s="205" t="s">
        <v>162</v>
      </c>
      <c r="E506" s="206" t="s">
        <v>684</v>
      </c>
      <c r="F506" s="207" t="s">
        <v>685</v>
      </c>
      <c r="G506" s="208" t="s">
        <v>595</v>
      </c>
      <c r="H506" s="267"/>
      <c r="I506" s="210"/>
      <c r="J506" s="211">
        <f>ROUND(I506*H506,2)</f>
        <v>0</v>
      </c>
      <c r="K506" s="207" t="s">
        <v>166</v>
      </c>
      <c r="L506" s="45"/>
      <c r="M506" s="212" t="s">
        <v>19</v>
      </c>
      <c r="N506" s="213" t="s">
        <v>46</v>
      </c>
      <c r="O506" s="85"/>
      <c r="P506" s="214">
        <f>O506*H506</f>
        <v>0</v>
      </c>
      <c r="Q506" s="214">
        <v>0</v>
      </c>
      <c r="R506" s="214">
        <f>Q506*H506</f>
        <v>0</v>
      </c>
      <c r="S506" s="214">
        <v>0</v>
      </c>
      <c r="T506" s="215">
        <f>S506*H506</f>
        <v>0</v>
      </c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R506" s="216" t="s">
        <v>238</v>
      </c>
      <c r="AT506" s="216" t="s">
        <v>162</v>
      </c>
      <c r="AU506" s="216" t="s">
        <v>85</v>
      </c>
      <c r="AY506" s="18" t="s">
        <v>159</v>
      </c>
      <c r="BE506" s="217">
        <f>IF(N506="základní",J506,0)</f>
        <v>0</v>
      </c>
      <c r="BF506" s="217">
        <f>IF(N506="snížená",J506,0)</f>
        <v>0</v>
      </c>
      <c r="BG506" s="217">
        <f>IF(N506="zákl. přenesená",J506,0)</f>
        <v>0</v>
      </c>
      <c r="BH506" s="217">
        <f>IF(N506="sníž. přenesená",J506,0)</f>
        <v>0</v>
      </c>
      <c r="BI506" s="217">
        <f>IF(N506="nulová",J506,0)</f>
        <v>0</v>
      </c>
      <c r="BJ506" s="18" t="s">
        <v>83</v>
      </c>
      <c r="BK506" s="217">
        <f>ROUND(I506*H506,2)</f>
        <v>0</v>
      </c>
      <c r="BL506" s="18" t="s">
        <v>238</v>
      </c>
      <c r="BM506" s="216" t="s">
        <v>1985</v>
      </c>
    </row>
    <row r="507" spans="1:47" s="2" customFormat="1" ht="12">
      <c r="A507" s="39"/>
      <c r="B507" s="40"/>
      <c r="C507" s="41"/>
      <c r="D507" s="218" t="s">
        <v>169</v>
      </c>
      <c r="E507" s="41"/>
      <c r="F507" s="219" t="s">
        <v>687</v>
      </c>
      <c r="G507" s="41"/>
      <c r="H507" s="41"/>
      <c r="I507" s="220"/>
      <c r="J507" s="41"/>
      <c r="K507" s="41"/>
      <c r="L507" s="45"/>
      <c r="M507" s="221"/>
      <c r="N507" s="222"/>
      <c r="O507" s="85"/>
      <c r="P507" s="85"/>
      <c r="Q507" s="85"/>
      <c r="R507" s="85"/>
      <c r="S507" s="85"/>
      <c r="T507" s="86"/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T507" s="18" t="s">
        <v>169</v>
      </c>
      <c r="AU507" s="18" t="s">
        <v>85</v>
      </c>
    </row>
    <row r="508" spans="1:63" s="12" customFormat="1" ht="22.8" customHeight="1">
      <c r="A508" s="12"/>
      <c r="B508" s="189"/>
      <c r="C508" s="190"/>
      <c r="D508" s="191" t="s">
        <v>74</v>
      </c>
      <c r="E508" s="203" t="s">
        <v>688</v>
      </c>
      <c r="F508" s="203" t="s">
        <v>689</v>
      </c>
      <c r="G508" s="190"/>
      <c r="H508" s="190"/>
      <c r="I508" s="193"/>
      <c r="J508" s="204">
        <f>BK508</f>
        <v>0</v>
      </c>
      <c r="K508" s="190"/>
      <c r="L508" s="195"/>
      <c r="M508" s="196"/>
      <c r="N508" s="197"/>
      <c r="O508" s="197"/>
      <c r="P508" s="198">
        <f>SUM(P509:P533)</f>
        <v>0</v>
      </c>
      <c r="Q508" s="197"/>
      <c r="R508" s="198">
        <f>SUM(R509:R533)</f>
        <v>0.04274</v>
      </c>
      <c r="S508" s="197"/>
      <c r="T508" s="199">
        <f>SUM(T509:T533)</f>
        <v>0.2916</v>
      </c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R508" s="200" t="s">
        <v>85</v>
      </c>
      <c r="AT508" s="201" t="s">
        <v>74</v>
      </c>
      <c r="AU508" s="201" t="s">
        <v>83</v>
      </c>
      <c r="AY508" s="200" t="s">
        <v>159</v>
      </c>
      <c r="BK508" s="202">
        <f>SUM(BK509:BK533)</f>
        <v>0</v>
      </c>
    </row>
    <row r="509" spans="1:65" s="2" customFormat="1" ht="21.75" customHeight="1">
      <c r="A509" s="39"/>
      <c r="B509" s="40"/>
      <c r="C509" s="205" t="s">
        <v>650</v>
      </c>
      <c r="D509" s="205" t="s">
        <v>162</v>
      </c>
      <c r="E509" s="206" t="s">
        <v>1986</v>
      </c>
      <c r="F509" s="207" t="s">
        <v>1987</v>
      </c>
      <c r="G509" s="208" t="s">
        <v>165</v>
      </c>
      <c r="H509" s="209">
        <v>19.44</v>
      </c>
      <c r="I509" s="210"/>
      <c r="J509" s="211">
        <f>ROUND(I509*H509,2)</f>
        <v>0</v>
      </c>
      <c r="K509" s="207" t="s">
        <v>166</v>
      </c>
      <c r="L509" s="45"/>
      <c r="M509" s="212" t="s">
        <v>19</v>
      </c>
      <c r="N509" s="213" t="s">
        <v>46</v>
      </c>
      <c r="O509" s="85"/>
      <c r="P509" s="214">
        <f>O509*H509</f>
        <v>0</v>
      </c>
      <c r="Q509" s="214">
        <v>0</v>
      </c>
      <c r="R509" s="214">
        <f>Q509*H509</f>
        <v>0</v>
      </c>
      <c r="S509" s="214">
        <v>0.015</v>
      </c>
      <c r="T509" s="215">
        <f>S509*H509</f>
        <v>0.2916</v>
      </c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R509" s="216" t="s">
        <v>238</v>
      </c>
      <c r="AT509" s="216" t="s">
        <v>162</v>
      </c>
      <c r="AU509" s="216" t="s">
        <v>85</v>
      </c>
      <c r="AY509" s="18" t="s">
        <v>159</v>
      </c>
      <c r="BE509" s="217">
        <f>IF(N509="základní",J509,0)</f>
        <v>0</v>
      </c>
      <c r="BF509" s="217">
        <f>IF(N509="snížená",J509,0)</f>
        <v>0</v>
      </c>
      <c r="BG509" s="217">
        <f>IF(N509="zákl. přenesená",J509,0)</f>
        <v>0</v>
      </c>
      <c r="BH509" s="217">
        <f>IF(N509="sníž. přenesená",J509,0)</f>
        <v>0</v>
      </c>
      <c r="BI509" s="217">
        <f>IF(N509="nulová",J509,0)</f>
        <v>0</v>
      </c>
      <c r="BJ509" s="18" t="s">
        <v>83</v>
      </c>
      <c r="BK509" s="217">
        <f>ROUND(I509*H509,2)</f>
        <v>0</v>
      </c>
      <c r="BL509" s="18" t="s">
        <v>238</v>
      </c>
      <c r="BM509" s="216" t="s">
        <v>1988</v>
      </c>
    </row>
    <row r="510" spans="1:47" s="2" customFormat="1" ht="12">
      <c r="A510" s="39"/>
      <c r="B510" s="40"/>
      <c r="C510" s="41"/>
      <c r="D510" s="218" t="s">
        <v>169</v>
      </c>
      <c r="E510" s="41"/>
      <c r="F510" s="219" t="s">
        <v>1989</v>
      </c>
      <c r="G510" s="41"/>
      <c r="H510" s="41"/>
      <c r="I510" s="220"/>
      <c r="J510" s="41"/>
      <c r="K510" s="41"/>
      <c r="L510" s="45"/>
      <c r="M510" s="221"/>
      <c r="N510" s="222"/>
      <c r="O510" s="85"/>
      <c r="P510" s="85"/>
      <c r="Q510" s="85"/>
      <c r="R510" s="85"/>
      <c r="S510" s="85"/>
      <c r="T510" s="86"/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T510" s="18" t="s">
        <v>169</v>
      </c>
      <c r="AU510" s="18" t="s">
        <v>85</v>
      </c>
    </row>
    <row r="511" spans="1:51" s="13" customFormat="1" ht="12">
      <c r="A511" s="13"/>
      <c r="B511" s="223"/>
      <c r="C511" s="224"/>
      <c r="D511" s="225" t="s">
        <v>175</v>
      </c>
      <c r="E511" s="226" t="s">
        <v>19</v>
      </c>
      <c r="F511" s="227" t="s">
        <v>674</v>
      </c>
      <c r="G511" s="224"/>
      <c r="H511" s="226" t="s">
        <v>19</v>
      </c>
      <c r="I511" s="228"/>
      <c r="J511" s="224"/>
      <c r="K511" s="224"/>
      <c r="L511" s="229"/>
      <c r="M511" s="230"/>
      <c r="N511" s="231"/>
      <c r="O511" s="231"/>
      <c r="P511" s="231"/>
      <c r="Q511" s="231"/>
      <c r="R511" s="231"/>
      <c r="S511" s="231"/>
      <c r="T511" s="232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T511" s="233" t="s">
        <v>175</v>
      </c>
      <c r="AU511" s="233" t="s">
        <v>85</v>
      </c>
      <c r="AV511" s="13" t="s">
        <v>83</v>
      </c>
      <c r="AW511" s="13" t="s">
        <v>37</v>
      </c>
      <c r="AX511" s="13" t="s">
        <v>75</v>
      </c>
      <c r="AY511" s="233" t="s">
        <v>159</v>
      </c>
    </row>
    <row r="512" spans="1:51" s="14" customFormat="1" ht="12">
      <c r="A512" s="14"/>
      <c r="B512" s="234"/>
      <c r="C512" s="235"/>
      <c r="D512" s="225" t="s">
        <v>175</v>
      </c>
      <c r="E512" s="236" t="s">
        <v>19</v>
      </c>
      <c r="F512" s="237" t="s">
        <v>1990</v>
      </c>
      <c r="G512" s="235"/>
      <c r="H512" s="238">
        <v>19.44</v>
      </c>
      <c r="I512" s="239"/>
      <c r="J512" s="235"/>
      <c r="K512" s="235"/>
      <c r="L512" s="240"/>
      <c r="M512" s="241"/>
      <c r="N512" s="242"/>
      <c r="O512" s="242"/>
      <c r="P512" s="242"/>
      <c r="Q512" s="242"/>
      <c r="R512" s="242"/>
      <c r="S512" s="242"/>
      <c r="T512" s="243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T512" s="244" t="s">
        <v>175</v>
      </c>
      <c r="AU512" s="244" t="s">
        <v>85</v>
      </c>
      <c r="AV512" s="14" t="s">
        <v>85</v>
      </c>
      <c r="AW512" s="14" t="s">
        <v>37</v>
      </c>
      <c r="AX512" s="14" t="s">
        <v>83</v>
      </c>
      <c r="AY512" s="244" t="s">
        <v>159</v>
      </c>
    </row>
    <row r="513" spans="1:65" s="2" customFormat="1" ht="16.5" customHeight="1">
      <c r="A513" s="39"/>
      <c r="B513" s="40"/>
      <c r="C513" s="205" t="s">
        <v>654</v>
      </c>
      <c r="D513" s="205" t="s">
        <v>162</v>
      </c>
      <c r="E513" s="206" t="s">
        <v>1991</v>
      </c>
      <c r="F513" s="207" t="s">
        <v>1992</v>
      </c>
      <c r="G513" s="208" t="s">
        <v>237</v>
      </c>
      <c r="H513" s="209">
        <v>16</v>
      </c>
      <c r="I513" s="210"/>
      <c r="J513" s="211">
        <f>ROUND(I513*H513,2)</f>
        <v>0</v>
      </c>
      <c r="K513" s="207" t="s">
        <v>166</v>
      </c>
      <c r="L513" s="45"/>
      <c r="M513" s="212" t="s">
        <v>19</v>
      </c>
      <c r="N513" s="213" t="s">
        <v>46</v>
      </c>
      <c r="O513" s="85"/>
      <c r="P513" s="214">
        <f>O513*H513</f>
        <v>0</v>
      </c>
      <c r="Q513" s="214">
        <v>0</v>
      </c>
      <c r="R513" s="214">
        <f>Q513*H513</f>
        <v>0</v>
      </c>
      <c r="S513" s="214">
        <v>0</v>
      </c>
      <c r="T513" s="215">
        <f>S513*H513</f>
        <v>0</v>
      </c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R513" s="216" t="s">
        <v>238</v>
      </c>
      <c r="AT513" s="216" t="s">
        <v>162</v>
      </c>
      <c r="AU513" s="216" t="s">
        <v>85</v>
      </c>
      <c r="AY513" s="18" t="s">
        <v>159</v>
      </c>
      <c r="BE513" s="217">
        <f>IF(N513="základní",J513,0)</f>
        <v>0</v>
      </c>
      <c r="BF513" s="217">
        <f>IF(N513="snížená",J513,0)</f>
        <v>0</v>
      </c>
      <c r="BG513" s="217">
        <f>IF(N513="zákl. přenesená",J513,0)</f>
        <v>0</v>
      </c>
      <c r="BH513" s="217">
        <f>IF(N513="sníž. přenesená",J513,0)</f>
        <v>0</v>
      </c>
      <c r="BI513" s="217">
        <f>IF(N513="nulová",J513,0)</f>
        <v>0</v>
      </c>
      <c r="BJ513" s="18" t="s">
        <v>83</v>
      </c>
      <c r="BK513" s="217">
        <f>ROUND(I513*H513,2)</f>
        <v>0</v>
      </c>
      <c r="BL513" s="18" t="s">
        <v>238</v>
      </c>
      <c r="BM513" s="216" t="s">
        <v>1993</v>
      </c>
    </row>
    <row r="514" spans="1:47" s="2" customFormat="1" ht="12">
      <c r="A514" s="39"/>
      <c r="B514" s="40"/>
      <c r="C514" s="41"/>
      <c r="D514" s="218" t="s">
        <v>169</v>
      </c>
      <c r="E514" s="41"/>
      <c r="F514" s="219" t="s">
        <v>1994</v>
      </c>
      <c r="G514" s="41"/>
      <c r="H514" s="41"/>
      <c r="I514" s="220"/>
      <c r="J514" s="41"/>
      <c r="K514" s="41"/>
      <c r="L514" s="45"/>
      <c r="M514" s="221"/>
      <c r="N514" s="222"/>
      <c r="O514" s="85"/>
      <c r="P514" s="85"/>
      <c r="Q514" s="85"/>
      <c r="R514" s="85"/>
      <c r="S514" s="85"/>
      <c r="T514" s="86"/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T514" s="18" t="s">
        <v>169</v>
      </c>
      <c r="AU514" s="18" t="s">
        <v>85</v>
      </c>
    </row>
    <row r="515" spans="1:51" s="13" customFormat="1" ht="12">
      <c r="A515" s="13"/>
      <c r="B515" s="223"/>
      <c r="C515" s="224"/>
      <c r="D515" s="225" t="s">
        <v>175</v>
      </c>
      <c r="E515" s="226" t="s">
        <v>19</v>
      </c>
      <c r="F515" s="227" t="s">
        <v>674</v>
      </c>
      <c r="G515" s="224"/>
      <c r="H515" s="226" t="s">
        <v>19</v>
      </c>
      <c r="I515" s="228"/>
      <c r="J515" s="224"/>
      <c r="K515" s="224"/>
      <c r="L515" s="229"/>
      <c r="M515" s="230"/>
      <c r="N515" s="231"/>
      <c r="O515" s="231"/>
      <c r="P515" s="231"/>
      <c r="Q515" s="231"/>
      <c r="R515" s="231"/>
      <c r="S515" s="231"/>
      <c r="T515" s="232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233" t="s">
        <v>175</v>
      </c>
      <c r="AU515" s="233" t="s">
        <v>85</v>
      </c>
      <c r="AV515" s="13" t="s">
        <v>83</v>
      </c>
      <c r="AW515" s="13" t="s">
        <v>37</v>
      </c>
      <c r="AX515" s="13" t="s">
        <v>75</v>
      </c>
      <c r="AY515" s="233" t="s">
        <v>159</v>
      </c>
    </row>
    <row r="516" spans="1:51" s="14" customFormat="1" ht="12">
      <c r="A516" s="14"/>
      <c r="B516" s="234"/>
      <c r="C516" s="235"/>
      <c r="D516" s="225" t="s">
        <v>175</v>
      </c>
      <c r="E516" s="236" t="s">
        <v>19</v>
      </c>
      <c r="F516" s="237" t="s">
        <v>238</v>
      </c>
      <c r="G516" s="235"/>
      <c r="H516" s="238">
        <v>16</v>
      </c>
      <c r="I516" s="239"/>
      <c r="J516" s="235"/>
      <c r="K516" s="235"/>
      <c r="L516" s="240"/>
      <c r="M516" s="241"/>
      <c r="N516" s="242"/>
      <c r="O516" s="242"/>
      <c r="P516" s="242"/>
      <c r="Q516" s="242"/>
      <c r="R516" s="242"/>
      <c r="S516" s="242"/>
      <c r="T516" s="243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T516" s="244" t="s">
        <v>175</v>
      </c>
      <c r="AU516" s="244" t="s">
        <v>85</v>
      </c>
      <c r="AV516" s="14" t="s">
        <v>85</v>
      </c>
      <c r="AW516" s="14" t="s">
        <v>37</v>
      </c>
      <c r="AX516" s="14" t="s">
        <v>83</v>
      </c>
      <c r="AY516" s="244" t="s">
        <v>159</v>
      </c>
    </row>
    <row r="517" spans="1:65" s="2" customFormat="1" ht="55.5" customHeight="1">
      <c r="A517" s="39"/>
      <c r="B517" s="40"/>
      <c r="C517" s="257" t="s">
        <v>659</v>
      </c>
      <c r="D517" s="257" t="s">
        <v>255</v>
      </c>
      <c r="E517" s="258" t="s">
        <v>1995</v>
      </c>
      <c r="F517" s="259" t="s">
        <v>1996</v>
      </c>
      <c r="G517" s="260" t="s">
        <v>237</v>
      </c>
      <c r="H517" s="261">
        <v>16</v>
      </c>
      <c r="I517" s="262"/>
      <c r="J517" s="263">
        <f>ROUND(I517*H517,2)</f>
        <v>0</v>
      </c>
      <c r="K517" s="259" t="s">
        <v>19</v>
      </c>
      <c r="L517" s="264"/>
      <c r="M517" s="265" t="s">
        <v>19</v>
      </c>
      <c r="N517" s="266" t="s">
        <v>46</v>
      </c>
      <c r="O517" s="85"/>
      <c r="P517" s="214">
        <f>O517*H517</f>
        <v>0</v>
      </c>
      <c r="Q517" s="214">
        <v>0</v>
      </c>
      <c r="R517" s="214">
        <f>Q517*H517</f>
        <v>0</v>
      </c>
      <c r="S517" s="214">
        <v>0</v>
      </c>
      <c r="T517" s="215">
        <f>S517*H517</f>
        <v>0</v>
      </c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R517" s="216" t="s">
        <v>259</v>
      </c>
      <c r="AT517" s="216" t="s">
        <v>255</v>
      </c>
      <c r="AU517" s="216" t="s">
        <v>85</v>
      </c>
      <c r="AY517" s="18" t="s">
        <v>159</v>
      </c>
      <c r="BE517" s="217">
        <f>IF(N517="základní",J517,0)</f>
        <v>0</v>
      </c>
      <c r="BF517" s="217">
        <f>IF(N517="snížená",J517,0)</f>
        <v>0</v>
      </c>
      <c r="BG517" s="217">
        <f>IF(N517="zákl. přenesená",J517,0)</f>
        <v>0</v>
      </c>
      <c r="BH517" s="217">
        <f>IF(N517="sníž. přenesená",J517,0)</f>
        <v>0</v>
      </c>
      <c r="BI517" s="217">
        <f>IF(N517="nulová",J517,0)</f>
        <v>0</v>
      </c>
      <c r="BJ517" s="18" t="s">
        <v>83</v>
      </c>
      <c r="BK517" s="217">
        <f>ROUND(I517*H517,2)</f>
        <v>0</v>
      </c>
      <c r="BL517" s="18" t="s">
        <v>238</v>
      </c>
      <c r="BM517" s="216" t="s">
        <v>1997</v>
      </c>
    </row>
    <row r="518" spans="1:47" s="2" customFormat="1" ht="12">
      <c r="A518" s="39"/>
      <c r="B518" s="40"/>
      <c r="C518" s="41"/>
      <c r="D518" s="225" t="s">
        <v>203</v>
      </c>
      <c r="E518" s="41"/>
      <c r="F518" s="256" t="s">
        <v>1454</v>
      </c>
      <c r="G518" s="41"/>
      <c r="H518" s="41"/>
      <c r="I518" s="220"/>
      <c r="J518" s="41"/>
      <c r="K518" s="41"/>
      <c r="L518" s="45"/>
      <c r="M518" s="221"/>
      <c r="N518" s="222"/>
      <c r="O518" s="85"/>
      <c r="P518" s="85"/>
      <c r="Q518" s="85"/>
      <c r="R518" s="85"/>
      <c r="S518" s="85"/>
      <c r="T518" s="86"/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T518" s="18" t="s">
        <v>203</v>
      </c>
      <c r="AU518" s="18" t="s">
        <v>85</v>
      </c>
    </row>
    <row r="519" spans="1:65" s="2" customFormat="1" ht="44.25" customHeight="1">
      <c r="A519" s="39"/>
      <c r="B519" s="40"/>
      <c r="C519" s="205" t="s">
        <v>665</v>
      </c>
      <c r="D519" s="205" t="s">
        <v>162</v>
      </c>
      <c r="E519" s="206" t="s">
        <v>691</v>
      </c>
      <c r="F519" s="207" t="s">
        <v>692</v>
      </c>
      <c r="G519" s="208" t="s">
        <v>237</v>
      </c>
      <c r="H519" s="209">
        <v>3</v>
      </c>
      <c r="I519" s="210"/>
      <c r="J519" s="211">
        <f>ROUND(I519*H519,2)</f>
        <v>0</v>
      </c>
      <c r="K519" s="207" t="s">
        <v>166</v>
      </c>
      <c r="L519" s="45"/>
      <c r="M519" s="212" t="s">
        <v>19</v>
      </c>
      <c r="N519" s="213" t="s">
        <v>46</v>
      </c>
      <c r="O519" s="85"/>
      <c r="P519" s="214">
        <f>O519*H519</f>
        <v>0</v>
      </c>
      <c r="Q519" s="214">
        <v>0</v>
      </c>
      <c r="R519" s="214">
        <f>Q519*H519</f>
        <v>0</v>
      </c>
      <c r="S519" s="214">
        <v>0</v>
      </c>
      <c r="T519" s="215">
        <f>S519*H519</f>
        <v>0</v>
      </c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R519" s="216" t="s">
        <v>167</v>
      </c>
      <c r="AT519" s="216" t="s">
        <v>162</v>
      </c>
      <c r="AU519" s="216" t="s">
        <v>85</v>
      </c>
      <c r="AY519" s="18" t="s">
        <v>159</v>
      </c>
      <c r="BE519" s="217">
        <f>IF(N519="základní",J519,0)</f>
        <v>0</v>
      </c>
      <c r="BF519" s="217">
        <f>IF(N519="snížená",J519,0)</f>
        <v>0</v>
      </c>
      <c r="BG519" s="217">
        <f>IF(N519="zákl. přenesená",J519,0)</f>
        <v>0</v>
      </c>
      <c r="BH519" s="217">
        <f>IF(N519="sníž. přenesená",J519,0)</f>
        <v>0</v>
      </c>
      <c r="BI519" s="217">
        <f>IF(N519="nulová",J519,0)</f>
        <v>0</v>
      </c>
      <c r="BJ519" s="18" t="s">
        <v>83</v>
      </c>
      <c r="BK519" s="217">
        <f>ROUND(I519*H519,2)</f>
        <v>0</v>
      </c>
      <c r="BL519" s="18" t="s">
        <v>167</v>
      </c>
      <c r="BM519" s="216" t="s">
        <v>1998</v>
      </c>
    </row>
    <row r="520" spans="1:47" s="2" customFormat="1" ht="12">
      <c r="A520" s="39"/>
      <c r="B520" s="40"/>
      <c r="C520" s="41"/>
      <c r="D520" s="218" t="s">
        <v>169</v>
      </c>
      <c r="E520" s="41"/>
      <c r="F520" s="219" t="s">
        <v>694</v>
      </c>
      <c r="G520" s="41"/>
      <c r="H520" s="41"/>
      <c r="I520" s="220"/>
      <c r="J520" s="41"/>
      <c r="K520" s="41"/>
      <c r="L520" s="45"/>
      <c r="M520" s="221"/>
      <c r="N520" s="222"/>
      <c r="O520" s="85"/>
      <c r="P520" s="85"/>
      <c r="Q520" s="85"/>
      <c r="R520" s="85"/>
      <c r="S520" s="85"/>
      <c r="T520" s="86"/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T520" s="18" t="s">
        <v>169</v>
      </c>
      <c r="AU520" s="18" t="s">
        <v>85</v>
      </c>
    </row>
    <row r="521" spans="1:65" s="2" customFormat="1" ht="24.15" customHeight="1">
      <c r="A521" s="39"/>
      <c r="B521" s="40"/>
      <c r="C521" s="257" t="s">
        <v>669</v>
      </c>
      <c r="D521" s="257" t="s">
        <v>255</v>
      </c>
      <c r="E521" s="258" t="s">
        <v>696</v>
      </c>
      <c r="F521" s="259" t="s">
        <v>697</v>
      </c>
      <c r="G521" s="260" t="s">
        <v>237</v>
      </c>
      <c r="H521" s="261">
        <v>3</v>
      </c>
      <c r="I521" s="262"/>
      <c r="J521" s="263">
        <f>ROUND(I521*H521,2)</f>
        <v>0</v>
      </c>
      <c r="K521" s="259" t="s">
        <v>166</v>
      </c>
      <c r="L521" s="264"/>
      <c r="M521" s="265" t="s">
        <v>19</v>
      </c>
      <c r="N521" s="266" t="s">
        <v>46</v>
      </c>
      <c r="O521" s="85"/>
      <c r="P521" s="214">
        <f>O521*H521</f>
        <v>0</v>
      </c>
      <c r="Q521" s="214">
        <v>0.00996</v>
      </c>
      <c r="R521" s="214">
        <f>Q521*H521</f>
        <v>0.02988</v>
      </c>
      <c r="S521" s="214">
        <v>0</v>
      </c>
      <c r="T521" s="215">
        <f>S521*H521</f>
        <v>0</v>
      </c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R521" s="216" t="s">
        <v>212</v>
      </c>
      <c r="AT521" s="216" t="s">
        <v>255</v>
      </c>
      <c r="AU521" s="216" t="s">
        <v>85</v>
      </c>
      <c r="AY521" s="18" t="s">
        <v>159</v>
      </c>
      <c r="BE521" s="217">
        <f>IF(N521="základní",J521,0)</f>
        <v>0</v>
      </c>
      <c r="BF521" s="217">
        <f>IF(N521="snížená",J521,0)</f>
        <v>0</v>
      </c>
      <c r="BG521" s="217">
        <f>IF(N521="zákl. přenesená",J521,0)</f>
        <v>0</v>
      </c>
      <c r="BH521" s="217">
        <f>IF(N521="sníž. přenesená",J521,0)</f>
        <v>0</v>
      </c>
      <c r="BI521" s="217">
        <f>IF(N521="nulová",J521,0)</f>
        <v>0</v>
      </c>
      <c r="BJ521" s="18" t="s">
        <v>83</v>
      </c>
      <c r="BK521" s="217">
        <f>ROUND(I521*H521,2)</f>
        <v>0</v>
      </c>
      <c r="BL521" s="18" t="s">
        <v>167</v>
      </c>
      <c r="BM521" s="216" t="s">
        <v>1999</v>
      </c>
    </row>
    <row r="522" spans="1:65" s="2" customFormat="1" ht="44.25" customHeight="1">
      <c r="A522" s="39"/>
      <c r="B522" s="40"/>
      <c r="C522" s="205" t="s">
        <v>675</v>
      </c>
      <c r="D522" s="205" t="s">
        <v>162</v>
      </c>
      <c r="E522" s="206" t="s">
        <v>1457</v>
      </c>
      <c r="F522" s="207" t="s">
        <v>1458</v>
      </c>
      <c r="G522" s="208" t="s">
        <v>237</v>
      </c>
      <c r="H522" s="209">
        <v>3</v>
      </c>
      <c r="I522" s="210"/>
      <c r="J522" s="211">
        <f>ROUND(I522*H522,2)</f>
        <v>0</v>
      </c>
      <c r="K522" s="207" t="s">
        <v>166</v>
      </c>
      <c r="L522" s="45"/>
      <c r="M522" s="212" t="s">
        <v>19</v>
      </c>
      <c r="N522" s="213" t="s">
        <v>46</v>
      </c>
      <c r="O522" s="85"/>
      <c r="P522" s="214">
        <f>O522*H522</f>
        <v>0</v>
      </c>
      <c r="Q522" s="214">
        <v>0.00017</v>
      </c>
      <c r="R522" s="214">
        <f>Q522*H522</f>
        <v>0.00051</v>
      </c>
      <c r="S522" s="214">
        <v>0</v>
      </c>
      <c r="T522" s="215">
        <f>S522*H522</f>
        <v>0</v>
      </c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R522" s="216" t="s">
        <v>238</v>
      </c>
      <c r="AT522" s="216" t="s">
        <v>162</v>
      </c>
      <c r="AU522" s="216" t="s">
        <v>85</v>
      </c>
      <c r="AY522" s="18" t="s">
        <v>159</v>
      </c>
      <c r="BE522" s="217">
        <f>IF(N522="základní",J522,0)</f>
        <v>0</v>
      </c>
      <c r="BF522" s="217">
        <f>IF(N522="snížená",J522,0)</f>
        <v>0</v>
      </c>
      <c r="BG522" s="217">
        <f>IF(N522="zákl. přenesená",J522,0)</f>
        <v>0</v>
      </c>
      <c r="BH522" s="217">
        <f>IF(N522="sníž. přenesená",J522,0)</f>
        <v>0</v>
      </c>
      <c r="BI522" s="217">
        <f>IF(N522="nulová",J522,0)</f>
        <v>0</v>
      </c>
      <c r="BJ522" s="18" t="s">
        <v>83</v>
      </c>
      <c r="BK522" s="217">
        <f>ROUND(I522*H522,2)</f>
        <v>0</v>
      </c>
      <c r="BL522" s="18" t="s">
        <v>238</v>
      </c>
      <c r="BM522" s="216" t="s">
        <v>2000</v>
      </c>
    </row>
    <row r="523" spans="1:47" s="2" customFormat="1" ht="12">
      <c r="A523" s="39"/>
      <c r="B523" s="40"/>
      <c r="C523" s="41"/>
      <c r="D523" s="218" t="s">
        <v>169</v>
      </c>
      <c r="E523" s="41"/>
      <c r="F523" s="219" t="s">
        <v>1460</v>
      </c>
      <c r="G523" s="41"/>
      <c r="H523" s="41"/>
      <c r="I523" s="220"/>
      <c r="J523" s="41"/>
      <c r="K523" s="41"/>
      <c r="L523" s="45"/>
      <c r="M523" s="221"/>
      <c r="N523" s="222"/>
      <c r="O523" s="85"/>
      <c r="P523" s="85"/>
      <c r="Q523" s="85"/>
      <c r="R523" s="85"/>
      <c r="S523" s="85"/>
      <c r="T523" s="86"/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  <c r="AT523" s="18" t="s">
        <v>169</v>
      </c>
      <c r="AU523" s="18" t="s">
        <v>85</v>
      </c>
    </row>
    <row r="524" spans="1:65" s="2" customFormat="1" ht="24.15" customHeight="1">
      <c r="A524" s="39"/>
      <c r="B524" s="40"/>
      <c r="C524" s="257" t="s">
        <v>679</v>
      </c>
      <c r="D524" s="257" t="s">
        <v>255</v>
      </c>
      <c r="E524" s="258" t="s">
        <v>1461</v>
      </c>
      <c r="F524" s="259" t="s">
        <v>1462</v>
      </c>
      <c r="G524" s="260" t="s">
        <v>237</v>
      </c>
      <c r="H524" s="261">
        <v>3</v>
      </c>
      <c r="I524" s="262"/>
      <c r="J524" s="263">
        <f>ROUND(I524*H524,2)</f>
        <v>0</v>
      </c>
      <c r="K524" s="259" t="s">
        <v>19</v>
      </c>
      <c r="L524" s="264"/>
      <c r="M524" s="265" t="s">
        <v>19</v>
      </c>
      <c r="N524" s="266" t="s">
        <v>46</v>
      </c>
      <c r="O524" s="85"/>
      <c r="P524" s="214">
        <f>O524*H524</f>
        <v>0</v>
      </c>
      <c r="Q524" s="214">
        <v>0.00277</v>
      </c>
      <c r="R524" s="214">
        <f>Q524*H524</f>
        <v>0.00831</v>
      </c>
      <c r="S524" s="214">
        <v>0</v>
      </c>
      <c r="T524" s="215">
        <f>S524*H524</f>
        <v>0</v>
      </c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R524" s="216" t="s">
        <v>259</v>
      </c>
      <c r="AT524" s="216" t="s">
        <v>255</v>
      </c>
      <c r="AU524" s="216" t="s">
        <v>85</v>
      </c>
      <c r="AY524" s="18" t="s">
        <v>159</v>
      </c>
      <c r="BE524" s="217">
        <f>IF(N524="základní",J524,0)</f>
        <v>0</v>
      </c>
      <c r="BF524" s="217">
        <f>IF(N524="snížená",J524,0)</f>
        <v>0</v>
      </c>
      <c r="BG524" s="217">
        <f>IF(N524="zákl. přenesená",J524,0)</f>
        <v>0</v>
      </c>
      <c r="BH524" s="217">
        <f>IF(N524="sníž. přenesená",J524,0)</f>
        <v>0</v>
      </c>
      <c r="BI524" s="217">
        <f>IF(N524="nulová",J524,0)</f>
        <v>0</v>
      </c>
      <c r="BJ524" s="18" t="s">
        <v>83</v>
      </c>
      <c r="BK524" s="217">
        <f>ROUND(I524*H524,2)</f>
        <v>0</v>
      </c>
      <c r="BL524" s="18" t="s">
        <v>238</v>
      </c>
      <c r="BM524" s="216" t="s">
        <v>2001</v>
      </c>
    </row>
    <row r="525" spans="1:65" s="2" customFormat="1" ht="49.05" customHeight="1">
      <c r="A525" s="39"/>
      <c r="B525" s="40"/>
      <c r="C525" s="205" t="s">
        <v>683</v>
      </c>
      <c r="D525" s="205" t="s">
        <v>162</v>
      </c>
      <c r="E525" s="206" t="s">
        <v>1464</v>
      </c>
      <c r="F525" s="207" t="s">
        <v>1465</v>
      </c>
      <c r="G525" s="208" t="s">
        <v>237</v>
      </c>
      <c r="H525" s="209">
        <v>1</v>
      </c>
      <c r="I525" s="210"/>
      <c r="J525" s="211">
        <f>ROUND(I525*H525,2)</f>
        <v>0</v>
      </c>
      <c r="K525" s="207" t="s">
        <v>166</v>
      </c>
      <c r="L525" s="45"/>
      <c r="M525" s="212" t="s">
        <v>19</v>
      </c>
      <c r="N525" s="213" t="s">
        <v>46</v>
      </c>
      <c r="O525" s="85"/>
      <c r="P525" s="214">
        <f>O525*H525</f>
        <v>0</v>
      </c>
      <c r="Q525" s="214">
        <v>0</v>
      </c>
      <c r="R525" s="214">
        <f>Q525*H525</f>
        <v>0</v>
      </c>
      <c r="S525" s="214">
        <v>0</v>
      </c>
      <c r="T525" s="215">
        <f>S525*H525</f>
        <v>0</v>
      </c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R525" s="216" t="s">
        <v>238</v>
      </c>
      <c r="AT525" s="216" t="s">
        <v>162</v>
      </c>
      <c r="AU525" s="216" t="s">
        <v>85</v>
      </c>
      <c r="AY525" s="18" t="s">
        <v>159</v>
      </c>
      <c r="BE525" s="217">
        <f>IF(N525="základní",J525,0)</f>
        <v>0</v>
      </c>
      <c r="BF525" s="217">
        <f>IF(N525="snížená",J525,0)</f>
        <v>0</v>
      </c>
      <c r="BG525" s="217">
        <f>IF(N525="zákl. přenesená",J525,0)</f>
        <v>0</v>
      </c>
      <c r="BH525" s="217">
        <f>IF(N525="sníž. přenesená",J525,0)</f>
        <v>0</v>
      </c>
      <c r="BI525" s="217">
        <f>IF(N525="nulová",J525,0)</f>
        <v>0</v>
      </c>
      <c r="BJ525" s="18" t="s">
        <v>83</v>
      </c>
      <c r="BK525" s="217">
        <f>ROUND(I525*H525,2)</f>
        <v>0</v>
      </c>
      <c r="BL525" s="18" t="s">
        <v>238</v>
      </c>
      <c r="BM525" s="216" t="s">
        <v>2002</v>
      </c>
    </row>
    <row r="526" spans="1:47" s="2" customFormat="1" ht="12">
      <c r="A526" s="39"/>
      <c r="B526" s="40"/>
      <c r="C526" s="41"/>
      <c r="D526" s="218" t="s">
        <v>169</v>
      </c>
      <c r="E526" s="41"/>
      <c r="F526" s="219" t="s">
        <v>1467</v>
      </c>
      <c r="G526" s="41"/>
      <c r="H526" s="41"/>
      <c r="I526" s="220"/>
      <c r="J526" s="41"/>
      <c r="K526" s="41"/>
      <c r="L526" s="45"/>
      <c r="M526" s="221"/>
      <c r="N526" s="222"/>
      <c r="O526" s="85"/>
      <c r="P526" s="85"/>
      <c r="Q526" s="85"/>
      <c r="R526" s="85"/>
      <c r="S526" s="85"/>
      <c r="T526" s="86"/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T526" s="18" t="s">
        <v>169</v>
      </c>
      <c r="AU526" s="18" t="s">
        <v>85</v>
      </c>
    </row>
    <row r="527" spans="1:65" s="2" customFormat="1" ht="33" customHeight="1">
      <c r="A527" s="39"/>
      <c r="B527" s="40"/>
      <c r="C527" s="257" t="s">
        <v>690</v>
      </c>
      <c r="D527" s="257" t="s">
        <v>255</v>
      </c>
      <c r="E527" s="258" t="s">
        <v>1469</v>
      </c>
      <c r="F527" s="259" t="s">
        <v>1470</v>
      </c>
      <c r="G527" s="260" t="s">
        <v>461</v>
      </c>
      <c r="H527" s="261">
        <v>12</v>
      </c>
      <c r="I527" s="262"/>
      <c r="J527" s="263">
        <f>ROUND(I527*H527,2)</f>
        <v>0</v>
      </c>
      <c r="K527" s="259" t="s">
        <v>166</v>
      </c>
      <c r="L527" s="264"/>
      <c r="M527" s="265" t="s">
        <v>19</v>
      </c>
      <c r="N527" s="266" t="s">
        <v>46</v>
      </c>
      <c r="O527" s="85"/>
      <c r="P527" s="214">
        <f>O527*H527</f>
        <v>0</v>
      </c>
      <c r="Q527" s="214">
        <v>0.00024</v>
      </c>
      <c r="R527" s="214">
        <f>Q527*H527</f>
        <v>0.00288</v>
      </c>
      <c r="S527" s="214">
        <v>0</v>
      </c>
      <c r="T527" s="215">
        <f>S527*H527</f>
        <v>0</v>
      </c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R527" s="216" t="s">
        <v>259</v>
      </c>
      <c r="AT527" s="216" t="s">
        <v>255</v>
      </c>
      <c r="AU527" s="216" t="s">
        <v>85</v>
      </c>
      <c r="AY527" s="18" t="s">
        <v>159</v>
      </c>
      <c r="BE527" s="217">
        <f>IF(N527="základní",J527,0)</f>
        <v>0</v>
      </c>
      <c r="BF527" s="217">
        <f>IF(N527="snížená",J527,0)</f>
        <v>0</v>
      </c>
      <c r="BG527" s="217">
        <f>IF(N527="zákl. přenesená",J527,0)</f>
        <v>0</v>
      </c>
      <c r="BH527" s="217">
        <f>IF(N527="sníž. přenesená",J527,0)</f>
        <v>0</v>
      </c>
      <c r="BI527" s="217">
        <f>IF(N527="nulová",J527,0)</f>
        <v>0</v>
      </c>
      <c r="BJ527" s="18" t="s">
        <v>83</v>
      </c>
      <c r="BK527" s="217">
        <f>ROUND(I527*H527,2)</f>
        <v>0</v>
      </c>
      <c r="BL527" s="18" t="s">
        <v>238</v>
      </c>
      <c r="BM527" s="216" t="s">
        <v>2003</v>
      </c>
    </row>
    <row r="528" spans="1:65" s="2" customFormat="1" ht="37.8" customHeight="1">
      <c r="A528" s="39"/>
      <c r="B528" s="40"/>
      <c r="C528" s="257" t="s">
        <v>695</v>
      </c>
      <c r="D528" s="257" t="s">
        <v>255</v>
      </c>
      <c r="E528" s="258" t="s">
        <v>1473</v>
      </c>
      <c r="F528" s="259" t="s">
        <v>1474</v>
      </c>
      <c r="G528" s="260" t="s">
        <v>237</v>
      </c>
      <c r="H528" s="261">
        <v>1</v>
      </c>
      <c r="I528" s="262"/>
      <c r="J528" s="263">
        <f>ROUND(I528*H528,2)</f>
        <v>0</v>
      </c>
      <c r="K528" s="259" t="s">
        <v>166</v>
      </c>
      <c r="L528" s="264"/>
      <c r="M528" s="265" t="s">
        <v>19</v>
      </c>
      <c r="N528" s="266" t="s">
        <v>46</v>
      </c>
      <c r="O528" s="85"/>
      <c r="P528" s="214">
        <f>O528*H528</f>
        <v>0</v>
      </c>
      <c r="Q528" s="214">
        <v>0.00084</v>
      </c>
      <c r="R528" s="214">
        <f>Q528*H528</f>
        <v>0.00084</v>
      </c>
      <c r="S528" s="214">
        <v>0</v>
      </c>
      <c r="T528" s="215">
        <f>S528*H528</f>
        <v>0</v>
      </c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R528" s="216" t="s">
        <v>259</v>
      </c>
      <c r="AT528" s="216" t="s">
        <v>255</v>
      </c>
      <c r="AU528" s="216" t="s">
        <v>85</v>
      </c>
      <c r="AY528" s="18" t="s">
        <v>159</v>
      </c>
      <c r="BE528" s="217">
        <f>IF(N528="základní",J528,0)</f>
        <v>0</v>
      </c>
      <c r="BF528" s="217">
        <f>IF(N528="snížená",J528,0)</f>
        <v>0</v>
      </c>
      <c r="BG528" s="217">
        <f>IF(N528="zákl. přenesená",J528,0)</f>
        <v>0</v>
      </c>
      <c r="BH528" s="217">
        <f>IF(N528="sníž. přenesená",J528,0)</f>
        <v>0</v>
      </c>
      <c r="BI528" s="217">
        <f>IF(N528="nulová",J528,0)</f>
        <v>0</v>
      </c>
      <c r="BJ528" s="18" t="s">
        <v>83</v>
      </c>
      <c r="BK528" s="217">
        <f>ROUND(I528*H528,2)</f>
        <v>0</v>
      </c>
      <c r="BL528" s="18" t="s">
        <v>238</v>
      </c>
      <c r="BM528" s="216" t="s">
        <v>2004</v>
      </c>
    </row>
    <row r="529" spans="1:65" s="2" customFormat="1" ht="24.15" customHeight="1">
      <c r="A529" s="39"/>
      <c r="B529" s="40"/>
      <c r="C529" s="257" t="s">
        <v>699</v>
      </c>
      <c r="D529" s="257" t="s">
        <v>255</v>
      </c>
      <c r="E529" s="258" t="s">
        <v>1477</v>
      </c>
      <c r="F529" s="259" t="s">
        <v>1478</v>
      </c>
      <c r="G529" s="260" t="s">
        <v>237</v>
      </c>
      <c r="H529" s="261">
        <v>1</v>
      </c>
      <c r="I529" s="262"/>
      <c r="J529" s="263">
        <f>ROUND(I529*H529,2)</f>
        <v>0</v>
      </c>
      <c r="K529" s="259" t="s">
        <v>166</v>
      </c>
      <c r="L529" s="264"/>
      <c r="M529" s="265" t="s">
        <v>19</v>
      </c>
      <c r="N529" s="266" t="s">
        <v>46</v>
      </c>
      <c r="O529" s="85"/>
      <c r="P529" s="214">
        <f>O529*H529</f>
        <v>0</v>
      </c>
      <c r="Q529" s="214">
        <v>0.00032</v>
      </c>
      <c r="R529" s="214">
        <f>Q529*H529</f>
        <v>0.00032</v>
      </c>
      <c r="S529" s="214">
        <v>0</v>
      </c>
      <c r="T529" s="215">
        <f>S529*H529</f>
        <v>0</v>
      </c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R529" s="216" t="s">
        <v>259</v>
      </c>
      <c r="AT529" s="216" t="s">
        <v>255</v>
      </c>
      <c r="AU529" s="216" t="s">
        <v>85</v>
      </c>
      <c r="AY529" s="18" t="s">
        <v>159</v>
      </c>
      <c r="BE529" s="217">
        <f>IF(N529="základní",J529,0)</f>
        <v>0</v>
      </c>
      <c r="BF529" s="217">
        <f>IF(N529="snížená",J529,0)</f>
        <v>0</v>
      </c>
      <c r="BG529" s="217">
        <f>IF(N529="zákl. přenesená",J529,0)</f>
        <v>0</v>
      </c>
      <c r="BH529" s="217">
        <f>IF(N529="sníž. přenesená",J529,0)</f>
        <v>0</v>
      </c>
      <c r="BI529" s="217">
        <f>IF(N529="nulová",J529,0)</f>
        <v>0</v>
      </c>
      <c r="BJ529" s="18" t="s">
        <v>83</v>
      </c>
      <c r="BK529" s="217">
        <f>ROUND(I529*H529,2)</f>
        <v>0</v>
      </c>
      <c r="BL529" s="18" t="s">
        <v>238</v>
      </c>
      <c r="BM529" s="216" t="s">
        <v>2005</v>
      </c>
    </row>
    <row r="530" spans="1:65" s="2" customFormat="1" ht="33" customHeight="1">
      <c r="A530" s="39"/>
      <c r="B530" s="40"/>
      <c r="C530" s="257" t="s">
        <v>704</v>
      </c>
      <c r="D530" s="257" t="s">
        <v>255</v>
      </c>
      <c r="E530" s="258" t="s">
        <v>1481</v>
      </c>
      <c r="F530" s="259" t="s">
        <v>1482</v>
      </c>
      <c r="G530" s="260" t="s">
        <v>237</v>
      </c>
      <c r="H530" s="261">
        <v>1</v>
      </c>
      <c r="I530" s="262"/>
      <c r="J530" s="263">
        <f>ROUND(I530*H530,2)</f>
        <v>0</v>
      </c>
      <c r="K530" s="259" t="s">
        <v>19</v>
      </c>
      <c r="L530" s="264"/>
      <c r="M530" s="265" t="s">
        <v>19</v>
      </c>
      <c r="N530" s="266" t="s">
        <v>46</v>
      </c>
      <c r="O530" s="85"/>
      <c r="P530" s="214">
        <f>O530*H530</f>
        <v>0</v>
      </c>
      <c r="Q530" s="214">
        <v>0</v>
      </c>
      <c r="R530" s="214">
        <f>Q530*H530</f>
        <v>0</v>
      </c>
      <c r="S530" s="214">
        <v>0</v>
      </c>
      <c r="T530" s="215">
        <f>S530*H530</f>
        <v>0</v>
      </c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R530" s="216" t="s">
        <v>259</v>
      </c>
      <c r="AT530" s="216" t="s">
        <v>255</v>
      </c>
      <c r="AU530" s="216" t="s">
        <v>85</v>
      </c>
      <c r="AY530" s="18" t="s">
        <v>159</v>
      </c>
      <c r="BE530" s="217">
        <f>IF(N530="základní",J530,0)</f>
        <v>0</v>
      </c>
      <c r="BF530" s="217">
        <f>IF(N530="snížená",J530,0)</f>
        <v>0</v>
      </c>
      <c r="BG530" s="217">
        <f>IF(N530="zákl. přenesená",J530,0)</f>
        <v>0</v>
      </c>
      <c r="BH530" s="217">
        <f>IF(N530="sníž. přenesená",J530,0)</f>
        <v>0</v>
      </c>
      <c r="BI530" s="217">
        <f>IF(N530="nulová",J530,0)</f>
        <v>0</v>
      </c>
      <c r="BJ530" s="18" t="s">
        <v>83</v>
      </c>
      <c r="BK530" s="217">
        <f>ROUND(I530*H530,2)</f>
        <v>0</v>
      </c>
      <c r="BL530" s="18" t="s">
        <v>238</v>
      </c>
      <c r="BM530" s="216" t="s">
        <v>2006</v>
      </c>
    </row>
    <row r="531" spans="1:65" s="2" customFormat="1" ht="33" customHeight="1">
      <c r="A531" s="39"/>
      <c r="B531" s="40"/>
      <c r="C531" s="205" t="s">
        <v>711</v>
      </c>
      <c r="D531" s="205" t="s">
        <v>162</v>
      </c>
      <c r="E531" s="206" t="s">
        <v>700</v>
      </c>
      <c r="F531" s="207" t="s">
        <v>701</v>
      </c>
      <c r="G531" s="208" t="s">
        <v>702</v>
      </c>
      <c r="H531" s="209">
        <v>1</v>
      </c>
      <c r="I531" s="210"/>
      <c r="J531" s="211">
        <f>ROUND(I531*H531,2)</f>
        <v>0</v>
      </c>
      <c r="K531" s="207" t="s">
        <v>19</v>
      </c>
      <c r="L531" s="45"/>
      <c r="M531" s="212" t="s">
        <v>19</v>
      </c>
      <c r="N531" s="213" t="s">
        <v>46</v>
      </c>
      <c r="O531" s="85"/>
      <c r="P531" s="214">
        <f>O531*H531</f>
        <v>0</v>
      </c>
      <c r="Q531" s="214">
        <v>0</v>
      </c>
      <c r="R531" s="214">
        <f>Q531*H531</f>
        <v>0</v>
      </c>
      <c r="S531" s="214">
        <v>0</v>
      </c>
      <c r="T531" s="215">
        <f>S531*H531</f>
        <v>0</v>
      </c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  <c r="AR531" s="216" t="s">
        <v>167</v>
      </c>
      <c r="AT531" s="216" t="s">
        <v>162</v>
      </c>
      <c r="AU531" s="216" t="s">
        <v>85</v>
      </c>
      <c r="AY531" s="18" t="s">
        <v>159</v>
      </c>
      <c r="BE531" s="217">
        <f>IF(N531="základní",J531,0)</f>
        <v>0</v>
      </c>
      <c r="BF531" s="217">
        <f>IF(N531="snížená",J531,0)</f>
        <v>0</v>
      </c>
      <c r="BG531" s="217">
        <f>IF(N531="zákl. přenesená",J531,0)</f>
        <v>0</v>
      </c>
      <c r="BH531" s="217">
        <f>IF(N531="sníž. přenesená",J531,0)</f>
        <v>0</v>
      </c>
      <c r="BI531" s="217">
        <f>IF(N531="nulová",J531,0)</f>
        <v>0</v>
      </c>
      <c r="BJ531" s="18" t="s">
        <v>83</v>
      </c>
      <c r="BK531" s="217">
        <f>ROUND(I531*H531,2)</f>
        <v>0</v>
      </c>
      <c r="BL531" s="18" t="s">
        <v>167</v>
      </c>
      <c r="BM531" s="216" t="s">
        <v>2007</v>
      </c>
    </row>
    <row r="532" spans="1:65" s="2" customFormat="1" ht="44.25" customHeight="1">
      <c r="A532" s="39"/>
      <c r="B532" s="40"/>
      <c r="C532" s="205" t="s">
        <v>716</v>
      </c>
      <c r="D532" s="205" t="s">
        <v>162</v>
      </c>
      <c r="E532" s="206" t="s">
        <v>705</v>
      </c>
      <c r="F532" s="207" t="s">
        <v>706</v>
      </c>
      <c r="G532" s="208" t="s">
        <v>595</v>
      </c>
      <c r="H532" s="267"/>
      <c r="I532" s="210"/>
      <c r="J532" s="211">
        <f>ROUND(I532*H532,2)</f>
        <v>0</v>
      </c>
      <c r="K532" s="207" t="s">
        <v>166</v>
      </c>
      <c r="L532" s="45"/>
      <c r="M532" s="212" t="s">
        <v>19</v>
      </c>
      <c r="N532" s="213" t="s">
        <v>46</v>
      </c>
      <c r="O532" s="85"/>
      <c r="P532" s="214">
        <f>O532*H532</f>
        <v>0</v>
      </c>
      <c r="Q532" s="214">
        <v>0</v>
      </c>
      <c r="R532" s="214">
        <f>Q532*H532</f>
        <v>0</v>
      </c>
      <c r="S532" s="214">
        <v>0</v>
      </c>
      <c r="T532" s="215">
        <f>S532*H532</f>
        <v>0</v>
      </c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R532" s="216" t="s">
        <v>238</v>
      </c>
      <c r="AT532" s="216" t="s">
        <v>162</v>
      </c>
      <c r="AU532" s="216" t="s">
        <v>85</v>
      </c>
      <c r="AY532" s="18" t="s">
        <v>159</v>
      </c>
      <c r="BE532" s="217">
        <f>IF(N532="základní",J532,0)</f>
        <v>0</v>
      </c>
      <c r="BF532" s="217">
        <f>IF(N532="snížená",J532,0)</f>
        <v>0</v>
      </c>
      <c r="BG532" s="217">
        <f>IF(N532="zákl. přenesená",J532,0)</f>
        <v>0</v>
      </c>
      <c r="BH532" s="217">
        <f>IF(N532="sníž. přenesená",J532,0)</f>
        <v>0</v>
      </c>
      <c r="BI532" s="217">
        <f>IF(N532="nulová",J532,0)</f>
        <v>0</v>
      </c>
      <c r="BJ532" s="18" t="s">
        <v>83</v>
      </c>
      <c r="BK532" s="217">
        <f>ROUND(I532*H532,2)</f>
        <v>0</v>
      </c>
      <c r="BL532" s="18" t="s">
        <v>238</v>
      </c>
      <c r="BM532" s="216" t="s">
        <v>2008</v>
      </c>
    </row>
    <row r="533" spans="1:47" s="2" customFormat="1" ht="12">
      <c r="A533" s="39"/>
      <c r="B533" s="40"/>
      <c r="C533" s="41"/>
      <c r="D533" s="218" t="s">
        <v>169</v>
      </c>
      <c r="E533" s="41"/>
      <c r="F533" s="219" t="s">
        <v>708</v>
      </c>
      <c r="G533" s="41"/>
      <c r="H533" s="41"/>
      <c r="I533" s="220"/>
      <c r="J533" s="41"/>
      <c r="K533" s="41"/>
      <c r="L533" s="45"/>
      <c r="M533" s="221"/>
      <c r="N533" s="222"/>
      <c r="O533" s="85"/>
      <c r="P533" s="85"/>
      <c r="Q533" s="85"/>
      <c r="R533" s="85"/>
      <c r="S533" s="85"/>
      <c r="T533" s="86"/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T533" s="18" t="s">
        <v>169</v>
      </c>
      <c r="AU533" s="18" t="s">
        <v>85</v>
      </c>
    </row>
    <row r="534" spans="1:63" s="12" customFormat="1" ht="22.8" customHeight="1">
      <c r="A534" s="12"/>
      <c r="B534" s="189"/>
      <c r="C534" s="190"/>
      <c r="D534" s="191" t="s">
        <v>74</v>
      </c>
      <c r="E534" s="203" t="s">
        <v>1496</v>
      </c>
      <c r="F534" s="203" t="s">
        <v>1497</v>
      </c>
      <c r="G534" s="190"/>
      <c r="H534" s="190"/>
      <c r="I534" s="193"/>
      <c r="J534" s="204">
        <f>BK534</f>
        <v>0</v>
      </c>
      <c r="K534" s="190"/>
      <c r="L534" s="195"/>
      <c r="M534" s="196"/>
      <c r="N534" s="197"/>
      <c r="O534" s="197"/>
      <c r="P534" s="198">
        <f>SUM(P535:P544)</f>
        <v>0</v>
      </c>
      <c r="Q534" s="197"/>
      <c r="R534" s="198">
        <f>SUM(R535:R544)</f>
        <v>0.0324</v>
      </c>
      <c r="S534" s="197"/>
      <c r="T534" s="199">
        <f>SUM(T535:T544)</f>
        <v>0</v>
      </c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R534" s="200" t="s">
        <v>85</v>
      </c>
      <c r="AT534" s="201" t="s">
        <v>74</v>
      </c>
      <c r="AU534" s="201" t="s">
        <v>83</v>
      </c>
      <c r="AY534" s="200" t="s">
        <v>159</v>
      </c>
      <c r="BK534" s="202">
        <f>SUM(BK535:BK544)</f>
        <v>0</v>
      </c>
    </row>
    <row r="535" spans="1:65" s="2" customFormat="1" ht="24.15" customHeight="1">
      <c r="A535" s="39"/>
      <c r="B535" s="40"/>
      <c r="C535" s="205" t="s">
        <v>721</v>
      </c>
      <c r="D535" s="205" t="s">
        <v>162</v>
      </c>
      <c r="E535" s="206" t="s">
        <v>1499</v>
      </c>
      <c r="F535" s="207" t="s">
        <v>1500</v>
      </c>
      <c r="G535" s="208" t="s">
        <v>165</v>
      </c>
      <c r="H535" s="209">
        <v>72</v>
      </c>
      <c r="I535" s="210"/>
      <c r="J535" s="211">
        <f>ROUND(I535*H535,2)</f>
        <v>0</v>
      </c>
      <c r="K535" s="207" t="s">
        <v>166</v>
      </c>
      <c r="L535" s="45"/>
      <c r="M535" s="212" t="s">
        <v>19</v>
      </c>
      <c r="N535" s="213" t="s">
        <v>46</v>
      </c>
      <c r="O535" s="85"/>
      <c r="P535" s="214">
        <f>O535*H535</f>
        <v>0</v>
      </c>
      <c r="Q535" s="214">
        <v>0.00019</v>
      </c>
      <c r="R535" s="214">
        <f>Q535*H535</f>
        <v>0.013680000000000001</v>
      </c>
      <c r="S535" s="214">
        <v>0</v>
      </c>
      <c r="T535" s="215">
        <f>S535*H535</f>
        <v>0</v>
      </c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  <c r="AR535" s="216" t="s">
        <v>238</v>
      </c>
      <c r="AT535" s="216" t="s">
        <v>162</v>
      </c>
      <c r="AU535" s="216" t="s">
        <v>85</v>
      </c>
      <c r="AY535" s="18" t="s">
        <v>159</v>
      </c>
      <c r="BE535" s="217">
        <f>IF(N535="základní",J535,0)</f>
        <v>0</v>
      </c>
      <c r="BF535" s="217">
        <f>IF(N535="snížená",J535,0)</f>
        <v>0</v>
      </c>
      <c r="BG535" s="217">
        <f>IF(N535="zákl. přenesená",J535,0)</f>
        <v>0</v>
      </c>
      <c r="BH535" s="217">
        <f>IF(N535="sníž. přenesená",J535,0)</f>
        <v>0</v>
      </c>
      <c r="BI535" s="217">
        <f>IF(N535="nulová",J535,0)</f>
        <v>0</v>
      </c>
      <c r="BJ535" s="18" t="s">
        <v>83</v>
      </c>
      <c r="BK535" s="217">
        <f>ROUND(I535*H535,2)</f>
        <v>0</v>
      </c>
      <c r="BL535" s="18" t="s">
        <v>238</v>
      </c>
      <c r="BM535" s="216" t="s">
        <v>2009</v>
      </c>
    </row>
    <row r="536" spans="1:47" s="2" customFormat="1" ht="12">
      <c r="A536" s="39"/>
      <c r="B536" s="40"/>
      <c r="C536" s="41"/>
      <c r="D536" s="218" t="s">
        <v>169</v>
      </c>
      <c r="E536" s="41"/>
      <c r="F536" s="219" t="s">
        <v>1502</v>
      </c>
      <c r="G536" s="41"/>
      <c r="H536" s="41"/>
      <c r="I536" s="220"/>
      <c r="J536" s="41"/>
      <c r="K536" s="41"/>
      <c r="L536" s="45"/>
      <c r="M536" s="221"/>
      <c r="N536" s="222"/>
      <c r="O536" s="85"/>
      <c r="P536" s="85"/>
      <c r="Q536" s="85"/>
      <c r="R536" s="85"/>
      <c r="S536" s="85"/>
      <c r="T536" s="86"/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T536" s="18" t="s">
        <v>169</v>
      </c>
      <c r="AU536" s="18" t="s">
        <v>85</v>
      </c>
    </row>
    <row r="537" spans="1:51" s="13" customFormat="1" ht="12">
      <c r="A537" s="13"/>
      <c r="B537" s="223"/>
      <c r="C537" s="224"/>
      <c r="D537" s="225" t="s">
        <v>175</v>
      </c>
      <c r="E537" s="226" t="s">
        <v>19</v>
      </c>
      <c r="F537" s="227" t="s">
        <v>1265</v>
      </c>
      <c r="G537" s="224"/>
      <c r="H537" s="226" t="s">
        <v>19</v>
      </c>
      <c r="I537" s="228"/>
      <c r="J537" s="224"/>
      <c r="K537" s="224"/>
      <c r="L537" s="229"/>
      <c r="M537" s="230"/>
      <c r="N537" s="231"/>
      <c r="O537" s="231"/>
      <c r="P537" s="231"/>
      <c r="Q537" s="231"/>
      <c r="R537" s="231"/>
      <c r="S537" s="231"/>
      <c r="T537" s="232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233" t="s">
        <v>175</v>
      </c>
      <c r="AU537" s="233" t="s">
        <v>85</v>
      </c>
      <c r="AV537" s="13" t="s">
        <v>83</v>
      </c>
      <c r="AW537" s="13" t="s">
        <v>37</v>
      </c>
      <c r="AX537" s="13" t="s">
        <v>75</v>
      </c>
      <c r="AY537" s="233" t="s">
        <v>159</v>
      </c>
    </row>
    <row r="538" spans="1:51" s="13" customFormat="1" ht="12">
      <c r="A538" s="13"/>
      <c r="B538" s="223"/>
      <c r="C538" s="224"/>
      <c r="D538" s="225" t="s">
        <v>175</v>
      </c>
      <c r="E538" s="226" t="s">
        <v>19</v>
      </c>
      <c r="F538" s="227" t="s">
        <v>674</v>
      </c>
      <c r="G538" s="224"/>
      <c r="H538" s="226" t="s">
        <v>19</v>
      </c>
      <c r="I538" s="228"/>
      <c r="J538" s="224"/>
      <c r="K538" s="224"/>
      <c r="L538" s="229"/>
      <c r="M538" s="230"/>
      <c r="N538" s="231"/>
      <c r="O538" s="231"/>
      <c r="P538" s="231"/>
      <c r="Q538" s="231"/>
      <c r="R538" s="231"/>
      <c r="S538" s="231"/>
      <c r="T538" s="232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T538" s="233" t="s">
        <v>175</v>
      </c>
      <c r="AU538" s="233" t="s">
        <v>85</v>
      </c>
      <c r="AV538" s="13" t="s">
        <v>83</v>
      </c>
      <c r="AW538" s="13" t="s">
        <v>37</v>
      </c>
      <c r="AX538" s="13" t="s">
        <v>75</v>
      </c>
      <c r="AY538" s="233" t="s">
        <v>159</v>
      </c>
    </row>
    <row r="539" spans="1:51" s="14" customFormat="1" ht="12">
      <c r="A539" s="14"/>
      <c r="B539" s="234"/>
      <c r="C539" s="235"/>
      <c r="D539" s="225" t="s">
        <v>175</v>
      </c>
      <c r="E539" s="236" t="s">
        <v>19</v>
      </c>
      <c r="F539" s="237" t="s">
        <v>1829</v>
      </c>
      <c r="G539" s="235"/>
      <c r="H539" s="238">
        <v>72</v>
      </c>
      <c r="I539" s="239"/>
      <c r="J539" s="235"/>
      <c r="K539" s="235"/>
      <c r="L539" s="240"/>
      <c r="M539" s="241"/>
      <c r="N539" s="242"/>
      <c r="O539" s="242"/>
      <c r="P539" s="242"/>
      <c r="Q539" s="242"/>
      <c r="R539" s="242"/>
      <c r="S539" s="242"/>
      <c r="T539" s="243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T539" s="244" t="s">
        <v>175</v>
      </c>
      <c r="AU539" s="244" t="s">
        <v>85</v>
      </c>
      <c r="AV539" s="14" t="s">
        <v>85</v>
      </c>
      <c r="AW539" s="14" t="s">
        <v>37</v>
      </c>
      <c r="AX539" s="14" t="s">
        <v>83</v>
      </c>
      <c r="AY539" s="244" t="s">
        <v>159</v>
      </c>
    </row>
    <row r="540" spans="1:65" s="2" customFormat="1" ht="37.8" customHeight="1">
      <c r="A540" s="39"/>
      <c r="B540" s="40"/>
      <c r="C540" s="205" t="s">
        <v>726</v>
      </c>
      <c r="D540" s="205" t="s">
        <v>162</v>
      </c>
      <c r="E540" s="206" t="s">
        <v>1503</v>
      </c>
      <c r="F540" s="207" t="s">
        <v>1504</v>
      </c>
      <c r="G540" s="208" t="s">
        <v>165</v>
      </c>
      <c r="H540" s="209">
        <v>72</v>
      </c>
      <c r="I540" s="210"/>
      <c r="J540" s="211">
        <f>ROUND(I540*H540,2)</f>
        <v>0</v>
      </c>
      <c r="K540" s="207" t="s">
        <v>166</v>
      </c>
      <c r="L540" s="45"/>
      <c r="M540" s="212" t="s">
        <v>19</v>
      </c>
      <c r="N540" s="213" t="s">
        <v>46</v>
      </c>
      <c r="O540" s="85"/>
      <c r="P540" s="214">
        <f>O540*H540</f>
        <v>0</v>
      </c>
      <c r="Q540" s="214">
        <v>0.00026</v>
      </c>
      <c r="R540" s="214">
        <f>Q540*H540</f>
        <v>0.018719999999999997</v>
      </c>
      <c r="S540" s="214">
        <v>0</v>
      </c>
      <c r="T540" s="215">
        <f>S540*H540</f>
        <v>0</v>
      </c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  <c r="AR540" s="216" t="s">
        <v>238</v>
      </c>
      <c r="AT540" s="216" t="s">
        <v>162</v>
      </c>
      <c r="AU540" s="216" t="s">
        <v>85</v>
      </c>
      <c r="AY540" s="18" t="s">
        <v>159</v>
      </c>
      <c r="BE540" s="217">
        <f>IF(N540="základní",J540,0)</f>
        <v>0</v>
      </c>
      <c r="BF540" s="217">
        <f>IF(N540="snížená",J540,0)</f>
        <v>0</v>
      </c>
      <c r="BG540" s="217">
        <f>IF(N540="zákl. přenesená",J540,0)</f>
        <v>0</v>
      </c>
      <c r="BH540" s="217">
        <f>IF(N540="sníž. přenesená",J540,0)</f>
        <v>0</v>
      </c>
      <c r="BI540" s="217">
        <f>IF(N540="nulová",J540,0)</f>
        <v>0</v>
      </c>
      <c r="BJ540" s="18" t="s">
        <v>83</v>
      </c>
      <c r="BK540" s="217">
        <f>ROUND(I540*H540,2)</f>
        <v>0</v>
      </c>
      <c r="BL540" s="18" t="s">
        <v>238</v>
      </c>
      <c r="BM540" s="216" t="s">
        <v>2010</v>
      </c>
    </row>
    <row r="541" spans="1:47" s="2" customFormat="1" ht="12">
      <c r="A541" s="39"/>
      <c r="B541" s="40"/>
      <c r="C541" s="41"/>
      <c r="D541" s="218" t="s">
        <v>169</v>
      </c>
      <c r="E541" s="41"/>
      <c r="F541" s="219" t="s">
        <v>1506</v>
      </c>
      <c r="G541" s="41"/>
      <c r="H541" s="41"/>
      <c r="I541" s="220"/>
      <c r="J541" s="41"/>
      <c r="K541" s="41"/>
      <c r="L541" s="45"/>
      <c r="M541" s="221"/>
      <c r="N541" s="222"/>
      <c r="O541" s="85"/>
      <c r="P541" s="85"/>
      <c r="Q541" s="85"/>
      <c r="R541" s="85"/>
      <c r="S541" s="85"/>
      <c r="T541" s="86"/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T541" s="18" t="s">
        <v>169</v>
      </c>
      <c r="AU541" s="18" t="s">
        <v>85</v>
      </c>
    </row>
    <row r="542" spans="1:51" s="13" customFormat="1" ht="12">
      <c r="A542" s="13"/>
      <c r="B542" s="223"/>
      <c r="C542" s="224"/>
      <c r="D542" s="225" t="s">
        <v>175</v>
      </c>
      <c r="E542" s="226" t="s">
        <v>19</v>
      </c>
      <c r="F542" s="227" t="s">
        <v>1265</v>
      </c>
      <c r="G542" s="224"/>
      <c r="H542" s="226" t="s">
        <v>19</v>
      </c>
      <c r="I542" s="228"/>
      <c r="J542" s="224"/>
      <c r="K542" s="224"/>
      <c r="L542" s="229"/>
      <c r="M542" s="230"/>
      <c r="N542" s="231"/>
      <c r="O542" s="231"/>
      <c r="P542" s="231"/>
      <c r="Q542" s="231"/>
      <c r="R542" s="231"/>
      <c r="S542" s="231"/>
      <c r="T542" s="232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T542" s="233" t="s">
        <v>175</v>
      </c>
      <c r="AU542" s="233" t="s">
        <v>85</v>
      </c>
      <c r="AV542" s="13" t="s">
        <v>83</v>
      </c>
      <c r="AW542" s="13" t="s">
        <v>37</v>
      </c>
      <c r="AX542" s="13" t="s">
        <v>75</v>
      </c>
      <c r="AY542" s="233" t="s">
        <v>159</v>
      </c>
    </row>
    <row r="543" spans="1:51" s="13" customFormat="1" ht="12">
      <c r="A543" s="13"/>
      <c r="B543" s="223"/>
      <c r="C543" s="224"/>
      <c r="D543" s="225" t="s">
        <v>175</v>
      </c>
      <c r="E543" s="226" t="s">
        <v>19</v>
      </c>
      <c r="F543" s="227" t="s">
        <v>674</v>
      </c>
      <c r="G543" s="224"/>
      <c r="H543" s="226" t="s">
        <v>19</v>
      </c>
      <c r="I543" s="228"/>
      <c r="J543" s="224"/>
      <c r="K543" s="224"/>
      <c r="L543" s="229"/>
      <c r="M543" s="230"/>
      <c r="N543" s="231"/>
      <c r="O543" s="231"/>
      <c r="P543" s="231"/>
      <c r="Q543" s="231"/>
      <c r="R543" s="231"/>
      <c r="S543" s="231"/>
      <c r="T543" s="232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T543" s="233" t="s">
        <v>175</v>
      </c>
      <c r="AU543" s="233" t="s">
        <v>85</v>
      </c>
      <c r="AV543" s="13" t="s">
        <v>83</v>
      </c>
      <c r="AW543" s="13" t="s">
        <v>37</v>
      </c>
      <c r="AX543" s="13" t="s">
        <v>75</v>
      </c>
      <c r="AY543" s="233" t="s">
        <v>159</v>
      </c>
    </row>
    <row r="544" spans="1:51" s="14" customFormat="1" ht="12">
      <c r="A544" s="14"/>
      <c r="B544" s="234"/>
      <c r="C544" s="235"/>
      <c r="D544" s="225" t="s">
        <v>175</v>
      </c>
      <c r="E544" s="236" t="s">
        <v>19</v>
      </c>
      <c r="F544" s="237" t="s">
        <v>1829</v>
      </c>
      <c r="G544" s="235"/>
      <c r="H544" s="238">
        <v>72</v>
      </c>
      <c r="I544" s="239"/>
      <c r="J544" s="235"/>
      <c r="K544" s="235"/>
      <c r="L544" s="240"/>
      <c r="M544" s="241"/>
      <c r="N544" s="242"/>
      <c r="O544" s="242"/>
      <c r="P544" s="242"/>
      <c r="Q544" s="242"/>
      <c r="R544" s="242"/>
      <c r="S544" s="242"/>
      <c r="T544" s="243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T544" s="244" t="s">
        <v>175</v>
      </c>
      <c r="AU544" s="244" t="s">
        <v>85</v>
      </c>
      <c r="AV544" s="14" t="s">
        <v>85</v>
      </c>
      <c r="AW544" s="14" t="s">
        <v>37</v>
      </c>
      <c r="AX544" s="14" t="s">
        <v>83</v>
      </c>
      <c r="AY544" s="244" t="s">
        <v>159</v>
      </c>
    </row>
    <row r="545" spans="1:63" s="12" customFormat="1" ht="25.9" customHeight="1">
      <c r="A545" s="12"/>
      <c r="B545" s="189"/>
      <c r="C545" s="190"/>
      <c r="D545" s="191" t="s">
        <v>74</v>
      </c>
      <c r="E545" s="192" t="s">
        <v>733</v>
      </c>
      <c r="F545" s="192" t="s">
        <v>734</v>
      </c>
      <c r="G545" s="190"/>
      <c r="H545" s="190"/>
      <c r="I545" s="193"/>
      <c r="J545" s="194">
        <f>BK545</f>
        <v>0</v>
      </c>
      <c r="K545" s="190"/>
      <c r="L545" s="195"/>
      <c r="M545" s="196"/>
      <c r="N545" s="197"/>
      <c r="O545" s="197"/>
      <c r="P545" s="198">
        <f>P546+P550+P556</f>
        <v>0</v>
      </c>
      <c r="Q545" s="197"/>
      <c r="R545" s="198">
        <f>R546+R550+R556</f>
        <v>0</v>
      </c>
      <c r="S545" s="197"/>
      <c r="T545" s="199">
        <f>T546+T550+T556</f>
        <v>0</v>
      </c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R545" s="200" t="s">
        <v>194</v>
      </c>
      <c r="AT545" s="201" t="s">
        <v>74</v>
      </c>
      <c r="AU545" s="201" t="s">
        <v>75</v>
      </c>
      <c r="AY545" s="200" t="s">
        <v>159</v>
      </c>
      <c r="BK545" s="202">
        <f>BK546+BK550+BK556</f>
        <v>0</v>
      </c>
    </row>
    <row r="546" spans="1:63" s="12" customFormat="1" ht="22.8" customHeight="1">
      <c r="A546" s="12"/>
      <c r="B546" s="189"/>
      <c r="C546" s="190"/>
      <c r="D546" s="191" t="s">
        <v>74</v>
      </c>
      <c r="E546" s="203" t="s">
        <v>735</v>
      </c>
      <c r="F546" s="203" t="s">
        <v>736</v>
      </c>
      <c r="G546" s="190"/>
      <c r="H546" s="190"/>
      <c r="I546" s="193"/>
      <c r="J546" s="204">
        <f>BK546</f>
        <v>0</v>
      </c>
      <c r="K546" s="190"/>
      <c r="L546" s="195"/>
      <c r="M546" s="196"/>
      <c r="N546" s="197"/>
      <c r="O546" s="197"/>
      <c r="P546" s="198">
        <f>SUM(P547:P549)</f>
        <v>0</v>
      </c>
      <c r="Q546" s="197"/>
      <c r="R546" s="198">
        <f>SUM(R547:R549)</f>
        <v>0</v>
      </c>
      <c r="S546" s="197"/>
      <c r="T546" s="199">
        <f>SUM(T547:T549)</f>
        <v>0</v>
      </c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R546" s="200" t="s">
        <v>194</v>
      </c>
      <c r="AT546" s="201" t="s">
        <v>74</v>
      </c>
      <c r="AU546" s="201" t="s">
        <v>83</v>
      </c>
      <c r="AY546" s="200" t="s">
        <v>159</v>
      </c>
      <c r="BK546" s="202">
        <f>SUM(BK547:BK549)</f>
        <v>0</v>
      </c>
    </row>
    <row r="547" spans="1:65" s="2" customFormat="1" ht="16.5" customHeight="1">
      <c r="A547" s="39"/>
      <c r="B547" s="40"/>
      <c r="C547" s="205" t="s">
        <v>737</v>
      </c>
      <c r="D547" s="205" t="s">
        <v>162</v>
      </c>
      <c r="E547" s="206" t="s">
        <v>738</v>
      </c>
      <c r="F547" s="207" t="s">
        <v>736</v>
      </c>
      <c r="G547" s="208" t="s">
        <v>702</v>
      </c>
      <c r="H547" s="209">
        <v>1</v>
      </c>
      <c r="I547" s="210"/>
      <c r="J547" s="211">
        <f>ROUND(I547*H547,2)</f>
        <v>0</v>
      </c>
      <c r="K547" s="207" t="s">
        <v>166</v>
      </c>
      <c r="L547" s="45"/>
      <c r="M547" s="212" t="s">
        <v>19</v>
      </c>
      <c r="N547" s="213" t="s">
        <v>46</v>
      </c>
      <c r="O547" s="85"/>
      <c r="P547" s="214">
        <f>O547*H547</f>
        <v>0</v>
      </c>
      <c r="Q547" s="214">
        <v>0</v>
      </c>
      <c r="R547" s="214">
        <f>Q547*H547</f>
        <v>0</v>
      </c>
      <c r="S547" s="214">
        <v>0</v>
      </c>
      <c r="T547" s="215">
        <f>S547*H547</f>
        <v>0</v>
      </c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  <c r="AR547" s="216" t="s">
        <v>739</v>
      </c>
      <c r="AT547" s="216" t="s">
        <v>162</v>
      </c>
      <c r="AU547" s="216" t="s">
        <v>85</v>
      </c>
      <c r="AY547" s="18" t="s">
        <v>159</v>
      </c>
      <c r="BE547" s="217">
        <f>IF(N547="základní",J547,0)</f>
        <v>0</v>
      </c>
      <c r="BF547" s="217">
        <f>IF(N547="snížená",J547,0)</f>
        <v>0</v>
      </c>
      <c r="BG547" s="217">
        <f>IF(N547="zákl. přenesená",J547,0)</f>
        <v>0</v>
      </c>
      <c r="BH547" s="217">
        <f>IF(N547="sníž. přenesená",J547,0)</f>
        <v>0</v>
      </c>
      <c r="BI547" s="217">
        <f>IF(N547="nulová",J547,0)</f>
        <v>0</v>
      </c>
      <c r="BJ547" s="18" t="s">
        <v>83</v>
      </c>
      <c r="BK547" s="217">
        <f>ROUND(I547*H547,2)</f>
        <v>0</v>
      </c>
      <c r="BL547" s="18" t="s">
        <v>739</v>
      </c>
      <c r="BM547" s="216" t="s">
        <v>2011</v>
      </c>
    </row>
    <row r="548" spans="1:47" s="2" customFormat="1" ht="12">
      <c r="A548" s="39"/>
      <c r="B548" s="40"/>
      <c r="C548" s="41"/>
      <c r="D548" s="218" t="s">
        <v>169</v>
      </c>
      <c r="E548" s="41"/>
      <c r="F548" s="219" t="s">
        <v>741</v>
      </c>
      <c r="G548" s="41"/>
      <c r="H548" s="41"/>
      <c r="I548" s="220"/>
      <c r="J548" s="41"/>
      <c r="K548" s="41"/>
      <c r="L548" s="45"/>
      <c r="M548" s="221"/>
      <c r="N548" s="222"/>
      <c r="O548" s="85"/>
      <c r="P548" s="85"/>
      <c r="Q548" s="85"/>
      <c r="R548" s="85"/>
      <c r="S548" s="85"/>
      <c r="T548" s="86"/>
      <c r="U548" s="39"/>
      <c r="V548" s="39"/>
      <c r="W548" s="39"/>
      <c r="X548" s="39"/>
      <c r="Y548" s="39"/>
      <c r="Z548" s="39"/>
      <c r="AA548" s="39"/>
      <c r="AB548" s="39"/>
      <c r="AC548" s="39"/>
      <c r="AD548" s="39"/>
      <c r="AE548" s="39"/>
      <c r="AT548" s="18" t="s">
        <v>169</v>
      </c>
      <c r="AU548" s="18" t="s">
        <v>85</v>
      </c>
    </row>
    <row r="549" spans="1:47" s="2" customFormat="1" ht="12">
      <c r="A549" s="39"/>
      <c r="B549" s="40"/>
      <c r="C549" s="41"/>
      <c r="D549" s="225" t="s">
        <v>203</v>
      </c>
      <c r="E549" s="41"/>
      <c r="F549" s="256" t="s">
        <v>742</v>
      </c>
      <c r="G549" s="41"/>
      <c r="H549" s="41"/>
      <c r="I549" s="220"/>
      <c r="J549" s="41"/>
      <c r="K549" s="41"/>
      <c r="L549" s="45"/>
      <c r="M549" s="221"/>
      <c r="N549" s="222"/>
      <c r="O549" s="85"/>
      <c r="P549" s="85"/>
      <c r="Q549" s="85"/>
      <c r="R549" s="85"/>
      <c r="S549" s="85"/>
      <c r="T549" s="86"/>
      <c r="U549" s="39"/>
      <c r="V549" s="39"/>
      <c r="W549" s="39"/>
      <c r="X549" s="39"/>
      <c r="Y549" s="39"/>
      <c r="Z549" s="39"/>
      <c r="AA549" s="39"/>
      <c r="AB549" s="39"/>
      <c r="AC549" s="39"/>
      <c r="AD549" s="39"/>
      <c r="AE549" s="39"/>
      <c r="AT549" s="18" t="s">
        <v>203</v>
      </c>
      <c r="AU549" s="18" t="s">
        <v>85</v>
      </c>
    </row>
    <row r="550" spans="1:63" s="12" customFormat="1" ht="22.8" customHeight="1">
      <c r="A550" s="12"/>
      <c r="B550" s="189"/>
      <c r="C550" s="190"/>
      <c r="D550" s="191" t="s">
        <v>74</v>
      </c>
      <c r="E550" s="203" t="s">
        <v>743</v>
      </c>
      <c r="F550" s="203" t="s">
        <v>744</v>
      </c>
      <c r="G550" s="190"/>
      <c r="H550" s="190"/>
      <c r="I550" s="193"/>
      <c r="J550" s="204">
        <f>BK550</f>
        <v>0</v>
      </c>
      <c r="K550" s="190"/>
      <c r="L550" s="195"/>
      <c r="M550" s="196"/>
      <c r="N550" s="197"/>
      <c r="O550" s="197"/>
      <c r="P550" s="198">
        <f>SUM(P551:P555)</f>
        <v>0</v>
      </c>
      <c r="Q550" s="197"/>
      <c r="R550" s="198">
        <f>SUM(R551:R555)</f>
        <v>0</v>
      </c>
      <c r="S550" s="197"/>
      <c r="T550" s="199">
        <f>SUM(T551:T555)</f>
        <v>0</v>
      </c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R550" s="200" t="s">
        <v>194</v>
      </c>
      <c r="AT550" s="201" t="s">
        <v>74</v>
      </c>
      <c r="AU550" s="201" t="s">
        <v>83</v>
      </c>
      <c r="AY550" s="200" t="s">
        <v>159</v>
      </c>
      <c r="BK550" s="202">
        <f>SUM(BK551:BK555)</f>
        <v>0</v>
      </c>
    </row>
    <row r="551" spans="1:65" s="2" customFormat="1" ht="16.5" customHeight="1">
      <c r="A551" s="39"/>
      <c r="B551" s="40"/>
      <c r="C551" s="205" t="s">
        <v>745</v>
      </c>
      <c r="D551" s="205" t="s">
        <v>162</v>
      </c>
      <c r="E551" s="206" t="s">
        <v>746</v>
      </c>
      <c r="F551" s="207" t="s">
        <v>747</v>
      </c>
      <c r="G551" s="208" t="s">
        <v>702</v>
      </c>
      <c r="H551" s="209">
        <v>1</v>
      </c>
      <c r="I551" s="210"/>
      <c r="J551" s="211">
        <f>ROUND(I551*H551,2)</f>
        <v>0</v>
      </c>
      <c r="K551" s="207" t="s">
        <v>166</v>
      </c>
      <c r="L551" s="45"/>
      <c r="M551" s="212" t="s">
        <v>19</v>
      </c>
      <c r="N551" s="213" t="s">
        <v>46</v>
      </c>
      <c r="O551" s="85"/>
      <c r="P551" s="214">
        <f>O551*H551</f>
        <v>0</v>
      </c>
      <c r="Q551" s="214">
        <v>0</v>
      </c>
      <c r="R551" s="214">
        <f>Q551*H551</f>
        <v>0</v>
      </c>
      <c r="S551" s="214">
        <v>0</v>
      </c>
      <c r="T551" s="215">
        <f>S551*H551</f>
        <v>0</v>
      </c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9"/>
      <c r="AR551" s="216" t="s">
        <v>739</v>
      </c>
      <c r="AT551" s="216" t="s">
        <v>162</v>
      </c>
      <c r="AU551" s="216" t="s">
        <v>85</v>
      </c>
      <c r="AY551" s="18" t="s">
        <v>159</v>
      </c>
      <c r="BE551" s="217">
        <f>IF(N551="základní",J551,0)</f>
        <v>0</v>
      </c>
      <c r="BF551" s="217">
        <f>IF(N551="snížená",J551,0)</f>
        <v>0</v>
      </c>
      <c r="BG551" s="217">
        <f>IF(N551="zákl. přenesená",J551,0)</f>
        <v>0</v>
      </c>
      <c r="BH551" s="217">
        <f>IF(N551="sníž. přenesená",J551,0)</f>
        <v>0</v>
      </c>
      <c r="BI551" s="217">
        <f>IF(N551="nulová",J551,0)</f>
        <v>0</v>
      </c>
      <c r="BJ551" s="18" t="s">
        <v>83</v>
      </c>
      <c r="BK551" s="217">
        <f>ROUND(I551*H551,2)</f>
        <v>0</v>
      </c>
      <c r="BL551" s="18" t="s">
        <v>739</v>
      </c>
      <c r="BM551" s="216" t="s">
        <v>2012</v>
      </c>
    </row>
    <row r="552" spans="1:47" s="2" customFormat="1" ht="12">
      <c r="A552" s="39"/>
      <c r="B552" s="40"/>
      <c r="C552" s="41"/>
      <c r="D552" s="218" t="s">
        <v>169</v>
      </c>
      <c r="E552" s="41"/>
      <c r="F552" s="219" t="s">
        <v>749</v>
      </c>
      <c r="G552" s="41"/>
      <c r="H552" s="41"/>
      <c r="I552" s="220"/>
      <c r="J552" s="41"/>
      <c r="K552" s="41"/>
      <c r="L552" s="45"/>
      <c r="M552" s="221"/>
      <c r="N552" s="222"/>
      <c r="O552" s="85"/>
      <c r="P552" s="85"/>
      <c r="Q552" s="85"/>
      <c r="R552" s="85"/>
      <c r="S552" s="85"/>
      <c r="T552" s="86"/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T552" s="18" t="s">
        <v>169</v>
      </c>
      <c r="AU552" s="18" t="s">
        <v>85</v>
      </c>
    </row>
    <row r="553" spans="1:65" s="2" customFormat="1" ht="16.5" customHeight="1">
      <c r="A553" s="39"/>
      <c r="B553" s="40"/>
      <c r="C553" s="205" t="s">
        <v>750</v>
      </c>
      <c r="D553" s="205" t="s">
        <v>162</v>
      </c>
      <c r="E553" s="206" t="s">
        <v>751</v>
      </c>
      <c r="F553" s="207" t="s">
        <v>752</v>
      </c>
      <c r="G553" s="208" t="s">
        <v>702</v>
      </c>
      <c r="H553" s="209">
        <v>1</v>
      </c>
      <c r="I553" s="210"/>
      <c r="J553" s="211">
        <f>ROUND(I553*H553,2)</f>
        <v>0</v>
      </c>
      <c r="K553" s="207" t="s">
        <v>166</v>
      </c>
      <c r="L553" s="45"/>
      <c r="M553" s="212" t="s">
        <v>19</v>
      </c>
      <c r="N553" s="213" t="s">
        <v>46</v>
      </c>
      <c r="O553" s="85"/>
      <c r="P553" s="214">
        <f>O553*H553</f>
        <v>0</v>
      </c>
      <c r="Q553" s="214">
        <v>0</v>
      </c>
      <c r="R553" s="214">
        <f>Q553*H553</f>
        <v>0</v>
      </c>
      <c r="S553" s="214">
        <v>0</v>
      </c>
      <c r="T553" s="215">
        <f>S553*H553</f>
        <v>0</v>
      </c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R553" s="216" t="s">
        <v>739</v>
      </c>
      <c r="AT553" s="216" t="s">
        <v>162</v>
      </c>
      <c r="AU553" s="216" t="s">
        <v>85</v>
      </c>
      <c r="AY553" s="18" t="s">
        <v>159</v>
      </c>
      <c r="BE553" s="217">
        <f>IF(N553="základní",J553,0)</f>
        <v>0</v>
      </c>
      <c r="BF553" s="217">
        <f>IF(N553="snížená",J553,0)</f>
        <v>0</v>
      </c>
      <c r="BG553" s="217">
        <f>IF(N553="zákl. přenesená",J553,0)</f>
        <v>0</v>
      </c>
      <c r="BH553" s="217">
        <f>IF(N553="sníž. přenesená",J553,0)</f>
        <v>0</v>
      </c>
      <c r="BI553" s="217">
        <f>IF(N553="nulová",J553,0)</f>
        <v>0</v>
      </c>
      <c r="BJ553" s="18" t="s">
        <v>83</v>
      </c>
      <c r="BK553" s="217">
        <f>ROUND(I553*H553,2)</f>
        <v>0</v>
      </c>
      <c r="BL553" s="18" t="s">
        <v>739</v>
      </c>
      <c r="BM553" s="216" t="s">
        <v>2013</v>
      </c>
    </row>
    <row r="554" spans="1:47" s="2" customFormat="1" ht="12">
      <c r="A554" s="39"/>
      <c r="B554" s="40"/>
      <c r="C554" s="41"/>
      <c r="D554" s="218" t="s">
        <v>169</v>
      </c>
      <c r="E554" s="41"/>
      <c r="F554" s="219" t="s">
        <v>754</v>
      </c>
      <c r="G554" s="41"/>
      <c r="H554" s="41"/>
      <c r="I554" s="220"/>
      <c r="J554" s="41"/>
      <c r="K554" s="41"/>
      <c r="L554" s="45"/>
      <c r="M554" s="221"/>
      <c r="N554" s="222"/>
      <c r="O554" s="85"/>
      <c r="P554" s="85"/>
      <c r="Q554" s="85"/>
      <c r="R554" s="85"/>
      <c r="S554" s="85"/>
      <c r="T554" s="86"/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  <c r="AT554" s="18" t="s">
        <v>169</v>
      </c>
      <c r="AU554" s="18" t="s">
        <v>85</v>
      </c>
    </row>
    <row r="555" spans="1:47" s="2" customFormat="1" ht="12">
      <c r="A555" s="39"/>
      <c r="B555" s="40"/>
      <c r="C555" s="41"/>
      <c r="D555" s="225" t="s">
        <v>203</v>
      </c>
      <c r="E555" s="41"/>
      <c r="F555" s="256" t="s">
        <v>930</v>
      </c>
      <c r="G555" s="41"/>
      <c r="H555" s="41"/>
      <c r="I555" s="220"/>
      <c r="J555" s="41"/>
      <c r="K555" s="41"/>
      <c r="L555" s="45"/>
      <c r="M555" s="221"/>
      <c r="N555" s="222"/>
      <c r="O555" s="85"/>
      <c r="P555" s="85"/>
      <c r="Q555" s="85"/>
      <c r="R555" s="85"/>
      <c r="S555" s="85"/>
      <c r="T555" s="86"/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T555" s="18" t="s">
        <v>203</v>
      </c>
      <c r="AU555" s="18" t="s">
        <v>85</v>
      </c>
    </row>
    <row r="556" spans="1:63" s="12" customFormat="1" ht="22.8" customHeight="1">
      <c r="A556" s="12"/>
      <c r="B556" s="189"/>
      <c r="C556" s="190"/>
      <c r="D556" s="191" t="s">
        <v>74</v>
      </c>
      <c r="E556" s="203" t="s">
        <v>756</v>
      </c>
      <c r="F556" s="203" t="s">
        <v>757</v>
      </c>
      <c r="G556" s="190"/>
      <c r="H556" s="190"/>
      <c r="I556" s="193"/>
      <c r="J556" s="204">
        <f>BK556</f>
        <v>0</v>
      </c>
      <c r="K556" s="190"/>
      <c r="L556" s="195"/>
      <c r="M556" s="196"/>
      <c r="N556" s="197"/>
      <c r="O556" s="197"/>
      <c r="P556" s="198">
        <f>SUM(P557:P561)</f>
        <v>0</v>
      </c>
      <c r="Q556" s="197"/>
      <c r="R556" s="198">
        <f>SUM(R557:R561)</f>
        <v>0</v>
      </c>
      <c r="S556" s="197"/>
      <c r="T556" s="199">
        <f>SUM(T557:T561)</f>
        <v>0</v>
      </c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R556" s="200" t="s">
        <v>194</v>
      </c>
      <c r="AT556" s="201" t="s">
        <v>74</v>
      </c>
      <c r="AU556" s="201" t="s">
        <v>83</v>
      </c>
      <c r="AY556" s="200" t="s">
        <v>159</v>
      </c>
      <c r="BK556" s="202">
        <f>SUM(BK557:BK561)</f>
        <v>0</v>
      </c>
    </row>
    <row r="557" spans="1:65" s="2" customFormat="1" ht="16.5" customHeight="1">
      <c r="A557" s="39"/>
      <c r="B557" s="40"/>
      <c r="C557" s="205" t="s">
        <v>758</v>
      </c>
      <c r="D557" s="205" t="s">
        <v>162</v>
      </c>
      <c r="E557" s="206" t="s">
        <v>759</v>
      </c>
      <c r="F557" s="207" t="s">
        <v>760</v>
      </c>
      <c r="G557" s="208" t="s">
        <v>702</v>
      </c>
      <c r="H557" s="209">
        <v>1</v>
      </c>
      <c r="I557" s="210"/>
      <c r="J557" s="211">
        <f>ROUND(I557*H557,2)</f>
        <v>0</v>
      </c>
      <c r="K557" s="207" t="s">
        <v>166</v>
      </c>
      <c r="L557" s="45"/>
      <c r="M557" s="212" t="s">
        <v>19</v>
      </c>
      <c r="N557" s="213" t="s">
        <v>46</v>
      </c>
      <c r="O557" s="85"/>
      <c r="P557" s="214">
        <f>O557*H557</f>
        <v>0</v>
      </c>
      <c r="Q557" s="214">
        <v>0</v>
      </c>
      <c r="R557" s="214">
        <f>Q557*H557</f>
        <v>0</v>
      </c>
      <c r="S557" s="214">
        <v>0</v>
      </c>
      <c r="T557" s="215">
        <f>S557*H557</f>
        <v>0</v>
      </c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R557" s="216" t="s">
        <v>739</v>
      </c>
      <c r="AT557" s="216" t="s">
        <v>162</v>
      </c>
      <c r="AU557" s="216" t="s">
        <v>85</v>
      </c>
      <c r="AY557" s="18" t="s">
        <v>159</v>
      </c>
      <c r="BE557" s="217">
        <f>IF(N557="základní",J557,0)</f>
        <v>0</v>
      </c>
      <c r="BF557" s="217">
        <f>IF(N557="snížená",J557,0)</f>
        <v>0</v>
      </c>
      <c r="BG557" s="217">
        <f>IF(N557="zákl. přenesená",J557,0)</f>
        <v>0</v>
      </c>
      <c r="BH557" s="217">
        <f>IF(N557="sníž. přenesená",J557,0)</f>
        <v>0</v>
      </c>
      <c r="BI557" s="217">
        <f>IF(N557="nulová",J557,0)</f>
        <v>0</v>
      </c>
      <c r="BJ557" s="18" t="s">
        <v>83</v>
      </c>
      <c r="BK557" s="217">
        <f>ROUND(I557*H557,2)</f>
        <v>0</v>
      </c>
      <c r="BL557" s="18" t="s">
        <v>739</v>
      </c>
      <c r="BM557" s="216" t="s">
        <v>2014</v>
      </c>
    </row>
    <row r="558" spans="1:47" s="2" customFormat="1" ht="12">
      <c r="A558" s="39"/>
      <c r="B558" s="40"/>
      <c r="C558" s="41"/>
      <c r="D558" s="218" t="s">
        <v>169</v>
      </c>
      <c r="E558" s="41"/>
      <c r="F558" s="219" t="s">
        <v>762</v>
      </c>
      <c r="G558" s="41"/>
      <c r="H558" s="41"/>
      <c r="I558" s="220"/>
      <c r="J558" s="41"/>
      <c r="K558" s="41"/>
      <c r="L558" s="45"/>
      <c r="M558" s="221"/>
      <c r="N558" s="222"/>
      <c r="O558" s="85"/>
      <c r="P558" s="85"/>
      <c r="Q558" s="85"/>
      <c r="R558" s="85"/>
      <c r="S558" s="85"/>
      <c r="T558" s="86"/>
      <c r="U558" s="39"/>
      <c r="V558" s="39"/>
      <c r="W558" s="39"/>
      <c r="X558" s="39"/>
      <c r="Y558" s="39"/>
      <c r="Z558" s="39"/>
      <c r="AA558" s="39"/>
      <c r="AB558" s="39"/>
      <c r="AC558" s="39"/>
      <c r="AD558" s="39"/>
      <c r="AE558" s="39"/>
      <c r="AT558" s="18" t="s">
        <v>169</v>
      </c>
      <c r="AU558" s="18" t="s">
        <v>85</v>
      </c>
    </row>
    <row r="559" spans="1:47" s="2" customFormat="1" ht="12">
      <c r="A559" s="39"/>
      <c r="B559" s="40"/>
      <c r="C559" s="41"/>
      <c r="D559" s="225" t="s">
        <v>203</v>
      </c>
      <c r="E559" s="41"/>
      <c r="F559" s="256" t="s">
        <v>763</v>
      </c>
      <c r="G559" s="41"/>
      <c r="H559" s="41"/>
      <c r="I559" s="220"/>
      <c r="J559" s="41"/>
      <c r="K559" s="41"/>
      <c r="L559" s="45"/>
      <c r="M559" s="221"/>
      <c r="N559" s="222"/>
      <c r="O559" s="85"/>
      <c r="P559" s="85"/>
      <c r="Q559" s="85"/>
      <c r="R559" s="85"/>
      <c r="S559" s="85"/>
      <c r="T559" s="86"/>
      <c r="U559" s="39"/>
      <c r="V559" s="39"/>
      <c r="W559" s="39"/>
      <c r="X559" s="39"/>
      <c r="Y559" s="39"/>
      <c r="Z559" s="39"/>
      <c r="AA559" s="39"/>
      <c r="AB559" s="39"/>
      <c r="AC559" s="39"/>
      <c r="AD559" s="39"/>
      <c r="AE559" s="39"/>
      <c r="AT559" s="18" t="s">
        <v>203</v>
      </c>
      <c r="AU559" s="18" t="s">
        <v>85</v>
      </c>
    </row>
    <row r="560" spans="1:65" s="2" customFormat="1" ht="16.5" customHeight="1">
      <c r="A560" s="39"/>
      <c r="B560" s="40"/>
      <c r="C560" s="205" t="s">
        <v>764</v>
      </c>
      <c r="D560" s="205" t="s">
        <v>162</v>
      </c>
      <c r="E560" s="206" t="s">
        <v>765</v>
      </c>
      <c r="F560" s="207" t="s">
        <v>766</v>
      </c>
      <c r="G560" s="208" t="s">
        <v>702</v>
      </c>
      <c r="H560" s="209">
        <v>1</v>
      </c>
      <c r="I560" s="210"/>
      <c r="J560" s="211">
        <f>ROUND(I560*H560,2)</f>
        <v>0</v>
      </c>
      <c r="K560" s="207" t="s">
        <v>166</v>
      </c>
      <c r="L560" s="45"/>
      <c r="M560" s="212" t="s">
        <v>19</v>
      </c>
      <c r="N560" s="213" t="s">
        <v>46</v>
      </c>
      <c r="O560" s="85"/>
      <c r="P560" s="214">
        <f>O560*H560</f>
        <v>0</v>
      </c>
      <c r="Q560" s="214">
        <v>0</v>
      </c>
      <c r="R560" s="214">
        <f>Q560*H560</f>
        <v>0</v>
      </c>
      <c r="S560" s="214">
        <v>0</v>
      </c>
      <c r="T560" s="215">
        <f>S560*H560</f>
        <v>0</v>
      </c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  <c r="AR560" s="216" t="s">
        <v>739</v>
      </c>
      <c r="AT560" s="216" t="s">
        <v>162</v>
      </c>
      <c r="AU560" s="216" t="s">
        <v>85</v>
      </c>
      <c r="AY560" s="18" t="s">
        <v>159</v>
      </c>
      <c r="BE560" s="217">
        <f>IF(N560="základní",J560,0)</f>
        <v>0</v>
      </c>
      <c r="BF560" s="217">
        <f>IF(N560="snížená",J560,0)</f>
        <v>0</v>
      </c>
      <c r="BG560" s="217">
        <f>IF(N560="zákl. přenesená",J560,0)</f>
        <v>0</v>
      </c>
      <c r="BH560" s="217">
        <f>IF(N560="sníž. přenesená",J560,0)</f>
        <v>0</v>
      </c>
      <c r="BI560" s="217">
        <f>IF(N560="nulová",J560,0)</f>
        <v>0</v>
      </c>
      <c r="BJ560" s="18" t="s">
        <v>83</v>
      </c>
      <c r="BK560" s="217">
        <f>ROUND(I560*H560,2)</f>
        <v>0</v>
      </c>
      <c r="BL560" s="18" t="s">
        <v>739</v>
      </c>
      <c r="BM560" s="216" t="s">
        <v>2015</v>
      </c>
    </row>
    <row r="561" spans="1:47" s="2" customFormat="1" ht="12">
      <c r="A561" s="39"/>
      <c r="B561" s="40"/>
      <c r="C561" s="41"/>
      <c r="D561" s="218" t="s">
        <v>169</v>
      </c>
      <c r="E561" s="41"/>
      <c r="F561" s="219" t="s">
        <v>768</v>
      </c>
      <c r="G561" s="41"/>
      <c r="H561" s="41"/>
      <c r="I561" s="220"/>
      <c r="J561" s="41"/>
      <c r="K561" s="41"/>
      <c r="L561" s="45"/>
      <c r="M561" s="268"/>
      <c r="N561" s="269"/>
      <c r="O561" s="270"/>
      <c r="P561" s="270"/>
      <c r="Q561" s="270"/>
      <c r="R561" s="270"/>
      <c r="S561" s="270"/>
      <c r="T561" s="271"/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T561" s="18" t="s">
        <v>169</v>
      </c>
      <c r="AU561" s="18" t="s">
        <v>85</v>
      </c>
    </row>
    <row r="562" spans="1:31" s="2" customFormat="1" ht="6.95" customHeight="1">
      <c r="A562" s="39"/>
      <c r="B562" s="60"/>
      <c r="C562" s="61"/>
      <c r="D562" s="61"/>
      <c r="E562" s="61"/>
      <c r="F562" s="61"/>
      <c r="G562" s="61"/>
      <c r="H562" s="61"/>
      <c r="I562" s="61"/>
      <c r="J562" s="61"/>
      <c r="K562" s="61"/>
      <c r="L562" s="45"/>
      <c r="M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</row>
  </sheetData>
  <sheetProtection password="CC35" sheet="1" objects="1" scenarios="1" formatColumns="0" formatRows="0" autoFilter="0"/>
  <autoFilter ref="C96:K561"/>
  <mergeCells count="9">
    <mergeCell ref="E7:H7"/>
    <mergeCell ref="E9:H9"/>
    <mergeCell ref="E18:H18"/>
    <mergeCell ref="E27:H27"/>
    <mergeCell ref="E48:H48"/>
    <mergeCell ref="E50:H50"/>
    <mergeCell ref="E87:H87"/>
    <mergeCell ref="E89:H89"/>
    <mergeCell ref="L2:V2"/>
  </mergeCells>
  <hyperlinks>
    <hyperlink ref="F101" r:id="rId1" display="https://podminky.urs.cz/item/CS_URS_2023_02/612131121"/>
    <hyperlink ref="F106" r:id="rId2" display="https://podminky.urs.cz/item/CS_URS_2023_02/617341131"/>
    <hyperlink ref="F112" r:id="rId3" display="https://podminky.urs.cz/item/CS_URS_2023_02/952902501"/>
    <hyperlink ref="F115" r:id="rId4" display="https://podminky.urs.cz/item/CS_URS_2023_02/997013152"/>
    <hyperlink ref="F117" r:id="rId5" display="https://podminky.urs.cz/item/CS_URS_2023_02/997013501"/>
    <hyperlink ref="F119" r:id="rId6" display="https://podminky.urs.cz/item/CS_URS_2023_02/997013509"/>
    <hyperlink ref="F123" r:id="rId7" display="https://podminky.urs.cz/item/CS_URS_2023_02/997013645"/>
    <hyperlink ref="F126" r:id="rId8" display="https://podminky.urs.cz/item/CS_URS_2023_02/997013814"/>
    <hyperlink ref="F129" r:id="rId9" display="https://podminky.urs.cz/item/CS_URS_2023_02/997013631"/>
    <hyperlink ref="F133" r:id="rId10" display="https://podminky.urs.cz/item/CS_URS_2023_02/998017002"/>
    <hyperlink ref="F137" r:id="rId11" display="https://podminky.urs.cz/item/CS_URS_2023_02/712300921"/>
    <hyperlink ref="F144" r:id="rId12" display="https://podminky.urs.cz/item/CS_URS_2023_02/712311101"/>
    <hyperlink ref="F158" r:id="rId13" display="https://podminky.urs.cz/item/CS_URS_2023_02/712331111"/>
    <hyperlink ref="F162" r:id="rId14" display="https://podminky.urs.cz/item/CS_URS_2023_02/712341559"/>
    <hyperlink ref="F166" r:id="rId15" display="https://podminky.urs.cz/item/CS_URS_2023_02/712391176"/>
    <hyperlink ref="F180" r:id="rId16" display="https://podminky.urs.cz/item/CS_URS_2023_02/712340832"/>
    <hyperlink ref="F186" r:id="rId17" display="https://podminky.urs.cz/item/CS_URS_2023_02/712311101"/>
    <hyperlink ref="F193" r:id="rId18" display="https://podminky.urs.cz/item/CS_URS_2023_02/712341559"/>
    <hyperlink ref="F200" r:id="rId19" display="https://podminky.urs.cz/item/CS_URS_2023_02/712811101"/>
    <hyperlink ref="F221" r:id="rId20" display="https://podminky.urs.cz/item/CS_URS_2023_02/712841559"/>
    <hyperlink ref="F242" r:id="rId21" display="https://podminky.urs.cz/item/CS_URS_2023_02/712831101"/>
    <hyperlink ref="F263" r:id="rId22" display="https://podminky.urs.cz/item/CS_URS_2023_02/712841559"/>
    <hyperlink ref="F284" r:id="rId23" display="https://podminky.urs.cz/item/CS_URS_2023_02/998712102"/>
    <hyperlink ref="F287" r:id="rId24" display="https://podminky.urs.cz/item/CS_URS_2023_02/713141136"/>
    <hyperlink ref="F298" r:id="rId25" display="https://podminky.urs.cz/item/CS_URS_2023_02/713141151"/>
    <hyperlink ref="F302" r:id="rId26" display="https://podminky.urs.cz/item/CS_URS_2023_02/713141254"/>
    <hyperlink ref="F305" r:id="rId27" display="https://podminky.urs.cz/item/CS_URS_2023_02/713141336"/>
    <hyperlink ref="F311" r:id="rId28" display="https://podminky.urs.cz/item/CS_URS_2023_02/713141414"/>
    <hyperlink ref="F314" r:id="rId29" display="https://podminky.urs.cz/item/CS_URS_2023_02/713141136"/>
    <hyperlink ref="F324" r:id="rId30" display="https://podminky.urs.cz/item/CS_URS_2023_02/713141151"/>
    <hyperlink ref="F328" r:id="rId31" display="https://podminky.urs.cz/item/CS_URS_2023_02/713141254"/>
    <hyperlink ref="F331" r:id="rId32" display="https://podminky.urs.cz/item/CS_URS_2023_02/713140841"/>
    <hyperlink ref="F336" r:id="rId33" display="https://podminky.urs.cz/item/CS_URS_2023_02/713141212"/>
    <hyperlink ref="F354" r:id="rId34" display="https://podminky.urs.cz/item/CS_URS_2023_02/713141358"/>
    <hyperlink ref="F363" r:id="rId35" display="https://podminky.urs.cz/item/CS_URS_2023_02/713141396"/>
    <hyperlink ref="F371" r:id="rId36" display="https://podminky.urs.cz/item/CS_URS_2023_02/713141396"/>
    <hyperlink ref="F379" r:id="rId37" display="https://podminky.urs.cz/item/CS_URS_2023_02/998713102"/>
    <hyperlink ref="F382" r:id="rId38" display="https://podminky.urs.cz/item/CS_URS_2023_02/721210822"/>
    <hyperlink ref="F384" r:id="rId39" display="https://podminky.urs.cz/item/CS_URS_2023_02/721239114"/>
    <hyperlink ref="F390" r:id="rId40" display="https://podminky.urs.cz/item/CS_URS_2023_02/721110802"/>
    <hyperlink ref="F392" r:id="rId41" display="https://podminky.urs.cz/item/CS_URS_2023_02/721173315"/>
    <hyperlink ref="F395" r:id="rId42" display="https://podminky.urs.cz/item/CS_URS_2023_02/877260320"/>
    <hyperlink ref="F398" r:id="rId43" display="https://podminky.urs.cz/item/CS_URS_2023_02/998721102"/>
    <hyperlink ref="F401" r:id="rId44" display="https://podminky.urs.cz/item/CS_URS_2023_02/741421823"/>
    <hyperlink ref="F406" r:id="rId45" display="https://podminky.urs.cz/item/CS_URS_2023_02/741421841"/>
    <hyperlink ref="F415" r:id="rId46" display="https://podminky.urs.cz/item/CS_URS_2023_02/741420001"/>
    <hyperlink ref="F420" r:id="rId47" display="https://podminky.urs.cz/item/CS_URS_2023_02/741420020"/>
    <hyperlink ref="F430" r:id="rId48" display="https://podminky.urs.cz/item/CS_URS_2023_02/741810001"/>
    <hyperlink ref="F433" r:id="rId49" display="https://podminky.urs.cz/item/CS_URS_2023_02/998741202"/>
    <hyperlink ref="F436" r:id="rId50" display="https://podminky.urs.cz/item/CS_URS_2023_02/762341670"/>
    <hyperlink ref="F444" r:id="rId51" display="https://podminky.urs.cz/item/CS_URS_2023_02/762395000"/>
    <hyperlink ref="F448" r:id="rId52" display="https://podminky.urs.cz/item/CS_URS_2023_02/998762102"/>
    <hyperlink ref="F451" r:id="rId53" display="https://podminky.urs.cz/item/CS_URS_2023_02/764002841"/>
    <hyperlink ref="F456" r:id="rId54" display="https://podminky.urs.cz/item/CS_URS_2023_02/764002861"/>
    <hyperlink ref="F471" r:id="rId55" display="https://podminky.urs.cz/item/CS_URS_2023_02/764.Rpol.150"/>
    <hyperlink ref="F482" r:id="rId56" display="https://podminky.urs.cz/item/CS_URS_2023_02/764002871"/>
    <hyperlink ref="F507" r:id="rId57" display="https://podminky.urs.cz/item/CS_URS_2023_02/998764202"/>
    <hyperlink ref="F510" r:id="rId58" display="https://podminky.urs.cz/item/CS_URS_2023_02/767311831"/>
    <hyperlink ref="F514" r:id="rId59" display="https://podminky.urs.cz/item/CS_URS_2023_02/767316311"/>
    <hyperlink ref="F520" r:id="rId60" display="https://podminky.urs.cz/item/CS_URS_2023_02/767881135"/>
    <hyperlink ref="F523" r:id="rId61" display="https://podminky.urs.cz/item/CS_URS_2023_02/767881112"/>
    <hyperlink ref="F526" r:id="rId62" display="https://podminky.urs.cz/item/CS_URS_2023_02/767881161"/>
    <hyperlink ref="F533" r:id="rId63" display="https://podminky.urs.cz/item/CS_URS_2023_02/998767202"/>
    <hyperlink ref="F536" r:id="rId64" display="https://podminky.urs.cz/item/CS_URS_2023_02/784181106"/>
    <hyperlink ref="F541" r:id="rId65" display="https://podminky.urs.cz/item/CS_URS_2023_02/784211105"/>
    <hyperlink ref="F548" r:id="rId66" display="https://podminky.urs.cz/item/CS_URS_2023_02/030001000"/>
    <hyperlink ref="F552" r:id="rId67" display="https://podminky.urs.cz/item/CS_URS_2023_02/041103000"/>
    <hyperlink ref="F554" r:id="rId68" display="https://podminky.urs.cz/item/CS_URS_2023_02/043194000"/>
    <hyperlink ref="F558" r:id="rId69" display="https://podminky.urs.cz/item/CS_URS_2023_02/061002000"/>
    <hyperlink ref="F561" r:id="rId70" display="https://podminky.urs.cz/item/CS_URS_2023_02/065002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Procházka</dc:creator>
  <cp:keywords/>
  <dc:description/>
  <cp:lastModifiedBy>Jan Procházka</cp:lastModifiedBy>
  <dcterms:created xsi:type="dcterms:W3CDTF">2023-11-16T09:15:15Z</dcterms:created>
  <dcterms:modified xsi:type="dcterms:W3CDTF">2023-11-16T09:15:57Z</dcterms:modified>
  <cp:category/>
  <cp:version/>
  <cp:contentType/>
  <cp:contentStatus/>
</cp:coreProperties>
</file>