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orivoj.Kucera\Desktop\"/>
    </mc:Choice>
  </mc:AlternateContent>
  <bookViews>
    <workbookView xWindow="0" yWindow="0" windowWidth="0" windowHeight="0"/>
  </bookViews>
  <sheets>
    <sheet name="Rekapitulace zakázky" sheetId="1" r:id="rId1"/>
    <sheet name="09-2024 - Rekonstrukce ch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'09-2024 - Rekonstrukce ch...'!$C$120:$K$222</definedName>
    <definedName name="_xlnm.Print_Area" localSheetId="1">'09-2024 - Rekonstrukce ch...'!$C$82:$J$104,'09-2024 - Rekonstrukce ch...'!$C$110:$K$222</definedName>
    <definedName name="_xlnm.Print_Titles" localSheetId="1">'09-2024 - Rekonstrukce ch...'!$120:$120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22"/>
  <c r="BH222"/>
  <c r="BG222"/>
  <c r="BF222"/>
  <c r="T222"/>
  <c r="T221"/>
  <c r="T220"/>
  <c r="R222"/>
  <c r="R221"/>
  <c r="R220"/>
  <c r="P222"/>
  <c r="P221"/>
  <c r="P220"/>
  <c r="BI219"/>
  <c r="BH219"/>
  <c r="BG219"/>
  <c r="BF219"/>
  <c r="T219"/>
  <c r="T218"/>
  <c r="R219"/>
  <c r="R218"/>
  <c r="P219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F117"/>
  <c r="F115"/>
  <c r="E113"/>
  <c r="F89"/>
  <c r="F87"/>
  <c r="E85"/>
  <c r="J22"/>
  <c r="E22"/>
  <c r="J90"/>
  <c r="J21"/>
  <c r="J19"/>
  <c r="E19"/>
  <c r="J117"/>
  <c r="J18"/>
  <c r="J16"/>
  <c r="E16"/>
  <c r="F90"/>
  <c r="J15"/>
  <c r="J10"/>
  <c r="J115"/>
  <c i="1" r="L90"/>
  <c r="AM90"/>
  <c r="AM89"/>
  <c r="L89"/>
  <c r="AM87"/>
  <c r="L87"/>
  <c r="L85"/>
  <c r="L84"/>
  <c i="2" r="J219"/>
  <c r="J212"/>
  <c r="BK206"/>
  <c r="J203"/>
  <c r="BK197"/>
  <c r="J192"/>
  <c r="J179"/>
  <c r="BK172"/>
  <c r="BK163"/>
  <c r="BK149"/>
  <c r="J195"/>
  <c r="J184"/>
  <c r="BK176"/>
  <c r="J165"/>
  <c r="BK152"/>
  <c r="J142"/>
  <c r="BK164"/>
  <c r="J136"/>
  <c r="BK219"/>
  <c r="BK216"/>
  <c r="J214"/>
  <c r="BK210"/>
  <c r="BK208"/>
  <c r="J206"/>
  <c r="J204"/>
  <c r="BK202"/>
  <c r="BK198"/>
  <c r="J197"/>
  <c r="J194"/>
  <c r="BK190"/>
  <c r="BK184"/>
  <c r="BK177"/>
  <c r="J174"/>
  <c r="BK167"/>
  <c r="J164"/>
  <c r="J158"/>
  <c r="J154"/>
  <c r="J148"/>
  <c r="J126"/>
  <c r="BK217"/>
  <c r="BK194"/>
  <c r="J190"/>
  <c r="BK179"/>
  <c r="J177"/>
  <c r="J172"/>
  <c r="J167"/>
  <c r="J163"/>
  <c r="BK160"/>
  <c r="J149"/>
  <c r="BK136"/>
  <c r="BK126"/>
  <c r="J160"/>
  <c r="BK154"/>
  <c r="BK148"/>
  <c r="BK144"/>
  <c r="BK222"/>
  <c r="J217"/>
  <c r="BK214"/>
  <c r="BK212"/>
  <c r="J210"/>
  <c r="J208"/>
  <c r="BK204"/>
  <c r="BK203"/>
  <c r="J202"/>
  <c r="J198"/>
  <c r="BK195"/>
  <c r="J187"/>
  <c r="J181"/>
  <c r="J178"/>
  <c r="J176"/>
  <c r="BK170"/>
  <c r="BK165"/>
  <c r="J162"/>
  <c r="BK156"/>
  <c r="J151"/>
  <c r="J130"/>
  <c r="BK124"/>
  <c r="J222"/>
  <c r="J216"/>
  <c r="BK192"/>
  <c r="BK187"/>
  <c r="BK181"/>
  <c r="BK178"/>
  <c r="BK174"/>
  <c r="J170"/>
  <c r="BK162"/>
  <c r="J156"/>
  <c r="BK151"/>
  <c r="J144"/>
  <c r="BK130"/>
  <c r="J124"/>
  <c r="BK158"/>
  <c r="J152"/>
  <c r="BK142"/>
  <c i="1" r="AS94"/>
  <c i="2" l="1" r="BK123"/>
  <c r="J123"/>
  <c r="J96"/>
  <c r="T123"/>
  <c r="P169"/>
  <c r="T169"/>
  <c r="P175"/>
  <c r="T175"/>
  <c r="P189"/>
  <c r="T189"/>
  <c r="R207"/>
  <c r="P123"/>
  <c r="P122"/>
  <c r="P121"/>
  <c i="1" r="AU95"/>
  <c i="2" r="BK169"/>
  <c r="J169"/>
  <c r="J97"/>
  <c r="R169"/>
  <c r="BK189"/>
  <c r="J189"/>
  <c r="J99"/>
  <c r="P207"/>
  <c r="R123"/>
  <c r="BK175"/>
  <c r="J175"/>
  <c r="J98"/>
  <c r="R175"/>
  <c r="R189"/>
  <c r="BK207"/>
  <c r="J207"/>
  <c r="J100"/>
  <c r="T207"/>
  <c r="BK218"/>
  <c r="J218"/>
  <c r="J101"/>
  <c r="BK221"/>
  <c r="J221"/>
  <c r="J103"/>
  <c r="J87"/>
  <c r="J118"/>
  <c r="BE124"/>
  <c r="BE130"/>
  <c r="BE149"/>
  <c r="BE163"/>
  <c r="F118"/>
  <c r="BE136"/>
  <c r="BE142"/>
  <c r="BE144"/>
  <c r="BE151"/>
  <c r="BE160"/>
  <c r="BE164"/>
  <c r="BE172"/>
  <c r="BE177"/>
  <c r="BE178"/>
  <c r="BE184"/>
  <c r="BE190"/>
  <c r="BE192"/>
  <c r="BE194"/>
  <c r="BE216"/>
  <c r="BE219"/>
  <c r="BE222"/>
  <c r="J89"/>
  <c r="BE126"/>
  <c r="BE148"/>
  <c r="BE152"/>
  <c r="BE154"/>
  <c r="BE156"/>
  <c r="BE158"/>
  <c r="BE162"/>
  <c r="BE165"/>
  <c r="BE167"/>
  <c r="BE170"/>
  <c r="BE174"/>
  <c r="BE176"/>
  <c r="BE179"/>
  <c r="BE181"/>
  <c r="BE187"/>
  <c r="BE195"/>
  <c r="BE197"/>
  <c r="BE198"/>
  <c r="BE202"/>
  <c r="BE203"/>
  <c r="BE204"/>
  <c r="BE206"/>
  <c r="BE208"/>
  <c r="BE210"/>
  <c r="BE212"/>
  <c r="BE214"/>
  <c r="BE217"/>
  <c i="1" r="AU94"/>
  <c i="2" r="F33"/>
  <c i="1" r="BB95"/>
  <c r="BB94"/>
  <c r="W31"/>
  <c i="2" r="F35"/>
  <c i="1" r="BD95"/>
  <c r="BD94"/>
  <c r="W33"/>
  <c i="2" r="F32"/>
  <c i="1" r="BA95"/>
  <c r="BA94"/>
  <c r="W30"/>
  <c i="2" r="J32"/>
  <c i="1" r="AW95"/>
  <c i="2" r="F34"/>
  <c i="1" r="BC95"/>
  <c r="BC94"/>
  <c r="AY94"/>
  <c i="2" l="1" r="R122"/>
  <c r="R121"/>
  <c r="T122"/>
  <c r="T121"/>
  <c r="BK122"/>
  <c r="J122"/>
  <c r="J95"/>
  <c r="BK220"/>
  <c r="J220"/>
  <c r="J102"/>
  <c i="1" r="W32"/>
  <c r="AX94"/>
  <c r="AW94"/>
  <c r="AK30"/>
  <c i="2" r="F31"/>
  <c i="1" r="AZ95"/>
  <c r="AZ94"/>
  <c r="W29"/>
  <c i="2" r="J31"/>
  <c i="1" r="AV95"/>
  <c r="AT95"/>
  <c i="2" l="1" r="BK121"/>
  <c r="J121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<sst xmlns="http://schemas.openxmlformats.org/spreadsheetml/2006/main">
  <si>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</si>
  <si>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</si>
  <si>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</si>
  <si>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</si>
  <si>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</si>
  <si>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{807da525-aec5-4bf0-875f-758477df4f26}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</si>
  <si>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</si>
  <si>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</si>
  <si>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</si>
  <si>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</si>
  <si>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</si>
  <si>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</si>
  <si>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</si>
  <si>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</si>
  <si>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09-2024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</si>
  <si>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</si>
  <si>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</si>
  <si>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Rekonstrukce chodníku za LDN</t>
  </si>
  <si>
    <t>KSO:</t>
  </si>
  <si>
    <t>CC-CZ:</t>
  </si>
  <si>
    <t>Místo:</t>
  </si>
  <si>
    <t>HNsP Bílina</t>
  </si>
  <si>
    <t>Datum:</t>
  </si>
  <si>
    <t>2. 5. 2024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</si>
  <si>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</si>
  <si>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</si>
  <si>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</si>
  <si>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</si>
  <si>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</si>
  <si>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</si>
  <si>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</si>
  <si>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</si>
  <si>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</si>
  <si>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</si>
  <si>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</si>
  <si>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</si>
  <si>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</si>
  <si>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</si>
  <si>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</si>
  <si>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</si>
  <si>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</si>
  <si>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</si>
  <si>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</si>
  <si>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</si>
  <si>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</si>
  <si>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</si>
  <si>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</si>
  <si>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</si>
  <si>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</si>
  <si>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</si>
  <si>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</si>
  <si>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</si>
  <si>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</si>
  <si>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</si>
  <si>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</si>
  <si>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</si>
  <si>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</si>
  <si>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</si>
  <si>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</si>
  <si>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</si>
  <si>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</si>
  <si>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</si>
  <si>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</si>
  <si>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</si>
  <si>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</si>
  <si>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</si>
  <si>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</si>
  <si>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</si>
  <si>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</si>
  <si>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</si>
  <si>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</si>
  <si>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</si>
  <si>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</si>
  <si>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</si>
  <si>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</si>
  <si>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</si>
  <si>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</si>
  <si>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</si>
  <si>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</si>
  <si>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</si>
  <si>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</si>
  <si>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</si>
  <si>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</si>
  <si>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</si>
  <si>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</si>
  <si>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</si>
  <si>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</si>
  <si>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</si>
  <si>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</si>
  <si>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</si>
  <si>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</si>
  <si>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</si>
  <si>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</si>
  <si>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</si>
  <si>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</si>
  <si>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</si>
  <si>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</si>
  <si>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</si>
  <si>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</si>
  <si>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</si>
  <si>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</si>
  <si>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</si>
  <si>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</si>
  <si>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</si>
  <si>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</si>
  <si>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</si>
  <si>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</si>
  <si>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</si>
  <si>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</si>
  <si>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</si>
  <si>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</si>
  <si>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</si>
  <si>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</si>
  <si>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</si>
  <si>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</si>
  <si>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</si>
  <si>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</si>
  <si>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</si>
  <si>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</si>
  <si>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</si>
  <si>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</si>
  <si>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2024 01</t>
  </si>
  <si>
    <t>4</t>
  </si>
  <si>
    <t>-1222971125</t>
  </si>
  <si>
    <t>VV</t>
  </si>
  <si>
    <t>54*1</t>
  </si>
  <si>
    <t>113106123</t>
  </si>
  <si>
    <t>Rozebrání dlažeb ze zámkových dlaždic komunikací pro pěší ručně</t>
  </si>
  <si>
    <t>478483500</t>
  </si>
  <si>
    <t>3,00*0,6</t>
  </si>
  <si>
    <t>1,4*0,6*2</t>
  </si>
  <si>
    <t>Součet</t>
  </si>
  <si>
    <t>3</t>
  </si>
  <si>
    <t>113107161</t>
  </si>
  <si>
    <t>Odstranění podkladu z kameniva drceného tl do 100 mm strojně pl přes 50 do 200 m2</t>
  </si>
  <si>
    <t>1756827048</t>
  </si>
  <si>
    <t>9,05*2,80</t>
  </si>
  <si>
    <t>3,20*3,30</t>
  </si>
  <si>
    <t>46,00*2,65</t>
  </si>
  <si>
    <t>8,00*3,00</t>
  </si>
  <si>
    <t>113107171</t>
  </si>
  <si>
    <t>Odstranění podkladu z betonu prostého tl přes 100 do 150 mm strojně pl přes 50 do 200 m2</t>
  </si>
  <si>
    <t>-272621346</t>
  </si>
  <si>
    <t>5</t>
  </si>
  <si>
    <t>113202111</t>
  </si>
  <si>
    <t>Vytrhání obrub krajníků obrubníků stojatých</t>
  </si>
  <si>
    <t>m</t>
  </si>
  <si>
    <t>-1209598172</t>
  </si>
  <si>
    <t>54+48+3,3+3,3</t>
  </si>
  <si>
    <t>6</t>
  </si>
  <si>
    <t>122251103</t>
  </si>
  <si>
    <t>Odkopávky a prokopávky nezapažené v hornině třídy těžitelnosti I skupiny 3 objem do 100 m3 strojně</t>
  </si>
  <si>
    <t>m3</t>
  </si>
  <si>
    <t>-1281141642</t>
  </si>
  <si>
    <t>181,8*0,15</t>
  </si>
  <si>
    <t>108,*0,3*0,3</t>
  </si>
  <si>
    <t>7</t>
  </si>
  <si>
    <t>162301501</t>
  </si>
  <si>
    <t>Vodorovné přemístění křovin do 5 km D kmene do 100 mm</t>
  </si>
  <si>
    <t>-1267781307</t>
  </si>
  <si>
    <t>8</t>
  </si>
  <si>
    <t>162301981</t>
  </si>
  <si>
    <t>Příplatek k vodorovnému přemístění křovin D kmene do 100 mm ZKD 1 km</t>
  </si>
  <si>
    <t>-900838912</t>
  </si>
  <si>
    <t>54*5</t>
  </si>
  <si>
    <t>9</t>
  </si>
  <si>
    <t>162351103</t>
  </si>
  <si>
    <t>Vodorovné přemístění přes 50 do 500 m výkopku/sypaniny z horniny třídy těžitelnosti I skupiny 1 až 3</t>
  </si>
  <si>
    <t>-1656847283</t>
  </si>
  <si>
    <t>10</t>
  </si>
  <si>
    <t>162751117</t>
  </si>
  <si>
    <t>Vodorovné přemístění přes 9 000 do 10000 m výkopku/sypaniny z horniny třídy těžitelnosti I skupiny 1 až 3</t>
  </si>
  <si>
    <t>2059533192</t>
  </si>
  <si>
    <t>181,6*0,15</t>
  </si>
  <si>
    <t>11</t>
  </si>
  <si>
    <t>167151101</t>
  </si>
  <si>
    <t>Nakládání výkopku z hornin třídy těžitelnosti I skupiny 1 až 3 do 100 m3</t>
  </si>
  <si>
    <t>1318089240</t>
  </si>
  <si>
    <t>27,24+9,774+9,774</t>
  </si>
  <si>
    <t>171201231</t>
  </si>
  <si>
    <t>Poplatek za uložení zeminy a kamení na recyklační skládce (skládkovné) kód odpadu 17 05 04</t>
  </si>
  <si>
    <t>t</t>
  </si>
  <si>
    <t>-527861348</t>
  </si>
  <si>
    <t>27,24*1,6</t>
  </si>
  <si>
    <t>13</t>
  </si>
  <si>
    <t>171251101</t>
  </si>
  <si>
    <t>Uložení sypaniny do násypů nezhutněných strojně-mezideponie</t>
  </si>
  <si>
    <t>1349617473</t>
  </si>
  <si>
    <t>9,774</t>
  </si>
  <si>
    <t>14</t>
  </si>
  <si>
    <t>181111111</t>
  </si>
  <si>
    <t>Plošná úprava terénu do 500 m2 zemina skupiny 1 až 4 nerovnosti přes 50 do 100 mm v rovinně a svahu do 1:5</t>
  </si>
  <si>
    <t>-517989410</t>
  </si>
  <si>
    <t>108,6*0,5</t>
  </si>
  <si>
    <t>15</t>
  </si>
  <si>
    <t>181152302</t>
  </si>
  <si>
    <t>Úprava pláně pro silnice a dálnice v zářezech se zhutněním</t>
  </si>
  <si>
    <t>-1564560558</t>
  </si>
  <si>
    <t>16</t>
  </si>
  <si>
    <t>181311103</t>
  </si>
  <si>
    <t>Rozprostření ornice tl vrstvy do 200 mm v rovině nebo ve svahu do 1:5 ručně</t>
  </si>
  <si>
    <t>479606394</t>
  </si>
  <si>
    <t>17</t>
  </si>
  <si>
    <t>181411121</t>
  </si>
  <si>
    <t>Založení lučního trávníku výsevem pl do 1000 m2 v rovině a ve svahu do 1:5</t>
  </si>
  <si>
    <t>-1528522019</t>
  </si>
  <si>
    <t>18</t>
  </si>
  <si>
    <t>M</t>
  </si>
  <si>
    <t>00572470</t>
  </si>
  <si>
    <t>osivo směs travní univerzál</t>
  </si>
  <si>
    <t>kg</t>
  </si>
  <si>
    <t>-1178578217</t>
  </si>
  <si>
    <t>54,3*0,02 'Přepočtené koeficientem množství</t>
  </si>
  <si>
    <t>19</t>
  </si>
  <si>
    <t>10364101</t>
  </si>
  <si>
    <t>zemina pro terénní úpravy - ornice</t>
  </si>
  <si>
    <t>-2067265020</t>
  </si>
  <si>
    <t>54,3*0,1*1,6</t>
  </si>
  <si>
    <t>Vodorovné konstrukce</t>
  </si>
  <si>
    <t>20</t>
  </si>
  <si>
    <t>434311115</t>
  </si>
  <si>
    <t>Schodišťové stupně dusané na terén z betonu tř. C 20/25 bez potěru</t>
  </si>
  <si>
    <t>511276578</t>
  </si>
  <si>
    <t>2,8*3</t>
  </si>
  <si>
    <t>434351141</t>
  </si>
  <si>
    <t>Zřízení bednění stupňů přímočarých schodišť</t>
  </si>
  <si>
    <t>895628228</t>
  </si>
  <si>
    <t>8,4*0,2</t>
  </si>
  <si>
    <t>22</t>
  </si>
  <si>
    <t>434351142</t>
  </si>
  <si>
    <t>Odstranění bednění stupňů přímočarých schodišť</t>
  </si>
  <si>
    <t>-2004003690</t>
  </si>
  <si>
    <t>Komunikace pozemní</t>
  </si>
  <si>
    <t>23</t>
  </si>
  <si>
    <t>564770111</t>
  </si>
  <si>
    <t>Podklad z kameniva hrubého drceného vel. 16-32 mm plochy přes 100 m2 tl 250 mm</t>
  </si>
  <si>
    <t>-1711747997</t>
  </si>
  <si>
    <t>24</t>
  </si>
  <si>
    <t>564811111</t>
  </si>
  <si>
    <t>Podklad ze štěrkodrtě ŠD plochy přes 100 m2 tl 50 mm</t>
  </si>
  <si>
    <t>423479279</t>
  </si>
  <si>
    <t>25</t>
  </si>
  <si>
    <t>596211214</t>
  </si>
  <si>
    <t>Příplatek za kombinaci dvou barev u kladení betonových dlažeb komunikací pro pěší ručně tl 80 mm skupiny A</t>
  </si>
  <si>
    <t>423261431</t>
  </si>
  <si>
    <t>26</t>
  </si>
  <si>
    <t>596212212</t>
  </si>
  <si>
    <t>Kladení zámkové dlažby pozemních komunikací ručně tl 80 mm skupiny A pl přes 100 do 300 m2</t>
  </si>
  <si>
    <t>-1572251878</t>
  </si>
  <si>
    <t>181,8+3,48</t>
  </si>
  <si>
    <t>27</t>
  </si>
  <si>
    <t>BET.K08C01</t>
  </si>
  <si>
    <t>BEST-KLASIKO/8CM PŘÍRODNÍ</t>
  </si>
  <si>
    <t>1787292630</t>
  </si>
  <si>
    <t>181,8*0,9</t>
  </si>
  <si>
    <t>163,62*1,02 'Přepočtené koeficientem množství</t>
  </si>
  <si>
    <t>28</t>
  </si>
  <si>
    <t>BET.K08C02</t>
  </si>
  <si>
    <t>BEST-KLASIKO/8CM ČERVENÁ</t>
  </si>
  <si>
    <t>1132182660</t>
  </si>
  <si>
    <t>181,8*0,1</t>
  </si>
  <si>
    <t>18,18*1,02 'Přepočtené koeficientem množství</t>
  </si>
  <si>
    <t>29</t>
  </si>
  <si>
    <t>596991112</t>
  </si>
  <si>
    <t>Řezání betonové, kameninové a kamenné dlažby do oblouku tl přes 60 do 80 mm</t>
  </si>
  <si>
    <t>-624683360</t>
  </si>
  <si>
    <t>3,6*2</t>
  </si>
  <si>
    <t>Ostatní konstrukce a práce, bourání</t>
  </si>
  <si>
    <t>30</t>
  </si>
  <si>
    <t>916231113</t>
  </si>
  <si>
    <t>Osazení chodníkového obrubníku betonového ležatého s boční opěrou do lože z betonu prostého</t>
  </si>
  <si>
    <t>-451861430</t>
  </si>
  <si>
    <t>2*3</t>
  </si>
  <si>
    <t>31</t>
  </si>
  <si>
    <t>59217023</t>
  </si>
  <si>
    <t>obrubník betonový chodníkový 1000x150x250mm</t>
  </si>
  <si>
    <t>1340068825</t>
  </si>
  <si>
    <t>6*1,02 'Přepočtené koeficientem množství</t>
  </si>
  <si>
    <t>32</t>
  </si>
  <si>
    <t>916231213</t>
  </si>
  <si>
    <t>Osazení chodníkového obrubníku betonového stojatého s boční opěrou do lože z betonu prostého</t>
  </si>
  <si>
    <t>-2019089498</t>
  </si>
  <si>
    <t>33</t>
  </si>
  <si>
    <t>4400860940</t>
  </si>
  <si>
    <t>Obrubník betonový BEST LINEA II standard přírodní 80x1000x250 mm</t>
  </si>
  <si>
    <t>kus</t>
  </si>
  <si>
    <t>-1383899309</t>
  </si>
  <si>
    <t>104,8*1,02 'Přepočtené koeficientem množství</t>
  </si>
  <si>
    <t>34</t>
  </si>
  <si>
    <t>916231292</t>
  </si>
  <si>
    <t>Příplatek za řezání obrubníků při osazování do oblouku o poloměru do 2,5m</t>
  </si>
  <si>
    <t>-1558200105</t>
  </si>
  <si>
    <t>35</t>
  </si>
  <si>
    <t>916991121</t>
  </si>
  <si>
    <t>Lože pod obrubníky, krajníky nebo obruby z dlažebních kostek z betonu prostého</t>
  </si>
  <si>
    <t>2013268505</t>
  </si>
  <si>
    <t>104,8*0,3*0,1</t>
  </si>
  <si>
    <t>6*0,3*0,1</t>
  </si>
  <si>
    <t>36</t>
  </si>
  <si>
    <t>919732221</t>
  </si>
  <si>
    <t>Styčná spára napojení nového živičného povrchu na stávající za tepla š 15 mm hl 25 mm bez prořezání</t>
  </si>
  <si>
    <t>1806253154</t>
  </si>
  <si>
    <t>37</t>
  </si>
  <si>
    <t>919735112</t>
  </si>
  <si>
    <t>Řezání stávajícího živičného krytu hl přes 50 do 100 mm</t>
  </si>
  <si>
    <t>-1703063493</t>
  </si>
  <si>
    <t>38</t>
  </si>
  <si>
    <t>963023711</t>
  </si>
  <si>
    <t>Vybourání schodišťových stupňů ze zdi cihelné jednostranně</t>
  </si>
  <si>
    <t>-1035903734</t>
  </si>
  <si>
    <t>39</t>
  </si>
  <si>
    <t>979054451</t>
  </si>
  <si>
    <t>Očištění vybouraných zámkových dlaždic s původním spárováním z kameniva těženého</t>
  </si>
  <si>
    <t>1881644243</t>
  </si>
  <si>
    <t>997</t>
  </si>
  <si>
    <t>Přesun sutě</t>
  </si>
  <si>
    <t>40</t>
  </si>
  <si>
    <t>997221551</t>
  </si>
  <si>
    <t>Vodorovná doprava suti ze sypkých materiálů do 1 km</t>
  </si>
  <si>
    <t>2121621577</t>
  </si>
  <si>
    <t>30,906</t>
  </si>
  <si>
    <t>41</t>
  </si>
  <si>
    <t>997221559</t>
  </si>
  <si>
    <t>Příplatek ZKD 1 km u vodorovné dopravy suti ze sypkých materiálů</t>
  </si>
  <si>
    <t>-129655405</t>
  </si>
  <si>
    <t>30,906*18</t>
  </si>
  <si>
    <t>42</t>
  </si>
  <si>
    <t>997221561</t>
  </si>
  <si>
    <t>Vodorovná doprava suti z kusových materiálů do 1 km</t>
  </si>
  <si>
    <t>1858766056</t>
  </si>
  <si>
    <t>59,085+22,263</t>
  </si>
  <si>
    <t>43</t>
  </si>
  <si>
    <t>997221569</t>
  </si>
  <si>
    <t>Příplatek ZKD 1 km u vodorovné dopravy suti z kusových materiálů</t>
  </si>
  <si>
    <t>-893826969</t>
  </si>
  <si>
    <t>81,348*18</t>
  </si>
  <si>
    <t>44</t>
  </si>
  <si>
    <t>997221611</t>
  </si>
  <si>
    <t>Nakládání suti na dopravní prostředky pro vodorovnou dopravu</t>
  </si>
  <si>
    <t>-899840902</t>
  </si>
  <si>
    <t>45</t>
  </si>
  <si>
    <t>997221861</t>
  </si>
  <si>
    <t>Poplatek za uložení na recyklační skládce (skládkovné) stavebního odpadu z prostého betonu pod kódem 17 01 01</t>
  </si>
  <si>
    <t>1751147277</t>
  </si>
  <si>
    <t>998</t>
  </si>
  <si>
    <t>Přesun hmot</t>
  </si>
  <si>
    <t>46</t>
  </si>
  <si>
    <t>998223011</t>
  </si>
  <si>
    <t>Přesun hmot pro pozemní komunikace s krytem dlážděným</t>
  </si>
  <si>
    <t>-161780967</t>
  </si>
  <si>
    <t>VRN</t>
  </si>
  <si>
    <t>Vedlejší rozpočtové náklady</t>
  </si>
  <si>
    <t>VRN3</t>
  </si>
  <si>
    <t>Zařízení staveniště</t>
  </si>
  <si>
    <t>47</t>
  </si>
  <si>
    <t>034103000</t>
  </si>
  <si>
    <t>Oplocení staveniště</t>
  </si>
  <si>
    <t>kpl</t>
  </si>
  <si>
    <t>1024</t>
  </si>
  <si>
    <t>1983756216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</si>
</sst>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09-2024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chodníku za LDN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HNsP Bílina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2. 5. 2024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Bílina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35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76</v>
      </c>
      <c r="BT94" s="116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7" t="s">
        <v>80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'09-2024 - Rekonstrukce ch...'!J28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81</v>
      </c>
      <c r="AR95" s="124"/>
      <c r="AS95" s="125">
        <v>0</v>
      </c>
      <c r="AT95" s="126">
        <f>ROUND(SUM(AV95:AW95),2)</f>
        <v>0</v>
      </c>
      <c r="AU95" s="127">
        <f>'09-2024 - Rekonstrukce ch...'!P121</f>
        <v>0</v>
      </c>
      <c r="AV95" s="126">
        <f>'09-2024 - Rekonstrukce ch...'!J31</f>
        <v>0</v>
      </c>
      <c r="AW95" s="126">
        <f>'09-2024 - Rekonstrukce ch...'!J32</f>
        <v>0</v>
      </c>
      <c r="AX95" s="126">
        <f>'09-2024 - Rekonstrukce ch...'!J33</f>
        <v>0</v>
      </c>
      <c r="AY95" s="126">
        <f>'09-2024 - Rekonstrukce ch...'!J34</f>
        <v>0</v>
      </c>
      <c r="AZ95" s="126">
        <f>'09-2024 - Rekonstrukce ch...'!F31</f>
        <v>0</v>
      </c>
      <c r="BA95" s="126">
        <f>'09-2024 - Rekonstrukce ch...'!F32</f>
        <v>0</v>
      </c>
      <c r="BB95" s="126">
        <f>'09-2024 - Rekonstrukce ch...'!F33</f>
        <v>0</v>
      </c>
      <c r="BC95" s="126">
        <f>'09-2024 - Rekonstrukce ch...'!F34</f>
        <v>0</v>
      </c>
      <c r="BD95" s="128">
        <f>'09-2024 - Rekonstrukce ch...'!F35</f>
        <v>0</v>
      </c>
      <c r="BE95" s="7"/>
      <c r="BT95" s="129" t="s">
        <v>82</v>
      </c>
      <c r="BU95" s="129" t="s">
        <v>83</v>
      </c>
      <c r="BV95" s="129" t="s">
        <v>78</v>
      </c>
      <c r="BW95" s="129" t="s">
        <v>5</v>
      </c>
      <c r="BX95" s="129" t="s">
        <v>79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rlKvw6O0wawKoFqlehnzOuuoJBjgKQSv4OPd2J0OslsEJK6ODvd7YRG7udizk3gcy+0azqU80i0eV3QVKOHpZw==" hashValue="NRsa6JkiW1dPHAq+mbQzbdzpYUaP8+CizVhjYIW/30jqf0dIzLocFM7IAeuvpH84TnmUNSGW/MMaQNNWZkWGw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9-2024 - Rekonstrukce c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84</v>
      </c>
    </row>
    <row r="4" hidden="1" s="1" customFormat="1" ht="24.96" customHeight="1">
      <c r="B4" s="19"/>
      <c r="D4" s="132" t="s">
        <v>85</v>
      </c>
      <c r="L4" s="19"/>
      <c r="M4" s="133" t="s">
        <v>10</v>
      </c>
      <c r="AT4" s="16" t="s">
        <v>4</v>
      </c>
    </row>
    <row r="5" hidden="1" s="1" customFormat="1" ht="6.96" customHeight="1">
      <c r="B5" s="19"/>
      <c r="L5" s="19"/>
    </row>
    <row r="6" hidden="1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hidden="1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hidden="1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zakázky'!AN8</f>
        <v>2. 5. 2024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26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8" customHeight="1">
      <c r="A13" s="37"/>
      <c r="B13" s="43"/>
      <c r="C13" s="37"/>
      <c r="D13" s="37"/>
      <c r="E13" s="136" t="s">
        <v>27</v>
      </c>
      <c r="F13" s="37"/>
      <c r="G13" s="37"/>
      <c r="H13" s="37"/>
      <c r="I13" s="134" t="s">
        <v>28</v>
      </c>
      <c r="J13" s="136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2" customHeight="1">
      <c r="A15" s="37"/>
      <c r="B15" s="43"/>
      <c r="C15" s="37"/>
      <c r="D15" s="134" t="s">
        <v>30</v>
      </c>
      <c r="E15" s="37"/>
      <c r="F15" s="37"/>
      <c r="G15" s="37"/>
      <c r="H15" s="37"/>
      <c r="I15" s="134" t="s">
        <v>25</v>
      </c>
      <c r="J15" s="32" t="str">
        <f>'Rekapitulace zakázky'!AN13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8" customHeight="1">
      <c r="A16" s="37"/>
      <c r="B16" s="43"/>
      <c r="C16" s="37"/>
      <c r="D16" s="37"/>
      <c r="E16" s="32" t="str">
        <f>'Rekapitulace zakázky'!E14</f>
        <v>Vyplň údaj</v>
      </c>
      <c r="F16" s="136"/>
      <c r="G16" s="136"/>
      <c r="H16" s="136"/>
      <c r="I16" s="134" t="s">
        <v>28</v>
      </c>
      <c r="J16" s="32" t="str">
        <f>'Rekapitulace zakázky'!AN14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2" customHeight="1">
      <c r="A18" s="37"/>
      <c r="B18" s="43"/>
      <c r="C18" s="37"/>
      <c r="D18" s="134" t="s">
        <v>32</v>
      </c>
      <c r="E18" s="37"/>
      <c r="F18" s="37"/>
      <c r="G18" s="37"/>
      <c r="H18" s="37"/>
      <c r="I18" s="134" t="s">
        <v>25</v>
      </c>
      <c r="J18" s="136" t="str">
        <f>IF('Rekapitulace zakázky'!AN16="","",'Rekapitulace zakázky'!AN16)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8" customHeight="1">
      <c r="A19" s="37"/>
      <c r="B19" s="43"/>
      <c r="C19" s="37"/>
      <c r="D19" s="37"/>
      <c r="E19" s="136" t="str">
        <f>IF('Rekapitulace zakázky'!E17="","",'Rekapitulace zakázky'!E17)</f>
        <v xml:space="preserve"> </v>
      </c>
      <c r="F19" s="37"/>
      <c r="G19" s="37"/>
      <c r="H19" s="37"/>
      <c r="I19" s="134" t="s">
        <v>28</v>
      </c>
      <c r="J19" s="136" t="str">
        <f>IF('Rekapitulace zakázky'!AN17="","",'Rekapitulace zakázky'!AN17)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2" customHeight="1">
      <c r="A21" s="37"/>
      <c r="B21" s="43"/>
      <c r="C21" s="37"/>
      <c r="D21" s="134" t="s">
        <v>35</v>
      </c>
      <c r="E21" s="37"/>
      <c r="F21" s="37"/>
      <c r="G21" s="37"/>
      <c r="H21" s="37"/>
      <c r="I21" s="134" t="s">
        <v>25</v>
      </c>
      <c r="J21" s="136" t="str">
        <f>IF('Rekapitulace zakázky'!AN19="","",'Rekapitulace zakázky'!AN19)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8" customHeight="1">
      <c r="A22" s="37"/>
      <c r="B22" s="43"/>
      <c r="C22" s="37"/>
      <c r="D22" s="37"/>
      <c r="E22" s="136" t="str">
        <f>IF('Rekapitulace zakázky'!E20="","",'Rekapitulace zakázky'!E20)</f>
        <v xml:space="preserve"> </v>
      </c>
      <c r="F22" s="37"/>
      <c r="G22" s="37"/>
      <c r="H22" s="37"/>
      <c r="I22" s="134" t="s">
        <v>28</v>
      </c>
      <c r="J22" s="136" t="str">
        <f>IF('Rekapitulace zakázky'!AN20="","",'Rekapitulace zakázky'!AN20)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2" customHeight="1">
      <c r="A24" s="37"/>
      <c r="B24" s="43"/>
      <c r="C24" s="37"/>
      <c r="D24" s="134" t="s">
        <v>36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hidden="1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25.44" customHeight="1">
      <c r="A28" s="37"/>
      <c r="B28" s="43"/>
      <c r="C28" s="37"/>
      <c r="D28" s="143" t="s">
        <v>37</v>
      </c>
      <c r="E28" s="37"/>
      <c r="F28" s="37"/>
      <c r="G28" s="37"/>
      <c r="H28" s="37"/>
      <c r="I28" s="37"/>
      <c r="J28" s="144">
        <f>ROUND(J121,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14.4" customHeight="1">
      <c r="A30" s="37"/>
      <c r="B30" s="43"/>
      <c r="C30" s="37"/>
      <c r="D30" s="37"/>
      <c r="E30" s="37"/>
      <c r="F30" s="145" t="s">
        <v>39</v>
      </c>
      <c r="G30" s="37"/>
      <c r="H30" s="37"/>
      <c r="I30" s="145" t="s">
        <v>38</v>
      </c>
      <c r="J30" s="145" t="s">
        <v>40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14.4" customHeight="1">
      <c r="A31" s="37"/>
      <c r="B31" s="43"/>
      <c r="C31" s="37"/>
      <c r="D31" s="146" t="s">
        <v>41</v>
      </c>
      <c r="E31" s="134" t="s">
        <v>42</v>
      </c>
      <c r="F31" s="147">
        <f>ROUND((SUM(BE121:BE222)),  2)</f>
        <v>0</v>
      </c>
      <c r="G31" s="37"/>
      <c r="H31" s="37"/>
      <c r="I31" s="148">
        <v>0.20999999999999999</v>
      </c>
      <c r="J31" s="147">
        <f>ROUND(((SUM(BE121:BE222))*I31),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134" t="s">
        <v>43</v>
      </c>
      <c r="F32" s="147">
        <f>ROUND((SUM(BF121:BF222)),  2)</f>
        <v>0</v>
      </c>
      <c r="G32" s="37"/>
      <c r="H32" s="37"/>
      <c r="I32" s="148">
        <v>0.12</v>
      </c>
      <c r="J32" s="147">
        <f>ROUND(((SUM(BF121:BF222))*I32),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44</v>
      </c>
      <c r="F33" s="147">
        <f>ROUND((SUM(BG121:BG222)),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45</v>
      </c>
      <c r="F34" s="147">
        <f>ROUND((SUM(BH121:BH222)),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46</v>
      </c>
      <c r="F35" s="147">
        <f>ROUND((SUM(BI121:BI222)),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25.44" customHeight="1">
      <c r="A37" s="37"/>
      <c r="B37" s="43"/>
      <c r="C37" s="149"/>
      <c r="D37" s="150" t="s">
        <v>47</v>
      </c>
      <c r="E37" s="151"/>
      <c r="F37" s="151"/>
      <c r="G37" s="152" t="s">
        <v>48</v>
      </c>
      <c r="H37" s="153" t="s">
        <v>49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B39" s="19"/>
      <c r="L39" s="19"/>
    </row>
    <row r="40" hidden="1" s="1" customFormat="1" ht="14.4" customHeight="1">
      <c r="B40" s="19"/>
      <c r="L40" s="19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Rekonstrukce chodníku za LDN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HNsP Bílina</v>
      </c>
      <c r="G87" s="39"/>
      <c r="H87" s="39"/>
      <c r="I87" s="31" t="s">
        <v>22</v>
      </c>
      <c r="J87" s="78" t="str">
        <f>IF(J10="","",J10)</f>
        <v>2. 5. 2024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>Město Bílina</v>
      </c>
      <c r="G89" s="39"/>
      <c r="H89" s="39"/>
      <c r="I89" s="31" t="s">
        <v>32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30</v>
      </c>
      <c r="D90" s="39"/>
      <c r="E90" s="39"/>
      <c r="F90" s="26" t="str">
        <f>IF(E16="","",E16)</f>
        <v>Vyplň údaj</v>
      </c>
      <c r="G90" s="39"/>
      <c r="H90" s="39"/>
      <c r="I90" s="31" t="s">
        <v>35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87</v>
      </c>
      <c r="D92" s="168"/>
      <c r="E92" s="168"/>
      <c r="F92" s="168"/>
      <c r="G92" s="168"/>
      <c r="H92" s="168"/>
      <c r="I92" s="168"/>
      <c r="J92" s="169" t="s">
        <v>88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89</v>
      </c>
      <c r="D94" s="39"/>
      <c r="E94" s="39"/>
      <c r="F94" s="39"/>
      <c r="G94" s="39"/>
      <c r="H94" s="39"/>
      <c r="I94" s="39"/>
      <c r="J94" s="109">
        <f>J121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90</v>
      </c>
    </row>
    <row r="95" s="9" customFormat="1" ht="24.96" customHeight="1">
      <c r="A95" s="9"/>
      <c r="B95" s="171"/>
      <c r="C95" s="172"/>
      <c r="D95" s="173" t="s">
        <v>91</v>
      </c>
      <c r="E95" s="174"/>
      <c r="F95" s="174"/>
      <c r="G95" s="174"/>
      <c r="H95" s="174"/>
      <c r="I95" s="174"/>
      <c r="J95" s="175">
        <f>J122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92</v>
      </c>
      <c r="E96" s="180"/>
      <c r="F96" s="180"/>
      <c r="G96" s="180"/>
      <c r="H96" s="180"/>
      <c r="I96" s="180"/>
      <c r="J96" s="181">
        <f>J123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93</v>
      </c>
      <c r="E97" s="180"/>
      <c r="F97" s="180"/>
      <c r="G97" s="180"/>
      <c r="H97" s="180"/>
      <c r="I97" s="180"/>
      <c r="J97" s="181">
        <f>J169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94</v>
      </c>
      <c r="E98" s="180"/>
      <c r="F98" s="180"/>
      <c r="G98" s="180"/>
      <c r="H98" s="180"/>
      <c r="I98" s="180"/>
      <c r="J98" s="181">
        <f>J175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95</v>
      </c>
      <c r="E99" s="180"/>
      <c r="F99" s="180"/>
      <c r="G99" s="180"/>
      <c r="H99" s="180"/>
      <c r="I99" s="180"/>
      <c r="J99" s="181">
        <f>J189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96</v>
      </c>
      <c r="E100" s="180"/>
      <c r="F100" s="180"/>
      <c r="G100" s="180"/>
      <c r="H100" s="180"/>
      <c r="I100" s="180"/>
      <c r="J100" s="181">
        <f>J207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97</v>
      </c>
      <c r="E101" s="180"/>
      <c r="F101" s="180"/>
      <c r="G101" s="180"/>
      <c r="H101" s="180"/>
      <c r="I101" s="180"/>
      <c r="J101" s="181">
        <f>J218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1"/>
      <c r="C102" s="172"/>
      <c r="D102" s="173" t="s">
        <v>98</v>
      </c>
      <c r="E102" s="174"/>
      <c r="F102" s="174"/>
      <c r="G102" s="174"/>
      <c r="H102" s="174"/>
      <c r="I102" s="174"/>
      <c r="J102" s="175">
        <f>J220</f>
        <v>0</v>
      </c>
      <c r="K102" s="172"/>
      <c r="L102" s="17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7"/>
      <c r="C103" s="178"/>
      <c r="D103" s="179" t="s">
        <v>99</v>
      </c>
      <c r="E103" s="180"/>
      <c r="F103" s="180"/>
      <c r="G103" s="180"/>
      <c r="H103" s="180"/>
      <c r="I103" s="180"/>
      <c r="J103" s="181">
        <f>J221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100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E7</f>
        <v>Rekonstrukce chodníku za LDN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F10</f>
        <v>HNsP Bílina</v>
      </c>
      <c r="G115" s="39"/>
      <c r="H115" s="39"/>
      <c r="I115" s="31" t="s">
        <v>22</v>
      </c>
      <c r="J115" s="78" t="str">
        <f>IF(J10="","",J10)</f>
        <v>2. 5. 2024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E13</f>
        <v>Město Bílina</v>
      </c>
      <c r="G117" s="39"/>
      <c r="H117" s="39"/>
      <c r="I117" s="31" t="s">
        <v>32</v>
      </c>
      <c r="J117" s="35" t="str">
        <f>E19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30</v>
      </c>
      <c r="D118" s="39"/>
      <c r="E118" s="39"/>
      <c r="F118" s="26" t="str">
        <f>IF(E16="","",E16)</f>
        <v>Vyplň údaj</v>
      </c>
      <c r="G118" s="39"/>
      <c r="H118" s="39"/>
      <c r="I118" s="31" t="s">
        <v>35</v>
      </c>
      <c r="J118" s="35" t="str">
        <f>E22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83"/>
      <c r="B120" s="184"/>
      <c r="C120" s="185" t="s">
        <v>101</v>
      </c>
      <c r="D120" s="186" t="s">
        <v>62</v>
      </c>
      <c r="E120" s="186" t="s">
        <v>58</v>
      </c>
      <c r="F120" s="186" t="s">
        <v>59</v>
      </c>
      <c r="G120" s="186" t="s">
        <v>102</v>
      </c>
      <c r="H120" s="186" t="s">
        <v>103</v>
      </c>
      <c r="I120" s="186" t="s">
        <v>104</v>
      </c>
      <c r="J120" s="186" t="s">
        <v>88</v>
      </c>
      <c r="K120" s="187" t="s">
        <v>105</v>
      </c>
      <c r="L120" s="188"/>
      <c r="M120" s="99" t="s">
        <v>1</v>
      </c>
      <c r="N120" s="100" t="s">
        <v>41</v>
      </c>
      <c r="O120" s="100" t="s">
        <v>106</v>
      </c>
      <c r="P120" s="100" t="s">
        <v>107</v>
      </c>
      <c r="Q120" s="100" t="s">
        <v>108</v>
      </c>
      <c r="R120" s="100" t="s">
        <v>109</v>
      </c>
      <c r="S120" s="100" t="s">
        <v>110</v>
      </c>
      <c r="T120" s="101" t="s">
        <v>111</v>
      </c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</row>
    <row r="121" s="2" customFormat="1" ht="22.8" customHeight="1">
      <c r="A121" s="37"/>
      <c r="B121" s="38"/>
      <c r="C121" s="106" t="s">
        <v>112</v>
      </c>
      <c r="D121" s="39"/>
      <c r="E121" s="39"/>
      <c r="F121" s="39"/>
      <c r="G121" s="39"/>
      <c r="H121" s="39"/>
      <c r="I121" s="39"/>
      <c r="J121" s="189">
        <f>BK121</f>
        <v>0</v>
      </c>
      <c r="K121" s="39"/>
      <c r="L121" s="43"/>
      <c r="M121" s="102"/>
      <c r="N121" s="190"/>
      <c r="O121" s="103"/>
      <c r="P121" s="191">
        <f>P122+P220</f>
        <v>0</v>
      </c>
      <c r="Q121" s="103"/>
      <c r="R121" s="191">
        <f>R122+R220</f>
        <v>90.149159359999999</v>
      </c>
      <c r="S121" s="103"/>
      <c r="T121" s="192">
        <f>T122+T220</f>
        <v>115.99800000000002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76</v>
      </c>
      <c r="AU121" s="16" t="s">
        <v>90</v>
      </c>
      <c r="BK121" s="193">
        <f>BK122+BK220</f>
        <v>0</v>
      </c>
    </row>
    <row r="122" s="12" customFormat="1" ht="25.92" customHeight="1">
      <c r="A122" s="12"/>
      <c r="B122" s="194"/>
      <c r="C122" s="195"/>
      <c r="D122" s="196" t="s">
        <v>76</v>
      </c>
      <c r="E122" s="197" t="s">
        <v>113</v>
      </c>
      <c r="F122" s="197" t="s">
        <v>114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P123+P169+P175+P189+P207+P218</f>
        <v>0</v>
      </c>
      <c r="Q122" s="202"/>
      <c r="R122" s="203">
        <f>R123+R169+R175+R189+R207+R218</f>
        <v>90.149159359999999</v>
      </c>
      <c r="S122" s="202"/>
      <c r="T122" s="204">
        <f>T123+T169+T175+T189+T207+T218</f>
        <v>115.99800000000002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5" t="s">
        <v>82</v>
      </c>
      <c r="AT122" s="206" t="s">
        <v>76</v>
      </c>
      <c r="AU122" s="206" t="s">
        <v>77</v>
      </c>
      <c r="AY122" s="205" t="s">
        <v>115</v>
      </c>
      <c r="BK122" s="207">
        <f>BK123+BK169+BK175+BK189+BK207+BK218</f>
        <v>0</v>
      </c>
    </row>
    <row r="123" s="12" customFormat="1" ht="22.8" customHeight="1">
      <c r="A123" s="12"/>
      <c r="B123" s="194"/>
      <c r="C123" s="195"/>
      <c r="D123" s="196" t="s">
        <v>76</v>
      </c>
      <c r="E123" s="208" t="s">
        <v>82</v>
      </c>
      <c r="F123" s="208" t="s">
        <v>116</v>
      </c>
      <c r="G123" s="195"/>
      <c r="H123" s="195"/>
      <c r="I123" s="198"/>
      <c r="J123" s="209">
        <f>BK123</f>
        <v>0</v>
      </c>
      <c r="K123" s="195"/>
      <c r="L123" s="200"/>
      <c r="M123" s="201"/>
      <c r="N123" s="202"/>
      <c r="O123" s="202"/>
      <c r="P123" s="203">
        <f>SUM(P124:P168)</f>
        <v>0</v>
      </c>
      <c r="Q123" s="202"/>
      <c r="R123" s="203">
        <f>SUM(R124:R168)</f>
        <v>8.6890860000000014</v>
      </c>
      <c r="S123" s="202"/>
      <c r="T123" s="204">
        <f>SUM(T124:T168)</f>
        <v>113.15880000000001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5" t="s">
        <v>82</v>
      </c>
      <c r="AT123" s="206" t="s">
        <v>76</v>
      </c>
      <c r="AU123" s="206" t="s">
        <v>82</v>
      </c>
      <c r="AY123" s="205" t="s">
        <v>115</v>
      </c>
      <c r="BK123" s="207">
        <f>SUM(BK124:BK168)</f>
        <v>0</v>
      </c>
    </row>
    <row r="124" s="2" customFormat="1" ht="37.8" customHeight="1">
      <c r="A124" s="37"/>
      <c r="B124" s="38"/>
      <c r="C124" s="210" t="s">
        <v>82</v>
      </c>
      <c r="D124" s="210" t="s">
        <v>117</v>
      </c>
      <c r="E124" s="211" t="s">
        <v>118</v>
      </c>
      <c r="F124" s="212" t="s">
        <v>119</v>
      </c>
      <c r="G124" s="213" t="s">
        <v>120</v>
      </c>
      <c r="H124" s="214">
        <v>54</v>
      </c>
      <c r="I124" s="215"/>
      <c r="J124" s="216">
        <f>ROUND(I124*H124,2)</f>
        <v>0</v>
      </c>
      <c r="K124" s="212" t="s">
        <v>121</v>
      </c>
      <c r="L124" s="43"/>
      <c r="M124" s="217" t="s">
        <v>1</v>
      </c>
      <c r="N124" s="218" t="s">
        <v>42</v>
      </c>
      <c r="O124" s="90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1" t="s">
        <v>122</v>
      </c>
      <c r="AT124" s="221" t="s">
        <v>117</v>
      </c>
      <c r="AU124" s="221" t="s">
        <v>84</v>
      </c>
      <c r="AY124" s="16" t="s">
        <v>115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6" t="s">
        <v>82</v>
      </c>
      <c r="BK124" s="222">
        <f>ROUND(I124*H124,2)</f>
        <v>0</v>
      </c>
      <c r="BL124" s="16" t="s">
        <v>122</v>
      </c>
      <c r="BM124" s="221" t="s">
        <v>123</v>
      </c>
    </row>
    <row r="125" s="13" customFormat="1">
      <c r="A125" s="13"/>
      <c r="B125" s="223"/>
      <c r="C125" s="224"/>
      <c r="D125" s="225" t="s">
        <v>124</v>
      </c>
      <c r="E125" s="226" t="s">
        <v>1</v>
      </c>
      <c r="F125" s="227" t="s">
        <v>125</v>
      </c>
      <c r="G125" s="224"/>
      <c r="H125" s="228">
        <v>54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124</v>
      </c>
      <c r="AU125" s="234" t="s">
        <v>84</v>
      </c>
      <c r="AV125" s="13" t="s">
        <v>84</v>
      </c>
      <c r="AW125" s="13" t="s">
        <v>34</v>
      </c>
      <c r="AX125" s="13" t="s">
        <v>82</v>
      </c>
      <c r="AY125" s="234" t="s">
        <v>115</v>
      </c>
    </row>
    <row r="126" s="2" customFormat="1" ht="24.15" customHeight="1">
      <c r="A126" s="37"/>
      <c r="B126" s="38"/>
      <c r="C126" s="210" t="s">
        <v>84</v>
      </c>
      <c r="D126" s="210" t="s">
        <v>117</v>
      </c>
      <c r="E126" s="211" t="s">
        <v>126</v>
      </c>
      <c r="F126" s="212" t="s">
        <v>127</v>
      </c>
      <c r="G126" s="213" t="s">
        <v>120</v>
      </c>
      <c r="H126" s="214">
        <v>3.48</v>
      </c>
      <c r="I126" s="215"/>
      <c r="J126" s="216">
        <f>ROUND(I126*H126,2)</f>
        <v>0</v>
      </c>
      <c r="K126" s="212" t="s">
        <v>121</v>
      </c>
      <c r="L126" s="43"/>
      <c r="M126" s="217" t="s">
        <v>1</v>
      </c>
      <c r="N126" s="218" t="s">
        <v>42</v>
      </c>
      <c r="O126" s="90"/>
      <c r="P126" s="219">
        <f>O126*H126</f>
        <v>0</v>
      </c>
      <c r="Q126" s="219">
        <v>0</v>
      </c>
      <c r="R126" s="219">
        <f>Q126*H126</f>
        <v>0</v>
      </c>
      <c r="S126" s="219">
        <v>0.26000000000000001</v>
      </c>
      <c r="T126" s="220">
        <f>S126*H126</f>
        <v>0.90480000000000005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1" t="s">
        <v>122</v>
      </c>
      <c r="AT126" s="221" t="s">
        <v>117</v>
      </c>
      <c r="AU126" s="221" t="s">
        <v>84</v>
      </c>
      <c r="AY126" s="16" t="s">
        <v>115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6" t="s">
        <v>82</v>
      </c>
      <c r="BK126" s="222">
        <f>ROUND(I126*H126,2)</f>
        <v>0</v>
      </c>
      <c r="BL126" s="16" t="s">
        <v>122</v>
      </c>
      <c r="BM126" s="221" t="s">
        <v>128</v>
      </c>
    </row>
    <row r="127" s="13" customFormat="1">
      <c r="A127" s="13"/>
      <c r="B127" s="223"/>
      <c r="C127" s="224"/>
      <c r="D127" s="225" t="s">
        <v>124</v>
      </c>
      <c r="E127" s="226" t="s">
        <v>1</v>
      </c>
      <c r="F127" s="227" t="s">
        <v>129</v>
      </c>
      <c r="G127" s="224"/>
      <c r="H127" s="228">
        <v>1.8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124</v>
      </c>
      <c r="AU127" s="234" t="s">
        <v>84</v>
      </c>
      <c r="AV127" s="13" t="s">
        <v>84</v>
      </c>
      <c r="AW127" s="13" t="s">
        <v>34</v>
      </c>
      <c r="AX127" s="13" t="s">
        <v>77</v>
      </c>
      <c r="AY127" s="234" t="s">
        <v>115</v>
      </c>
    </row>
    <row r="128" s="13" customFormat="1">
      <c r="A128" s="13"/>
      <c r="B128" s="223"/>
      <c r="C128" s="224"/>
      <c r="D128" s="225" t="s">
        <v>124</v>
      </c>
      <c r="E128" s="226" t="s">
        <v>1</v>
      </c>
      <c r="F128" s="227" t="s">
        <v>130</v>
      </c>
      <c r="G128" s="224"/>
      <c r="H128" s="228">
        <v>1.6799999999999999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124</v>
      </c>
      <c r="AU128" s="234" t="s">
        <v>84</v>
      </c>
      <c r="AV128" s="13" t="s">
        <v>84</v>
      </c>
      <c r="AW128" s="13" t="s">
        <v>34</v>
      </c>
      <c r="AX128" s="13" t="s">
        <v>77</v>
      </c>
      <c r="AY128" s="234" t="s">
        <v>115</v>
      </c>
    </row>
    <row r="129" s="14" customFormat="1">
      <c r="A129" s="14"/>
      <c r="B129" s="235"/>
      <c r="C129" s="236"/>
      <c r="D129" s="225" t="s">
        <v>124</v>
      </c>
      <c r="E129" s="237" t="s">
        <v>1</v>
      </c>
      <c r="F129" s="238" t="s">
        <v>131</v>
      </c>
      <c r="G129" s="236"/>
      <c r="H129" s="239">
        <v>3.48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124</v>
      </c>
      <c r="AU129" s="245" t="s">
        <v>84</v>
      </c>
      <c r="AV129" s="14" t="s">
        <v>122</v>
      </c>
      <c r="AW129" s="14" t="s">
        <v>34</v>
      </c>
      <c r="AX129" s="14" t="s">
        <v>82</v>
      </c>
      <c r="AY129" s="245" t="s">
        <v>115</v>
      </c>
    </row>
    <row r="130" s="2" customFormat="1" ht="24.15" customHeight="1">
      <c r="A130" s="37"/>
      <c r="B130" s="38"/>
      <c r="C130" s="210" t="s">
        <v>132</v>
      </c>
      <c r="D130" s="210" t="s">
        <v>117</v>
      </c>
      <c r="E130" s="211" t="s">
        <v>133</v>
      </c>
      <c r="F130" s="212" t="s">
        <v>134</v>
      </c>
      <c r="G130" s="213" t="s">
        <v>120</v>
      </c>
      <c r="H130" s="214">
        <v>181.80000000000001</v>
      </c>
      <c r="I130" s="215"/>
      <c r="J130" s="216">
        <f>ROUND(I130*H130,2)</f>
        <v>0</v>
      </c>
      <c r="K130" s="212" t="s">
        <v>121</v>
      </c>
      <c r="L130" s="43"/>
      <c r="M130" s="217" t="s">
        <v>1</v>
      </c>
      <c r="N130" s="218" t="s">
        <v>42</v>
      </c>
      <c r="O130" s="90"/>
      <c r="P130" s="219">
        <f>O130*H130</f>
        <v>0</v>
      </c>
      <c r="Q130" s="219">
        <v>0</v>
      </c>
      <c r="R130" s="219">
        <f>Q130*H130</f>
        <v>0</v>
      </c>
      <c r="S130" s="219">
        <v>0.17000000000000001</v>
      </c>
      <c r="T130" s="220">
        <f>S130*H130</f>
        <v>30.906000000000006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1" t="s">
        <v>122</v>
      </c>
      <c r="AT130" s="221" t="s">
        <v>117</v>
      </c>
      <c r="AU130" s="221" t="s">
        <v>84</v>
      </c>
      <c r="AY130" s="16" t="s">
        <v>115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6" t="s">
        <v>82</v>
      </c>
      <c r="BK130" s="222">
        <f>ROUND(I130*H130,2)</f>
        <v>0</v>
      </c>
      <c r="BL130" s="16" t="s">
        <v>122</v>
      </c>
      <c r="BM130" s="221" t="s">
        <v>135</v>
      </c>
    </row>
    <row r="131" s="13" customFormat="1">
      <c r="A131" s="13"/>
      <c r="B131" s="223"/>
      <c r="C131" s="224"/>
      <c r="D131" s="225" t="s">
        <v>124</v>
      </c>
      <c r="E131" s="226" t="s">
        <v>1</v>
      </c>
      <c r="F131" s="227" t="s">
        <v>136</v>
      </c>
      <c r="G131" s="224"/>
      <c r="H131" s="228">
        <v>25.34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124</v>
      </c>
      <c r="AU131" s="234" t="s">
        <v>84</v>
      </c>
      <c r="AV131" s="13" t="s">
        <v>84</v>
      </c>
      <c r="AW131" s="13" t="s">
        <v>34</v>
      </c>
      <c r="AX131" s="13" t="s">
        <v>77</v>
      </c>
      <c r="AY131" s="234" t="s">
        <v>115</v>
      </c>
    </row>
    <row r="132" s="13" customFormat="1">
      <c r="A132" s="13"/>
      <c r="B132" s="223"/>
      <c r="C132" s="224"/>
      <c r="D132" s="225" t="s">
        <v>124</v>
      </c>
      <c r="E132" s="226" t="s">
        <v>1</v>
      </c>
      <c r="F132" s="227" t="s">
        <v>137</v>
      </c>
      <c r="G132" s="224"/>
      <c r="H132" s="228">
        <v>10.560000000000001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124</v>
      </c>
      <c r="AU132" s="234" t="s">
        <v>84</v>
      </c>
      <c r="AV132" s="13" t="s">
        <v>84</v>
      </c>
      <c r="AW132" s="13" t="s">
        <v>34</v>
      </c>
      <c r="AX132" s="13" t="s">
        <v>77</v>
      </c>
      <c r="AY132" s="234" t="s">
        <v>115</v>
      </c>
    </row>
    <row r="133" s="13" customFormat="1">
      <c r="A133" s="13"/>
      <c r="B133" s="223"/>
      <c r="C133" s="224"/>
      <c r="D133" s="225" t="s">
        <v>124</v>
      </c>
      <c r="E133" s="226" t="s">
        <v>1</v>
      </c>
      <c r="F133" s="227" t="s">
        <v>138</v>
      </c>
      <c r="G133" s="224"/>
      <c r="H133" s="228">
        <v>121.90000000000001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124</v>
      </c>
      <c r="AU133" s="234" t="s">
        <v>84</v>
      </c>
      <c r="AV133" s="13" t="s">
        <v>84</v>
      </c>
      <c r="AW133" s="13" t="s">
        <v>34</v>
      </c>
      <c r="AX133" s="13" t="s">
        <v>77</v>
      </c>
      <c r="AY133" s="234" t="s">
        <v>115</v>
      </c>
    </row>
    <row r="134" s="13" customFormat="1">
      <c r="A134" s="13"/>
      <c r="B134" s="223"/>
      <c r="C134" s="224"/>
      <c r="D134" s="225" t="s">
        <v>124</v>
      </c>
      <c r="E134" s="226" t="s">
        <v>1</v>
      </c>
      <c r="F134" s="227" t="s">
        <v>139</v>
      </c>
      <c r="G134" s="224"/>
      <c r="H134" s="228">
        <v>24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124</v>
      </c>
      <c r="AU134" s="234" t="s">
        <v>84</v>
      </c>
      <c r="AV134" s="13" t="s">
        <v>84</v>
      </c>
      <c r="AW134" s="13" t="s">
        <v>34</v>
      </c>
      <c r="AX134" s="13" t="s">
        <v>77</v>
      </c>
      <c r="AY134" s="234" t="s">
        <v>115</v>
      </c>
    </row>
    <row r="135" s="14" customFormat="1">
      <c r="A135" s="14"/>
      <c r="B135" s="235"/>
      <c r="C135" s="236"/>
      <c r="D135" s="225" t="s">
        <v>124</v>
      </c>
      <c r="E135" s="237" t="s">
        <v>1</v>
      </c>
      <c r="F135" s="238" t="s">
        <v>131</v>
      </c>
      <c r="G135" s="236"/>
      <c r="H135" s="239">
        <v>181.80000000000001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124</v>
      </c>
      <c r="AU135" s="245" t="s">
        <v>84</v>
      </c>
      <c r="AV135" s="14" t="s">
        <v>122</v>
      </c>
      <c r="AW135" s="14" t="s">
        <v>34</v>
      </c>
      <c r="AX135" s="14" t="s">
        <v>82</v>
      </c>
      <c r="AY135" s="245" t="s">
        <v>115</v>
      </c>
    </row>
    <row r="136" s="2" customFormat="1" ht="33" customHeight="1">
      <c r="A136" s="37"/>
      <c r="B136" s="38"/>
      <c r="C136" s="210" t="s">
        <v>122</v>
      </c>
      <c r="D136" s="210" t="s">
        <v>117</v>
      </c>
      <c r="E136" s="211" t="s">
        <v>140</v>
      </c>
      <c r="F136" s="212" t="s">
        <v>141</v>
      </c>
      <c r="G136" s="213" t="s">
        <v>120</v>
      </c>
      <c r="H136" s="214">
        <v>181.80000000000001</v>
      </c>
      <c r="I136" s="215"/>
      <c r="J136" s="216">
        <f>ROUND(I136*H136,2)</f>
        <v>0</v>
      </c>
      <c r="K136" s="212" t="s">
        <v>121</v>
      </c>
      <c r="L136" s="43"/>
      <c r="M136" s="217" t="s">
        <v>1</v>
      </c>
      <c r="N136" s="218" t="s">
        <v>42</v>
      </c>
      <c r="O136" s="90"/>
      <c r="P136" s="219">
        <f>O136*H136</f>
        <v>0</v>
      </c>
      <c r="Q136" s="219">
        <v>0</v>
      </c>
      <c r="R136" s="219">
        <f>Q136*H136</f>
        <v>0</v>
      </c>
      <c r="S136" s="219">
        <v>0.32500000000000001</v>
      </c>
      <c r="T136" s="220">
        <f>S136*H136</f>
        <v>59.085000000000008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1" t="s">
        <v>122</v>
      </c>
      <c r="AT136" s="221" t="s">
        <v>117</v>
      </c>
      <c r="AU136" s="221" t="s">
        <v>84</v>
      </c>
      <c r="AY136" s="16" t="s">
        <v>115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6" t="s">
        <v>82</v>
      </c>
      <c r="BK136" s="222">
        <f>ROUND(I136*H136,2)</f>
        <v>0</v>
      </c>
      <c r="BL136" s="16" t="s">
        <v>122</v>
      </c>
      <c r="BM136" s="221" t="s">
        <v>142</v>
      </c>
    </row>
    <row r="137" s="13" customFormat="1">
      <c r="A137" s="13"/>
      <c r="B137" s="223"/>
      <c r="C137" s="224"/>
      <c r="D137" s="225" t="s">
        <v>124</v>
      </c>
      <c r="E137" s="226" t="s">
        <v>1</v>
      </c>
      <c r="F137" s="227" t="s">
        <v>136</v>
      </c>
      <c r="G137" s="224"/>
      <c r="H137" s="228">
        <v>25.34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124</v>
      </c>
      <c r="AU137" s="234" t="s">
        <v>84</v>
      </c>
      <c r="AV137" s="13" t="s">
        <v>84</v>
      </c>
      <c r="AW137" s="13" t="s">
        <v>34</v>
      </c>
      <c r="AX137" s="13" t="s">
        <v>77</v>
      </c>
      <c r="AY137" s="234" t="s">
        <v>115</v>
      </c>
    </row>
    <row r="138" s="13" customFormat="1">
      <c r="A138" s="13"/>
      <c r="B138" s="223"/>
      <c r="C138" s="224"/>
      <c r="D138" s="225" t="s">
        <v>124</v>
      </c>
      <c r="E138" s="226" t="s">
        <v>1</v>
      </c>
      <c r="F138" s="227" t="s">
        <v>137</v>
      </c>
      <c r="G138" s="224"/>
      <c r="H138" s="228">
        <v>10.560000000000001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124</v>
      </c>
      <c r="AU138" s="234" t="s">
        <v>84</v>
      </c>
      <c r="AV138" s="13" t="s">
        <v>84</v>
      </c>
      <c r="AW138" s="13" t="s">
        <v>34</v>
      </c>
      <c r="AX138" s="13" t="s">
        <v>77</v>
      </c>
      <c r="AY138" s="234" t="s">
        <v>115</v>
      </c>
    </row>
    <row r="139" s="13" customFormat="1">
      <c r="A139" s="13"/>
      <c r="B139" s="223"/>
      <c r="C139" s="224"/>
      <c r="D139" s="225" t="s">
        <v>124</v>
      </c>
      <c r="E139" s="226" t="s">
        <v>1</v>
      </c>
      <c r="F139" s="227" t="s">
        <v>138</v>
      </c>
      <c r="G139" s="224"/>
      <c r="H139" s="228">
        <v>121.90000000000001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124</v>
      </c>
      <c r="AU139" s="234" t="s">
        <v>84</v>
      </c>
      <c r="AV139" s="13" t="s">
        <v>84</v>
      </c>
      <c r="AW139" s="13" t="s">
        <v>34</v>
      </c>
      <c r="AX139" s="13" t="s">
        <v>77</v>
      </c>
      <c r="AY139" s="234" t="s">
        <v>115</v>
      </c>
    </row>
    <row r="140" s="13" customFormat="1">
      <c r="A140" s="13"/>
      <c r="B140" s="223"/>
      <c r="C140" s="224"/>
      <c r="D140" s="225" t="s">
        <v>124</v>
      </c>
      <c r="E140" s="226" t="s">
        <v>1</v>
      </c>
      <c r="F140" s="227" t="s">
        <v>139</v>
      </c>
      <c r="G140" s="224"/>
      <c r="H140" s="228">
        <v>24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124</v>
      </c>
      <c r="AU140" s="234" t="s">
        <v>84</v>
      </c>
      <c r="AV140" s="13" t="s">
        <v>84</v>
      </c>
      <c r="AW140" s="13" t="s">
        <v>34</v>
      </c>
      <c r="AX140" s="13" t="s">
        <v>77</v>
      </c>
      <c r="AY140" s="234" t="s">
        <v>115</v>
      </c>
    </row>
    <row r="141" s="14" customFormat="1">
      <c r="A141" s="14"/>
      <c r="B141" s="235"/>
      <c r="C141" s="236"/>
      <c r="D141" s="225" t="s">
        <v>124</v>
      </c>
      <c r="E141" s="237" t="s">
        <v>1</v>
      </c>
      <c r="F141" s="238" t="s">
        <v>131</v>
      </c>
      <c r="G141" s="236"/>
      <c r="H141" s="239">
        <v>181.80000000000001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124</v>
      </c>
      <c r="AU141" s="245" t="s">
        <v>84</v>
      </c>
      <c r="AV141" s="14" t="s">
        <v>122</v>
      </c>
      <c r="AW141" s="14" t="s">
        <v>34</v>
      </c>
      <c r="AX141" s="14" t="s">
        <v>82</v>
      </c>
      <c r="AY141" s="245" t="s">
        <v>115</v>
      </c>
    </row>
    <row r="142" s="2" customFormat="1" ht="16.5" customHeight="1">
      <c r="A142" s="37"/>
      <c r="B142" s="38"/>
      <c r="C142" s="210" t="s">
        <v>143</v>
      </c>
      <c r="D142" s="210" t="s">
        <v>117</v>
      </c>
      <c r="E142" s="211" t="s">
        <v>144</v>
      </c>
      <c r="F142" s="212" t="s">
        <v>145</v>
      </c>
      <c r="G142" s="213" t="s">
        <v>146</v>
      </c>
      <c r="H142" s="214">
        <v>108.59999999999999</v>
      </c>
      <c r="I142" s="215"/>
      <c r="J142" s="216">
        <f>ROUND(I142*H142,2)</f>
        <v>0</v>
      </c>
      <c r="K142" s="212" t="s">
        <v>121</v>
      </c>
      <c r="L142" s="43"/>
      <c r="M142" s="217" t="s">
        <v>1</v>
      </c>
      <c r="N142" s="218" t="s">
        <v>42</v>
      </c>
      <c r="O142" s="90"/>
      <c r="P142" s="219">
        <f>O142*H142</f>
        <v>0</v>
      </c>
      <c r="Q142" s="219">
        <v>0</v>
      </c>
      <c r="R142" s="219">
        <f>Q142*H142</f>
        <v>0</v>
      </c>
      <c r="S142" s="219">
        <v>0.20499999999999999</v>
      </c>
      <c r="T142" s="220">
        <f>S142*H142</f>
        <v>22.262999999999998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1" t="s">
        <v>122</v>
      </c>
      <c r="AT142" s="221" t="s">
        <v>117</v>
      </c>
      <c r="AU142" s="221" t="s">
        <v>84</v>
      </c>
      <c r="AY142" s="16" t="s">
        <v>115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6" t="s">
        <v>82</v>
      </c>
      <c r="BK142" s="222">
        <f>ROUND(I142*H142,2)</f>
        <v>0</v>
      </c>
      <c r="BL142" s="16" t="s">
        <v>122</v>
      </c>
      <c r="BM142" s="221" t="s">
        <v>147</v>
      </c>
    </row>
    <row r="143" s="13" customFormat="1">
      <c r="A143" s="13"/>
      <c r="B143" s="223"/>
      <c r="C143" s="224"/>
      <c r="D143" s="225" t="s">
        <v>124</v>
      </c>
      <c r="E143" s="226" t="s">
        <v>1</v>
      </c>
      <c r="F143" s="227" t="s">
        <v>148</v>
      </c>
      <c r="G143" s="224"/>
      <c r="H143" s="228">
        <v>108.59999999999999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124</v>
      </c>
      <c r="AU143" s="234" t="s">
        <v>84</v>
      </c>
      <c r="AV143" s="13" t="s">
        <v>84</v>
      </c>
      <c r="AW143" s="13" t="s">
        <v>34</v>
      </c>
      <c r="AX143" s="13" t="s">
        <v>82</v>
      </c>
      <c r="AY143" s="234" t="s">
        <v>115</v>
      </c>
    </row>
    <row r="144" s="2" customFormat="1" ht="33" customHeight="1">
      <c r="A144" s="37"/>
      <c r="B144" s="38"/>
      <c r="C144" s="210" t="s">
        <v>149</v>
      </c>
      <c r="D144" s="210" t="s">
        <v>117</v>
      </c>
      <c r="E144" s="211" t="s">
        <v>150</v>
      </c>
      <c r="F144" s="212" t="s">
        <v>151</v>
      </c>
      <c r="G144" s="213" t="s">
        <v>152</v>
      </c>
      <c r="H144" s="214">
        <v>36.990000000000002</v>
      </c>
      <c r="I144" s="215"/>
      <c r="J144" s="216">
        <f>ROUND(I144*H144,2)</f>
        <v>0</v>
      </c>
      <c r="K144" s="212" t="s">
        <v>121</v>
      </c>
      <c r="L144" s="43"/>
      <c r="M144" s="217" t="s">
        <v>1</v>
      </c>
      <c r="N144" s="218" t="s">
        <v>42</v>
      </c>
      <c r="O144" s="90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1" t="s">
        <v>122</v>
      </c>
      <c r="AT144" s="221" t="s">
        <v>117</v>
      </c>
      <c r="AU144" s="221" t="s">
        <v>84</v>
      </c>
      <c r="AY144" s="16" t="s">
        <v>115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6" t="s">
        <v>82</v>
      </c>
      <c r="BK144" s="222">
        <f>ROUND(I144*H144,2)</f>
        <v>0</v>
      </c>
      <c r="BL144" s="16" t="s">
        <v>122</v>
      </c>
      <c r="BM144" s="221" t="s">
        <v>153</v>
      </c>
    </row>
    <row r="145" s="13" customFormat="1">
      <c r="A145" s="13"/>
      <c r="B145" s="223"/>
      <c r="C145" s="224"/>
      <c r="D145" s="225" t="s">
        <v>124</v>
      </c>
      <c r="E145" s="226" t="s">
        <v>1</v>
      </c>
      <c r="F145" s="227" t="s">
        <v>154</v>
      </c>
      <c r="G145" s="224"/>
      <c r="H145" s="228">
        <v>27.27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124</v>
      </c>
      <c r="AU145" s="234" t="s">
        <v>84</v>
      </c>
      <c r="AV145" s="13" t="s">
        <v>84</v>
      </c>
      <c r="AW145" s="13" t="s">
        <v>34</v>
      </c>
      <c r="AX145" s="13" t="s">
        <v>77</v>
      </c>
      <c r="AY145" s="234" t="s">
        <v>115</v>
      </c>
    </row>
    <row r="146" s="13" customFormat="1">
      <c r="A146" s="13"/>
      <c r="B146" s="223"/>
      <c r="C146" s="224"/>
      <c r="D146" s="225" t="s">
        <v>124</v>
      </c>
      <c r="E146" s="226" t="s">
        <v>1</v>
      </c>
      <c r="F146" s="227" t="s">
        <v>155</v>
      </c>
      <c r="G146" s="224"/>
      <c r="H146" s="228">
        <v>9.7200000000000006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124</v>
      </c>
      <c r="AU146" s="234" t="s">
        <v>84</v>
      </c>
      <c r="AV146" s="13" t="s">
        <v>84</v>
      </c>
      <c r="AW146" s="13" t="s">
        <v>34</v>
      </c>
      <c r="AX146" s="13" t="s">
        <v>77</v>
      </c>
      <c r="AY146" s="234" t="s">
        <v>115</v>
      </c>
    </row>
    <row r="147" s="14" customFormat="1">
      <c r="A147" s="14"/>
      <c r="B147" s="235"/>
      <c r="C147" s="236"/>
      <c r="D147" s="225" t="s">
        <v>124</v>
      </c>
      <c r="E147" s="237" t="s">
        <v>1</v>
      </c>
      <c r="F147" s="238" t="s">
        <v>131</v>
      </c>
      <c r="G147" s="236"/>
      <c r="H147" s="239">
        <v>36.990000000000002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124</v>
      </c>
      <c r="AU147" s="245" t="s">
        <v>84</v>
      </c>
      <c r="AV147" s="14" t="s">
        <v>122</v>
      </c>
      <c r="AW147" s="14" t="s">
        <v>34</v>
      </c>
      <c r="AX147" s="14" t="s">
        <v>82</v>
      </c>
      <c r="AY147" s="245" t="s">
        <v>115</v>
      </c>
    </row>
    <row r="148" s="2" customFormat="1" ht="24.15" customHeight="1">
      <c r="A148" s="37"/>
      <c r="B148" s="38"/>
      <c r="C148" s="210" t="s">
        <v>156</v>
      </c>
      <c r="D148" s="210" t="s">
        <v>117</v>
      </c>
      <c r="E148" s="211" t="s">
        <v>157</v>
      </c>
      <c r="F148" s="212" t="s">
        <v>158</v>
      </c>
      <c r="G148" s="213" t="s">
        <v>120</v>
      </c>
      <c r="H148" s="214">
        <v>54</v>
      </c>
      <c r="I148" s="215"/>
      <c r="J148" s="216">
        <f>ROUND(I148*H148,2)</f>
        <v>0</v>
      </c>
      <c r="K148" s="212" t="s">
        <v>121</v>
      </c>
      <c r="L148" s="43"/>
      <c r="M148" s="217" t="s">
        <v>1</v>
      </c>
      <c r="N148" s="218" t="s">
        <v>42</v>
      </c>
      <c r="O148" s="90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1" t="s">
        <v>122</v>
      </c>
      <c r="AT148" s="221" t="s">
        <v>117</v>
      </c>
      <c r="AU148" s="221" t="s">
        <v>84</v>
      </c>
      <c r="AY148" s="16" t="s">
        <v>115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6" t="s">
        <v>82</v>
      </c>
      <c r="BK148" s="222">
        <f>ROUND(I148*H148,2)</f>
        <v>0</v>
      </c>
      <c r="BL148" s="16" t="s">
        <v>122</v>
      </c>
      <c r="BM148" s="221" t="s">
        <v>159</v>
      </c>
    </row>
    <row r="149" s="2" customFormat="1" ht="24.15" customHeight="1">
      <c r="A149" s="37"/>
      <c r="B149" s="38"/>
      <c r="C149" s="210" t="s">
        <v>160</v>
      </c>
      <c r="D149" s="210" t="s">
        <v>117</v>
      </c>
      <c r="E149" s="211" t="s">
        <v>161</v>
      </c>
      <c r="F149" s="212" t="s">
        <v>162</v>
      </c>
      <c r="G149" s="213" t="s">
        <v>120</v>
      </c>
      <c r="H149" s="214">
        <v>270</v>
      </c>
      <c r="I149" s="215"/>
      <c r="J149" s="216">
        <f>ROUND(I149*H149,2)</f>
        <v>0</v>
      </c>
      <c r="K149" s="212" t="s">
        <v>121</v>
      </c>
      <c r="L149" s="43"/>
      <c r="M149" s="217" t="s">
        <v>1</v>
      </c>
      <c r="N149" s="218" t="s">
        <v>42</v>
      </c>
      <c r="O149" s="90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1" t="s">
        <v>122</v>
      </c>
      <c r="AT149" s="221" t="s">
        <v>117</v>
      </c>
      <c r="AU149" s="221" t="s">
        <v>84</v>
      </c>
      <c r="AY149" s="16" t="s">
        <v>115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6" t="s">
        <v>82</v>
      </c>
      <c r="BK149" s="222">
        <f>ROUND(I149*H149,2)</f>
        <v>0</v>
      </c>
      <c r="BL149" s="16" t="s">
        <v>122</v>
      </c>
      <c r="BM149" s="221" t="s">
        <v>163</v>
      </c>
    </row>
    <row r="150" s="13" customFormat="1">
      <c r="A150" s="13"/>
      <c r="B150" s="223"/>
      <c r="C150" s="224"/>
      <c r="D150" s="225" t="s">
        <v>124</v>
      </c>
      <c r="E150" s="226" t="s">
        <v>1</v>
      </c>
      <c r="F150" s="227" t="s">
        <v>164</v>
      </c>
      <c r="G150" s="224"/>
      <c r="H150" s="228">
        <v>270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124</v>
      </c>
      <c r="AU150" s="234" t="s">
        <v>84</v>
      </c>
      <c r="AV150" s="13" t="s">
        <v>84</v>
      </c>
      <c r="AW150" s="13" t="s">
        <v>34</v>
      </c>
      <c r="AX150" s="13" t="s">
        <v>82</v>
      </c>
      <c r="AY150" s="234" t="s">
        <v>115</v>
      </c>
    </row>
    <row r="151" s="2" customFormat="1" ht="37.8" customHeight="1">
      <c r="A151" s="37"/>
      <c r="B151" s="38"/>
      <c r="C151" s="210" t="s">
        <v>165</v>
      </c>
      <c r="D151" s="210" t="s">
        <v>117</v>
      </c>
      <c r="E151" s="211" t="s">
        <v>166</v>
      </c>
      <c r="F151" s="212" t="s">
        <v>167</v>
      </c>
      <c r="G151" s="213" t="s">
        <v>152</v>
      </c>
      <c r="H151" s="214">
        <v>9.7739999999999991</v>
      </c>
      <c r="I151" s="215"/>
      <c r="J151" s="216">
        <f>ROUND(I151*H151,2)</f>
        <v>0</v>
      </c>
      <c r="K151" s="212" t="s">
        <v>121</v>
      </c>
      <c r="L151" s="43"/>
      <c r="M151" s="217" t="s">
        <v>1</v>
      </c>
      <c r="N151" s="218" t="s">
        <v>42</v>
      </c>
      <c r="O151" s="90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1" t="s">
        <v>122</v>
      </c>
      <c r="AT151" s="221" t="s">
        <v>117</v>
      </c>
      <c r="AU151" s="221" t="s">
        <v>84</v>
      </c>
      <c r="AY151" s="16" t="s">
        <v>115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6" t="s">
        <v>82</v>
      </c>
      <c r="BK151" s="222">
        <f>ROUND(I151*H151,2)</f>
        <v>0</v>
      </c>
      <c r="BL151" s="16" t="s">
        <v>122</v>
      </c>
      <c r="BM151" s="221" t="s">
        <v>168</v>
      </c>
    </row>
    <row r="152" s="2" customFormat="1" ht="37.8" customHeight="1">
      <c r="A152" s="37"/>
      <c r="B152" s="38"/>
      <c r="C152" s="210" t="s">
        <v>169</v>
      </c>
      <c r="D152" s="210" t="s">
        <v>117</v>
      </c>
      <c r="E152" s="211" t="s">
        <v>170</v>
      </c>
      <c r="F152" s="212" t="s">
        <v>171</v>
      </c>
      <c r="G152" s="213" t="s">
        <v>152</v>
      </c>
      <c r="H152" s="214">
        <v>27.239999999999998</v>
      </c>
      <c r="I152" s="215"/>
      <c r="J152" s="216">
        <f>ROUND(I152*H152,2)</f>
        <v>0</v>
      </c>
      <c r="K152" s="212" t="s">
        <v>121</v>
      </c>
      <c r="L152" s="43"/>
      <c r="M152" s="217" t="s">
        <v>1</v>
      </c>
      <c r="N152" s="218" t="s">
        <v>42</v>
      </c>
      <c r="O152" s="90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1" t="s">
        <v>122</v>
      </c>
      <c r="AT152" s="221" t="s">
        <v>117</v>
      </c>
      <c r="AU152" s="221" t="s">
        <v>84</v>
      </c>
      <c r="AY152" s="16" t="s">
        <v>115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6" t="s">
        <v>82</v>
      </c>
      <c r="BK152" s="222">
        <f>ROUND(I152*H152,2)</f>
        <v>0</v>
      </c>
      <c r="BL152" s="16" t="s">
        <v>122</v>
      </c>
      <c r="BM152" s="221" t="s">
        <v>172</v>
      </c>
    </row>
    <row r="153" s="13" customFormat="1">
      <c r="A153" s="13"/>
      <c r="B153" s="223"/>
      <c r="C153" s="224"/>
      <c r="D153" s="225" t="s">
        <v>124</v>
      </c>
      <c r="E153" s="226" t="s">
        <v>1</v>
      </c>
      <c r="F153" s="227" t="s">
        <v>173</v>
      </c>
      <c r="G153" s="224"/>
      <c r="H153" s="228">
        <v>27.239999999999998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124</v>
      </c>
      <c r="AU153" s="234" t="s">
        <v>84</v>
      </c>
      <c r="AV153" s="13" t="s">
        <v>84</v>
      </c>
      <c r="AW153" s="13" t="s">
        <v>34</v>
      </c>
      <c r="AX153" s="13" t="s">
        <v>82</v>
      </c>
      <c r="AY153" s="234" t="s">
        <v>115</v>
      </c>
    </row>
    <row r="154" s="2" customFormat="1" ht="24.15" customHeight="1">
      <c r="A154" s="37"/>
      <c r="B154" s="38"/>
      <c r="C154" s="210" t="s">
        <v>174</v>
      </c>
      <c r="D154" s="210" t="s">
        <v>117</v>
      </c>
      <c r="E154" s="211" t="s">
        <v>175</v>
      </c>
      <c r="F154" s="212" t="s">
        <v>176</v>
      </c>
      <c r="G154" s="213" t="s">
        <v>152</v>
      </c>
      <c r="H154" s="214">
        <v>46.787999999999997</v>
      </c>
      <c r="I154" s="215"/>
      <c r="J154" s="216">
        <f>ROUND(I154*H154,2)</f>
        <v>0</v>
      </c>
      <c r="K154" s="212" t="s">
        <v>121</v>
      </c>
      <c r="L154" s="43"/>
      <c r="M154" s="217" t="s">
        <v>1</v>
      </c>
      <c r="N154" s="218" t="s">
        <v>42</v>
      </c>
      <c r="O154" s="90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1" t="s">
        <v>122</v>
      </c>
      <c r="AT154" s="221" t="s">
        <v>117</v>
      </c>
      <c r="AU154" s="221" t="s">
        <v>84</v>
      </c>
      <c r="AY154" s="16" t="s">
        <v>115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6" t="s">
        <v>82</v>
      </c>
      <c r="BK154" s="222">
        <f>ROUND(I154*H154,2)</f>
        <v>0</v>
      </c>
      <c r="BL154" s="16" t="s">
        <v>122</v>
      </c>
      <c r="BM154" s="221" t="s">
        <v>177</v>
      </c>
    </row>
    <row r="155" s="13" customFormat="1">
      <c r="A155" s="13"/>
      <c r="B155" s="223"/>
      <c r="C155" s="224"/>
      <c r="D155" s="225" t="s">
        <v>124</v>
      </c>
      <c r="E155" s="226" t="s">
        <v>1</v>
      </c>
      <c r="F155" s="227" t="s">
        <v>178</v>
      </c>
      <c r="G155" s="224"/>
      <c r="H155" s="228">
        <v>46.787999999999997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124</v>
      </c>
      <c r="AU155" s="234" t="s">
        <v>84</v>
      </c>
      <c r="AV155" s="13" t="s">
        <v>84</v>
      </c>
      <c r="AW155" s="13" t="s">
        <v>34</v>
      </c>
      <c r="AX155" s="13" t="s">
        <v>82</v>
      </c>
      <c r="AY155" s="234" t="s">
        <v>115</v>
      </c>
    </row>
    <row r="156" s="2" customFormat="1" ht="33" customHeight="1">
      <c r="A156" s="37"/>
      <c r="B156" s="38"/>
      <c r="C156" s="210" t="s">
        <v>8</v>
      </c>
      <c r="D156" s="210" t="s">
        <v>117</v>
      </c>
      <c r="E156" s="211" t="s">
        <v>179</v>
      </c>
      <c r="F156" s="212" t="s">
        <v>180</v>
      </c>
      <c r="G156" s="213" t="s">
        <v>181</v>
      </c>
      <c r="H156" s="214">
        <v>43.584000000000003</v>
      </c>
      <c r="I156" s="215"/>
      <c r="J156" s="216">
        <f>ROUND(I156*H156,2)</f>
        <v>0</v>
      </c>
      <c r="K156" s="212" t="s">
        <v>121</v>
      </c>
      <c r="L156" s="43"/>
      <c r="M156" s="217" t="s">
        <v>1</v>
      </c>
      <c r="N156" s="218" t="s">
        <v>42</v>
      </c>
      <c r="O156" s="90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1" t="s">
        <v>122</v>
      </c>
      <c r="AT156" s="221" t="s">
        <v>117</v>
      </c>
      <c r="AU156" s="221" t="s">
        <v>84</v>
      </c>
      <c r="AY156" s="16" t="s">
        <v>115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6" t="s">
        <v>82</v>
      </c>
      <c r="BK156" s="222">
        <f>ROUND(I156*H156,2)</f>
        <v>0</v>
      </c>
      <c r="BL156" s="16" t="s">
        <v>122</v>
      </c>
      <c r="BM156" s="221" t="s">
        <v>182</v>
      </c>
    </row>
    <row r="157" s="13" customFormat="1">
      <c r="A157" s="13"/>
      <c r="B157" s="223"/>
      <c r="C157" s="224"/>
      <c r="D157" s="225" t="s">
        <v>124</v>
      </c>
      <c r="E157" s="226" t="s">
        <v>1</v>
      </c>
      <c r="F157" s="227" t="s">
        <v>183</v>
      </c>
      <c r="G157" s="224"/>
      <c r="H157" s="228">
        <v>43.584000000000003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124</v>
      </c>
      <c r="AU157" s="234" t="s">
        <v>84</v>
      </c>
      <c r="AV157" s="13" t="s">
        <v>84</v>
      </c>
      <c r="AW157" s="13" t="s">
        <v>34</v>
      </c>
      <c r="AX157" s="13" t="s">
        <v>82</v>
      </c>
      <c r="AY157" s="234" t="s">
        <v>115</v>
      </c>
    </row>
    <row r="158" s="2" customFormat="1" ht="24.15" customHeight="1">
      <c r="A158" s="37"/>
      <c r="B158" s="38"/>
      <c r="C158" s="210" t="s">
        <v>184</v>
      </c>
      <c r="D158" s="210" t="s">
        <v>117</v>
      </c>
      <c r="E158" s="211" t="s">
        <v>185</v>
      </c>
      <c r="F158" s="212" t="s">
        <v>186</v>
      </c>
      <c r="G158" s="213" t="s">
        <v>152</v>
      </c>
      <c r="H158" s="214">
        <v>9.7739999999999991</v>
      </c>
      <c r="I158" s="215"/>
      <c r="J158" s="216">
        <f>ROUND(I158*H158,2)</f>
        <v>0</v>
      </c>
      <c r="K158" s="212" t="s">
        <v>121</v>
      </c>
      <c r="L158" s="43"/>
      <c r="M158" s="217" t="s">
        <v>1</v>
      </c>
      <c r="N158" s="218" t="s">
        <v>42</v>
      </c>
      <c r="O158" s="90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122</v>
      </c>
      <c r="AT158" s="221" t="s">
        <v>117</v>
      </c>
      <c r="AU158" s="221" t="s">
        <v>84</v>
      </c>
      <c r="AY158" s="16" t="s">
        <v>115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82</v>
      </c>
      <c r="BK158" s="222">
        <f>ROUND(I158*H158,2)</f>
        <v>0</v>
      </c>
      <c r="BL158" s="16" t="s">
        <v>122</v>
      </c>
      <c r="BM158" s="221" t="s">
        <v>187</v>
      </c>
    </row>
    <row r="159" s="13" customFormat="1">
      <c r="A159" s="13"/>
      <c r="B159" s="223"/>
      <c r="C159" s="224"/>
      <c r="D159" s="225" t="s">
        <v>124</v>
      </c>
      <c r="E159" s="226" t="s">
        <v>1</v>
      </c>
      <c r="F159" s="227" t="s">
        <v>188</v>
      </c>
      <c r="G159" s="224"/>
      <c r="H159" s="228">
        <v>9.7739999999999991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124</v>
      </c>
      <c r="AU159" s="234" t="s">
        <v>84</v>
      </c>
      <c r="AV159" s="13" t="s">
        <v>84</v>
      </c>
      <c r="AW159" s="13" t="s">
        <v>34</v>
      </c>
      <c r="AX159" s="13" t="s">
        <v>82</v>
      </c>
      <c r="AY159" s="234" t="s">
        <v>115</v>
      </c>
    </row>
    <row r="160" s="2" customFormat="1" ht="37.8" customHeight="1">
      <c r="A160" s="37"/>
      <c r="B160" s="38"/>
      <c r="C160" s="210" t="s">
        <v>189</v>
      </c>
      <c r="D160" s="210" t="s">
        <v>117</v>
      </c>
      <c r="E160" s="211" t="s">
        <v>190</v>
      </c>
      <c r="F160" s="212" t="s">
        <v>191</v>
      </c>
      <c r="G160" s="213" t="s">
        <v>120</v>
      </c>
      <c r="H160" s="214">
        <v>54.299999999999997</v>
      </c>
      <c r="I160" s="215"/>
      <c r="J160" s="216">
        <f>ROUND(I160*H160,2)</f>
        <v>0</v>
      </c>
      <c r="K160" s="212" t="s">
        <v>121</v>
      </c>
      <c r="L160" s="43"/>
      <c r="M160" s="217" t="s">
        <v>1</v>
      </c>
      <c r="N160" s="218" t="s">
        <v>42</v>
      </c>
      <c r="O160" s="90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1" t="s">
        <v>122</v>
      </c>
      <c r="AT160" s="221" t="s">
        <v>117</v>
      </c>
      <c r="AU160" s="221" t="s">
        <v>84</v>
      </c>
      <c r="AY160" s="16" t="s">
        <v>115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6" t="s">
        <v>82</v>
      </c>
      <c r="BK160" s="222">
        <f>ROUND(I160*H160,2)</f>
        <v>0</v>
      </c>
      <c r="BL160" s="16" t="s">
        <v>122</v>
      </c>
      <c r="BM160" s="221" t="s">
        <v>192</v>
      </c>
    </row>
    <row r="161" s="13" customFormat="1">
      <c r="A161" s="13"/>
      <c r="B161" s="223"/>
      <c r="C161" s="224"/>
      <c r="D161" s="225" t="s">
        <v>124</v>
      </c>
      <c r="E161" s="226" t="s">
        <v>1</v>
      </c>
      <c r="F161" s="227" t="s">
        <v>193</v>
      </c>
      <c r="G161" s="224"/>
      <c r="H161" s="228">
        <v>54.299999999999997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124</v>
      </c>
      <c r="AU161" s="234" t="s">
        <v>84</v>
      </c>
      <c r="AV161" s="13" t="s">
        <v>84</v>
      </c>
      <c r="AW161" s="13" t="s">
        <v>34</v>
      </c>
      <c r="AX161" s="13" t="s">
        <v>82</v>
      </c>
      <c r="AY161" s="234" t="s">
        <v>115</v>
      </c>
    </row>
    <row r="162" s="2" customFormat="1" ht="24.15" customHeight="1">
      <c r="A162" s="37"/>
      <c r="B162" s="38"/>
      <c r="C162" s="210" t="s">
        <v>194</v>
      </c>
      <c r="D162" s="210" t="s">
        <v>117</v>
      </c>
      <c r="E162" s="211" t="s">
        <v>195</v>
      </c>
      <c r="F162" s="212" t="s">
        <v>196</v>
      </c>
      <c r="G162" s="213" t="s">
        <v>120</v>
      </c>
      <c r="H162" s="214">
        <v>181.80000000000001</v>
      </c>
      <c r="I162" s="215"/>
      <c r="J162" s="216">
        <f>ROUND(I162*H162,2)</f>
        <v>0</v>
      </c>
      <c r="K162" s="212" t="s">
        <v>121</v>
      </c>
      <c r="L162" s="43"/>
      <c r="M162" s="217" t="s">
        <v>1</v>
      </c>
      <c r="N162" s="218" t="s">
        <v>42</v>
      </c>
      <c r="O162" s="90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1" t="s">
        <v>122</v>
      </c>
      <c r="AT162" s="221" t="s">
        <v>117</v>
      </c>
      <c r="AU162" s="221" t="s">
        <v>84</v>
      </c>
      <c r="AY162" s="16" t="s">
        <v>115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6" t="s">
        <v>82</v>
      </c>
      <c r="BK162" s="222">
        <f>ROUND(I162*H162,2)</f>
        <v>0</v>
      </c>
      <c r="BL162" s="16" t="s">
        <v>122</v>
      </c>
      <c r="BM162" s="221" t="s">
        <v>197</v>
      </c>
    </row>
    <row r="163" s="2" customFormat="1" ht="24.15" customHeight="1">
      <c r="A163" s="37"/>
      <c r="B163" s="38"/>
      <c r="C163" s="210" t="s">
        <v>198</v>
      </c>
      <c r="D163" s="210" t="s">
        <v>117</v>
      </c>
      <c r="E163" s="211" t="s">
        <v>199</v>
      </c>
      <c r="F163" s="212" t="s">
        <v>200</v>
      </c>
      <c r="G163" s="213" t="s">
        <v>120</v>
      </c>
      <c r="H163" s="214">
        <v>54.299999999999997</v>
      </c>
      <c r="I163" s="215"/>
      <c r="J163" s="216">
        <f>ROUND(I163*H163,2)</f>
        <v>0</v>
      </c>
      <c r="K163" s="212" t="s">
        <v>121</v>
      </c>
      <c r="L163" s="43"/>
      <c r="M163" s="217" t="s">
        <v>1</v>
      </c>
      <c r="N163" s="218" t="s">
        <v>42</v>
      </c>
      <c r="O163" s="90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1" t="s">
        <v>122</v>
      </c>
      <c r="AT163" s="221" t="s">
        <v>117</v>
      </c>
      <c r="AU163" s="221" t="s">
        <v>84</v>
      </c>
      <c r="AY163" s="16" t="s">
        <v>115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6" t="s">
        <v>82</v>
      </c>
      <c r="BK163" s="222">
        <f>ROUND(I163*H163,2)</f>
        <v>0</v>
      </c>
      <c r="BL163" s="16" t="s">
        <v>122</v>
      </c>
      <c r="BM163" s="221" t="s">
        <v>201</v>
      </c>
    </row>
    <row r="164" s="2" customFormat="1" ht="24.15" customHeight="1">
      <c r="A164" s="37"/>
      <c r="B164" s="38"/>
      <c r="C164" s="210" t="s">
        <v>202</v>
      </c>
      <c r="D164" s="210" t="s">
        <v>117</v>
      </c>
      <c r="E164" s="211" t="s">
        <v>203</v>
      </c>
      <c r="F164" s="212" t="s">
        <v>204</v>
      </c>
      <c r="G164" s="213" t="s">
        <v>120</v>
      </c>
      <c r="H164" s="214">
        <v>54.299999999999997</v>
      </c>
      <c r="I164" s="215"/>
      <c r="J164" s="216">
        <f>ROUND(I164*H164,2)</f>
        <v>0</v>
      </c>
      <c r="K164" s="212" t="s">
        <v>121</v>
      </c>
      <c r="L164" s="43"/>
      <c r="M164" s="217" t="s">
        <v>1</v>
      </c>
      <c r="N164" s="218" t="s">
        <v>42</v>
      </c>
      <c r="O164" s="90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1" t="s">
        <v>122</v>
      </c>
      <c r="AT164" s="221" t="s">
        <v>117</v>
      </c>
      <c r="AU164" s="221" t="s">
        <v>84</v>
      </c>
      <c r="AY164" s="16" t="s">
        <v>115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6" t="s">
        <v>82</v>
      </c>
      <c r="BK164" s="222">
        <f>ROUND(I164*H164,2)</f>
        <v>0</v>
      </c>
      <c r="BL164" s="16" t="s">
        <v>122</v>
      </c>
      <c r="BM164" s="221" t="s">
        <v>205</v>
      </c>
    </row>
    <row r="165" s="2" customFormat="1" ht="16.5" customHeight="1">
      <c r="A165" s="37"/>
      <c r="B165" s="38"/>
      <c r="C165" s="246" t="s">
        <v>206</v>
      </c>
      <c r="D165" s="246" t="s">
        <v>207</v>
      </c>
      <c r="E165" s="247" t="s">
        <v>208</v>
      </c>
      <c r="F165" s="248" t="s">
        <v>209</v>
      </c>
      <c r="G165" s="249" t="s">
        <v>210</v>
      </c>
      <c r="H165" s="250">
        <v>1.0860000000000001</v>
      </c>
      <c r="I165" s="251"/>
      <c r="J165" s="252">
        <f>ROUND(I165*H165,2)</f>
        <v>0</v>
      </c>
      <c r="K165" s="248" t="s">
        <v>121</v>
      </c>
      <c r="L165" s="253"/>
      <c r="M165" s="254" t="s">
        <v>1</v>
      </c>
      <c r="N165" s="255" t="s">
        <v>42</v>
      </c>
      <c r="O165" s="90"/>
      <c r="P165" s="219">
        <f>O165*H165</f>
        <v>0</v>
      </c>
      <c r="Q165" s="219">
        <v>0.001</v>
      </c>
      <c r="R165" s="219">
        <f>Q165*H165</f>
        <v>0.0010860000000000002</v>
      </c>
      <c r="S165" s="219">
        <v>0</v>
      </c>
      <c r="T165" s="22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1" t="s">
        <v>160</v>
      </c>
      <c r="AT165" s="221" t="s">
        <v>207</v>
      </c>
      <c r="AU165" s="221" t="s">
        <v>84</v>
      </c>
      <c r="AY165" s="16" t="s">
        <v>115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6" t="s">
        <v>82</v>
      </c>
      <c r="BK165" s="222">
        <f>ROUND(I165*H165,2)</f>
        <v>0</v>
      </c>
      <c r="BL165" s="16" t="s">
        <v>122</v>
      </c>
      <c r="BM165" s="221" t="s">
        <v>211</v>
      </c>
    </row>
    <row r="166" s="13" customFormat="1">
      <c r="A166" s="13"/>
      <c r="B166" s="223"/>
      <c r="C166" s="224"/>
      <c r="D166" s="225" t="s">
        <v>124</v>
      </c>
      <c r="E166" s="224"/>
      <c r="F166" s="227" t="s">
        <v>212</v>
      </c>
      <c r="G166" s="224"/>
      <c r="H166" s="228">
        <v>1.0860000000000001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124</v>
      </c>
      <c r="AU166" s="234" t="s">
        <v>84</v>
      </c>
      <c r="AV166" s="13" t="s">
        <v>84</v>
      </c>
      <c r="AW166" s="13" t="s">
        <v>4</v>
      </c>
      <c r="AX166" s="13" t="s">
        <v>82</v>
      </c>
      <c r="AY166" s="234" t="s">
        <v>115</v>
      </c>
    </row>
    <row r="167" s="2" customFormat="1" ht="16.5" customHeight="1">
      <c r="A167" s="37"/>
      <c r="B167" s="38"/>
      <c r="C167" s="246" t="s">
        <v>213</v>
      </c>
      <c r="D167" s="246" t="s">
        <v>207</v>
      </c>
      <c r="E167" s="247" t="s">
        <v>214</v>
      </c>
      <c r="F167" s="248" t="s">
        <v>215</v>
      </c>
      <c r="G167" s="249" t="s">
        <v>181</v>
      </c>
      <c r="H167" s="250">
        <v>8.6880000000000006</v>
      </c>
      <c r="I167" s="251"/>
      <c r="J167" s="252">
        <f>ROUND(I167*H167,2)</f>
        <v>0</v>
      </c>
      <c r="K167" s="248" t="s">
        <v>121</v>
      </c>
      <c r="L167" s="253"/>
      <c r="M167" s="254" t="s">
        <v>1</v>
      </c>
      <c r="N167" s="255" t="s">
        <v>42</v>
      </c>
      <c r="O167" s="90"/>
      <c r="P167" s="219">
        <f>O167*H167</f>
        <v>0</v>
      </c>
      <c r="Q167" s="219">
        <v>1</v>
      </c>
      <c r="R167" s="219">
        <f>Q167*H167</f>
        <v>8.6880000000000006</v>
      </c>
      <c r="S167" s="219">
        <v>0</v>
      </c>
      <c r="T167" s="22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1" t="s">
        <v>160</v>
      </c>
      <c r="AT167" s="221" t="s">
        <v>207</v>
      </c>
      <c r="AU167" s="221" t="s">
        <v>84</v>
      </c>
      <c r="AY167" s="16" t="s">
        <v>115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6" t="s">
        <v>82</v>
      </c>
      <c r="BK167" s="222">
        <f>ROUND(I167*H167,2)</f>
        <v>0</v>
      </c>
      <c r="BL167" s="16" t="s">
        <v>122</v>
      </c>
      <c r="BM167" s="221" t="s">
        <v>216</v>
      </c>
    </row>
    <row r="168" s="13" customFormat="1">
      <c r="A168" s="13"/>
      <c r="B168" s="223"/>
      <c r="C168" s="224"/>
      <c r="D168" s="225" t="s">
        <v>124</v>
      </c>
      <c r="E168" s="226" t="s">
        <v>1</v>
      </c>
      <c r="F168" s="227" t="s">
        <v>217</v>
      </c>
      <c r="G168" s="224"/>
      <c r="H168" s="228">
        <v>8.6880000000000006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124</v>
      </c>
      <c r="AU168" s="234" t="s">
        <v>84</v>
      </c>
      <c r="AV168" s="13" t="s">
        <v>84</v>
      </c>
      <c r="AW168" s="13" t="s">
        <v>34</v>
      </c>
      <c r="AX168" s="13" t="s">
        <v>82</v>
      </c>
      <c r="AY168" s="234" t="s">
        <v>115</v>
      </c>
    </row>
    <row r="169" s="12" customFormat="1" ht="22.8" customHeight="1">
      <c r="A169" s="12"/>
      <c r="B169" s="194"/>
      <c r="C169" s="195"/>
      <c r="D169" s="196" t="s">
        <v>76</v>
      </c>
      <c r="E169" s="208" t="s">
        <v>122</v>
      </c>
      <c r="F169" s="208" t="s">
        <v>218</v>
      </c>
      <c r="G169" s="195"/>
      <c r="H169" s="195"/>
      <c r="I169" s="198"/>
      <c r="J169" s="209">
        <f>BK169</f>
        <v>0</v>
      </c>
      <c r="K169" s="195"/>
      <c r="L169" s="200"/>
      <c r="M169" s="201"/>
      <c r="N169" s="202"/>
      <c r="O169" s="202"/>
      <c r="P169" s="203">
        <f>SUM(P170:P174)</f>
        <v>0</v>
      </c>
      <c r="Q169" s="202"/>
      <c r="R169" s="203">
        <f>SUM(R170:R174)</f>
        <v>0.94116960000000005</v>
      </c>
      <c r="S169" s="202"/>
      <c r="T169" s="204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5" t="s">
        <v>82</v>
      </c>
      <c r="AT169" s="206" t="s">
        <v>76</v>
      </c>
      <c r="AU169" s="206" t="s">
        <v>82</v>
      </c>
      <c r="AY169" s="205" t="s">
        <v>115</v>
      </c>
      <c r="BK169" s="207">
        <f>SUM(BK170:BK174)</f>
        <v>0</v>
      </c>
    </row>
    <row r="170" s="2" customFormat="1" ht="24.15" customHeight="1">
      <c r="A170" s="37"/>
      <c r="B170" s="38"/>
      <c r="C170" s="210" t="s">
        <v>219</v>
      </c>
      <c r="D170" s="210" t="s">
        <v>117</v>
      </c>
      <c r="E170" s="211" t="s">
        <v>220</v>
      </c>
      <c r="F170" s="212" t="s">
        <v>221</v>
      </c>
      <c r="G170" s="213" t="s">
        <v>146</v>
      </c>
      <c r="H170" s="214">
        <v>8.4000000000000004</v>
      </c>
      <c r="I170" s="215"/>
      <c r="J170" s="216">
        <f>ROUND(I170*H170,2)</f>
        <v>0</v>
      </c>
      <c r="K170" s="212" t="s">
        <v>121</v>
      </c>
      <c r="L170" s="43"/>
      <c r="M170" s="217" t="s">
        <v>1</v>
      </c>
      <c r="N170" s="218" t="s">
        <v>42</v>
      </c>
      <c r="O170" s="90"/>
      <c r="P170" s="219">
        <f>O170*H170</f>
        <v>0</v>
      </c>
      <c r="Q170" s="219">
        <v>0.11046</v>
      </c>
      <c r="R170" s="219">
        <f>Q170*H170</f>
        <v>0.92786400000000002</v>
      </c>
      <c r="S170" s="219">
        <v>0</v>
      </c>
      <c r="T170" s="22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1" t="s">
        <v>122</v>
      </c>
      <c r="AT170" s="221" t="s">
        <v>117</v>
      </c>
      <c r="AU170" s="221" t="s">
        <v>84</v>
      </c>
      <c r="AY170" s="16" t="s">
        <v>115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6" t="s">
        <v>82</v>
      </c>
      <c r="BK170" s="222">
        <f>ROUND(I170*H170,2)</f>
        <v>0</v>
      </c>
      <c r="BL170" s="16" t="s">
        <v>122</v>
      </c>
      <c r="BM170" s="221" t="s">
        <v>222</v>
      </c>
    </row>
    <row r="171" s="13" customFormat="1">
      <c r="A171" s="13"/>
      <c r="B171" s="223"/>
      <c r="C171" s="224"/>
      <c r="D171" s="225" t="s">
        <v>124</v>
      </c>
      <c r="E171" s="226" t="s">
        <v>1</v>
      </c>
      <c r="F171" s="227" t="s">
        <v>223</v>
      </c>
      <c r="G171" s="224"/>
      <c r="H171" s="228">
        <v>8.4000000000000004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124</v>
      </c>
      <c r="AU171" s="234" t="s">
        <v>84</v>
      </c>
      <c r="AV171" s="13" t="s">
        <v>84</v>
      </c>
      <c r="AW171" s="13" t="s">
        <v>34</v>
      </c>
      <c r="AX171" s="13" t="s">
        <v>82</v>
      </c>
      <c r="AY171" s="234" t="s">
        <v>115</v>
      </c>
    </row>
    <row r="172" s="2" customFormat="1" ht="16.5" customHeight="1">
      <c r="A172" s="37"/>
      <c r="B172" s="38"/>
      <c r="C172" s="210" t="s">
        <v>7</v>
      </c>
      <c r="D172" s="210" t="s">
        <v>117</v>
      </c>
      <c r="E172" s="211" t="s">
        <v>224</v>
      </c>
      <c r="F172" s="212" t="s">
        <v>225</v>
      </c>
      <c r="G172" s="213" t="s">
        <v>120</v>
      </c>
      <c r="H172" s="214">
        <v>1.6799999999999999</v>
      </c>
      <c r="I172" s="215"/>
      <c r="J172" s="216">
        <f>ROUND(I172*H172,2)</f>
        <v>0</v>
      </c>
      <c r="K172" s="212" t="s">
        <v>121</v>
      </c>
      <c r="L172" s="43"/>
      <c r="M172" s="217" t="s">
        <v>1</v>
      </c>
      <c r="N172" s="218" t="s">
        <v>42</v>
      </c>
      <c r="O172" s="90"/>
      <c r="P172" s="219">
        <f>O172*H172</f>
        <v>0</v>
      </c>
      <c r="Q172" s="219">
        <v>0.00792</v>
      </c>
      <c r="R172" s="219">
        <f>Q172*H172</f>
        <v>0.013305599999999999</v>
      </c>
      <c r="S172" s="219">
        <v>0</v>
      </c>
      <c r="T172" s="22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1" t="s">
        <v>122</v>
      </c>
      <c r="AT172" s="221" t="s">
        <v>117</v>
      </c>
      <c r="AU172" s="221" t="s">
        <v>84</v>
      </c>
      <c r="AY172" s="16" t="s">
        <v>115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6" t="s">
        <v>82</v>
      </c>
      <c r="BK172" s="222">
        <f>ROUND(I172*H172,2)</f>
        <v>0</v>
      </c>
      <c r="BL172" s="16" t="s">
        <v>122</v>
      </c>
      <c r="BM172" s="221" t="s">
        <v>226</v>
      </c>
    </row>
    <row r="173" s="13" customFormat="1">
      <c r="A173" s="13"/>
      <c r="B173" s="223"/>
      <c r="C173" s="224"/>
      <c r="D173" s="225" t="s">
        <v>124</v>
      </c>
      <c r="E173" s="226" t="s">
        <v>1</v>
      </c>
      <c r="F173" s="227" t="s">
        <v>227</v>
      </c>
      <c r="G173" s="224"/>
      <c r="H173" s="228">
        <v>1.6799999999999999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124</v>
      </c>
      <c r="AU173" s="234" t="s">
        <v>84</v>
      </c>
      <c r="AV173" s="13" t="s">
        <v>84</v>
      </c>
      <c r="AW173" s="13" t="s">
        <v>34</v>
      </c>
      <c r="AX173" s="13" t="s">
        <v>82</v>
      </c>
      <c r="AY173" s="234" t="s">
        <v>115</v>
      </c>
    </row>
    <row r="174" s="2" customFormat="1" ht="16.5" customHeight="1">
      <c r="A174" s="37"/>
      <c r="B174" s="38"/>
      <c r="C174" s="210" t="s">
        <v>228</v>
      </c>
      <c r="D174" s="210" t="s">
        <v>117</v>
      </c>
      <c r="E174" s="211" t="s">
        <v>229</v>
      </c>
      <c r="F174" s="212" t="s">
        <v>230</v>
      </c>
      <c r="G174" s="213" t="s">
        <v>120</v>
      </c>
      <c r="H174" s="214">
        <v>1.6799999999999999</v>
      </c>
      <c r="I174" s="215"/>
      <c r="J174" s="216">
        <f>ROUND(I174*H174,2)</f>
        <v>0</v>
      </c>
      <c r="K174" s="212" t="s">
        <v>121</v>
      </c>
      <c r="L174" s="43"/>
      <c r="M174" s="217" t="s">
        <v>1</v>
      </c>
      <c r="N174" s="218" t="s">
        <v>42</v>
      </c>
      <c r="O174" s="90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1" t="s">
        <v>122</v>
      </c>
      <c r="AT174" s="221" t="s">
        <v>117</v>
      </c>
      <c r="AU174" s="221" t="s">
        <v>84</v>
      </c>
      <c r="AY174" s="16" t="s">
        <v>115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6" t="s">
        <v>82</v>
      </c>
      <c r="BK174" s="222">
        <f>ROUND(I174*H174,2)</f>
        <v>0</v>
      </c>
      <c r="BL174" s="16" t="s">
        <v>122</v>
      </c>
      <c r="BM174" s="221" t="s">
        <v>231</v>
      </c>
    </row>
    <row r="175" s="12" customFormat="1" ht="22.8" customHeight="1">
      <c r="A175" s="12"/>
      <c r="B175" s="194"/>
      <c r="C175" s="195"/>
      <c r="D175" s="196" t="s">
        <v>76</v>
      </c>
      <c r="E175" s="208" t="s">
        <v>143</v>
      </c>
      <c r="F175" s="208" t="s">
        <v>232</v>
      </c>
      <c r="G175" s="195"/>
      <c r="H175" s="195"/>
      <c r="I175" s="198"/>
      <c r="J175" s="209">
        <f>BK175</f>
        <v>0</v>
      </c>
      <c r="K175" s="195"/>
      <c r="L175" s="200"/>
      <c r="M175" s="201"/>
      <c r="N175" s="202"/>
      <c r="O175" s="202"/>
      <c r="P175" s="203">
        <f>SUM(P176:P188)</f>
        <v>0</v>
      </c>
      <c r="Q175" s="202"/>
      <c r="R175" s="203">
        <f>SUM(R176:R188)</f>
        <v>53.317761599999997</v>
      </c>
      <c r="S175" s="202"/>
      <c r="T175" s="204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5" t="s">
        <v>82</v>
      </c>
      <c r="AT175" s="206" t="s">
        <v>76</v>
      </c>
      <c r="AU175" s="206" t="s">
        <v>82</v>
      </c>
      <c r="AY175" s="205" t="s">
        <v>115</v>
      </c>
      <c r="BK175" s="207">
        <f>SUM(BK176:BK188)</f>
        <v>0</v>
      </c>
    </row>
    <row r="176" s="2" customFormat="1" ht="24.15" customHeight="1">
      <c r="A176" s="37"/>
      <c r="B176" s="38"/>
      <c r="C176" s="210" t="s">
        <v>233</v>
      </c>
      <c r="D176" s="210" t="s">
        <v>117</v>
      </c>
      <c r="E176" s="211" t="s">
        <v>234</v>
      </c>
      <c r="F176" s="212" t="s">
        <v>235</v>
      </c>
      <c r="G176" s="213" t="s">
        <v>120</v>
      </c>
      <c r="H176" s="214">
        <v>181.80000000000001</v>
      </c>
      <c r="I176" s="215"/>
      <c r="J176" s="216">
        <f>ROUND(I176*H176,2)</f>
        <v>0</v>
      </c>
      <c r="K176" s="212" t="s">
        <v>121</v>
      </c>
      <c r="L176" s="43"/>
      <c r="M176" s="217" t="s">
        <v>1</v>
      </c>
      <c r="N176" s="218" t="s">
        <v>42</v>
      </c>
      <c r="O176" s="90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1" t="s">
        <v>122</v>
      </c>
      <c r="AT176" s="221" t="s">
        <v>117</v>
      </c>
      <c r="AU176" s="221" t="s">
        <v>84</v>
      </c>
      <c r="AY176" s="16" t="s">
        <v>115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6" t="s">
        <v>82</v>
      </c>
      <c r="BK176" s="222">
        <f>ROUND(I176*H176,2)</f>
        <v>0</v>
      </c>
      <c r="BL176" s="16" t="s">
        <v>122</v>
      </c>
      <c r="BM176" s="221" t="s">
        <v>236</v>
      </c>
    </row>
    <row r="177" s="2" customFormat="1" ht="21.75" customHeight="1">
      <c r="A177" s="37"/>
      <c r="B177" s="38"/>
      <c r="C177" s="210" t="s">
        <v>237</v>
      </c>
      <c r="D177" s="210" t="s">
        <v>117</v>
      </c>
      <c r="E177" s="211" t="s">
        <v>238</v>
      </c>
      <c r="F177" s="212" t="s">
        <v>239</v>
      </c>
      <c r="G177" s="213" t="s">
        <v>120</v>
      </c>
      <c r="H177" s="214">
        <v>181.80000000000001</v>
      </c>
      <c r="I177" s="215"/>
      <c r="J177" s="216">
        <f>ROUND(I177*H177,2)</f>
        <v>0</v>
      </c>
      <c r="K177" s="212" t="s">
        <v>121</v>
      </c>
      <c r="L177" s="43"/>
      <c r="M177" s="217" t="s">
        <v>1</v>
      </c>
      <c r="N177" s="218" t="s">
        <v>42</v>
      </c>
      <c r="O177" s="90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1" t="s">
        <v>122</v>
      </c>
      <c r="AT177" s="221" t="s">
        <v>117</v>
      </c>
      <c r="AU177" s="221" t="s">
        <v>84</v>
      </c>
      <c r="AY177" s="16" t="s">
        <v>115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6" t="s">
        <v>82</v>
      </c>
      <c r="BK177" s="222">
        <f>ROUND(I177*H177,2)</f>
        <v>0</v>
      </c>
      <c r="BL177" s="16" t="s">
        <v>122</v>
      </c>
      <c r="BM177" s="221" t="s">
        <v>240</v>
      </c>
    </row>
    <row r="178" s="2" customFormat="1" ht="37.8" customHeight="1">
      <c r="A178" s="37"/>
      <c r="B178" s="38"/>
      <c r="C178" s="210" t="s">
        <v>241</v>
      </c>
      <c r="D178" s="210" t="s">
        <v>117</v>
      </c>
      <c r="E178" s="211" t="s">
        <v>242</v>
      </c>
      <c r="F178" s="212" t="s">
        <v>243</v>
      </c>
      <c r="G178" s="213" t="s">
        <v>120</v>
      </c>
      <c r="H178" s="214">
        <v>181.80000000000001</v>
      </c>
      <c r="I178" s="215"/>
      <c r="J178" s="216">
        <f>ROUND(I178*H178,2)</f>
        <v>0</v>
      </c>
      <c r="K178" s="212" t="s">
        <v>121</v>
      </c>
      <c r="L178" s="43"/>
      <c r="M178" s="217" t="s">
        <v>1</v>
      </c>
      <c r="N178" s="218" t="s">
        <v>42</v>
      </c>
      <c r="O178" s="90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1" t="s">
        <v>122</v>
      </c>
      <c r="AT178" s="221" t="s">
        <v>117</v>
      </c>
      <c r="AU178" s="221" t="s">
        <v>84</v>
      </c>
      <c r="AY178" s="16" t="s">
        <v>115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6" t="s">
        <v>82</v>
      </c>
      <c r="BK178" s="222">
        <f>ROUND(I178*H178,2)</f>
        <v>0</v>
      </c>
      <c r="BL178" s="16" t="s">
        <v>122</v>
      </c>
      <c r="BM178" s="221" t="s">
        <v>244</v>
      </c>
    </row>
    <row r="179" s="2" customFormat="1" ht="33" customHeight="1">
      <c r="A179" s="37"/>
      <c r="B179" s="38"/>
      <c r="C179" s="210" t="s">
        <v>245</v>
      </c>
      <c r="D179" s="210" t="s">
        <v>117</v>
      </c>
      <c r="E179" s="211" t="s">
        <v>246</v>
      </c>
      <c r="F179" s="212" t="s">
        <v>247</v>
      </c>
      <c r="G179" s="213" t="s">
        <v>120</v>
      </c>
      <c r="H179" s="214">
        <v>185.28</v>
      </c>
      <c r="I179" s="215"/>
      <c r="J179" s="216">
        <f>ROUND(I179*H179,2)</f>
        <v>0</v>
      </c>
      <c r="K179" s="212" t="s">
        <v>121</v>
      </c>
      <c r="L179" s="43"/>
      <c r="M179" s="217" t="s">
        <v>1</v>
      </c>
      <c r="N179" s="218" t="s">
        <v>42</v>
      </c>
      <c r="O179" s="90"/>
      <c r="P179" s="219">
        <f>O179*H179</f>
        <v>0</v>
      </c>
      <c r="Q179" s="219">
        <v>0.11162</v>
      </c>
      <c r="R179" s="219">
        <f>Q179*H179</f>
        <v>20.680953599999999</v>
      </c>
      <c r="S179" s="219">
        <v>0</v>
      </c>
      <c r="T179" s="22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1" t="s">
        <v>122</v>
      </c>
      <c r="AT179" s="221" t="s">
        <v>117</v>
      </c>
      <c r="AU179" s="221" t="s">
        <v>84</v>
      </c>
      <c r="AY179" s="16" t="s">
        <v>115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6" t="s">
        <v>82</v>
      </c>
      <c r="BK179" s="222">
        <f>ROUND(I179*H179,2)</f>
        <v>0</v>
      </c>
      <c r="BL179" s="16" t="s">
        <v>122</v>
      </c>
      <c r="BM179" s="221" t="s">
        <v>248</v>
      </c>
    </row>
    <row r="180" s="13" customFormat="1">
      <c r="A180" s="13"/>
      <c r="B180" s="223"/>
      <c r="C180" s="224"/>
      <c r="D180" s="225" t="s">
        <v>124</v>
      </c>
      <c r="E180" s="226" t="s">
        <v>1</v>
      </c>
      <c r="F180" s="227" t="s">
        <v>249</v>
      </c>
      <c r="G180" s="224"/>
      <c r="H180" s="228">
        <v>185.28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124</v>
      </c>
      <c r="AU180" s="234" t="s">
        <v>84</v>
      </c>
      <c r="AV180" s="13" t="s">
        <v>84</v>
      </c>
      <c r="AW180" s="13" t="s">
        <v>34</v>
      </c>
      <c r="AX180" s="13" t="s">
        <v>82</v>
      </c>
      <c r="AY180" s="234" t="s">
        <v>115</v>
      </c>
    </row>
    <row r="181" s="2" customFormat="1" ht="16.5" customHeight="1">
      <c r="A181" s="37"/>
      <c r="B181" s="38"/>
      <c r="C181" s="246" t="s">
        <v>250</v>
      </c>
      <c r="D181" s="246" t="s">
        <v>207</v>
      </c>
      <c r="E181" s="247" t="s">
        <v>251</v>
      </c>
      <c r="F181" s="248" t="s">
        <v>252</v>
      </c>
      <c r="G181" s="249" t="s">
        <v>120</v>
      </c>
      <c r="H181" s="250">
        <v>166.892</v>
      </c>
      <c r="I181" s="251"/>
      <c r="J181" s="252">
        <f>ROUND(I181*H181,2)</f>
        <v>0</v>
      </c>
      <c r="K181" s="248" t="s">
        <v>1</v>
      </c>
      <c r="L181" s="253"/>
      <c r="M181" s="254" t="s">
        <v>1</v>
      </c>
      <c r="N181" s="255" t="s">
        <v>42</v>
      </c>
      <c r="O181" s="90"/>
      <c r="P181" s="219">
        <f>O181*H181</f>
        <v>0</v>
      </c>
      <c r="Q181" s="219">
        <v>0.17599999999999999</v>
      </c>
      <c r="R181" s="219">
        <f>Q181*H181</f>
        <v>29.372991999999996</v>
      </c>
      <c r="S181" s="219">
        <v>0</v>
      </c>
      <c r="T181" s="22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1" t="s">
        <v>160</v>
      </c>
      <c r="AT181" s="221" t="s">
        <v>207</v>
      </c>
      <c r="AU181" s="221" t="s">
        <v>84</v>
      </c>
      <c r="AY181" s="16" t="s">
        <v>115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6" t="s">
        <v>82</v>
      </c>
      <c r="BK181" s="222">
        <f>ROUND(I181*H181,2)</f>
        <v>0</v>
      </c>
      <c r="BL181" s="16" t="s">
        <v>122</v>
      </c>
      <c r="BM181" s="221" t="s">
        <v>253</v>
      </c>
    </row>
    <row r="182" s="13" customFormat="1">
      <c r="A182" s="13"/>
      <c r="B182" s="223"/>
      <c r="C182" s="224"/>
      <c r="D182" s="225" t="s">
        <v>124</v>
      </c>
      <c r="E182" s="226" t="s">
        <v>1</v>
      </c>
      <c r="F182" s="227" t="s">
        <v>254</v>
      </c>
      <c r="G182" s="224"/>
      <c r="H182" s="228">
        <v>163.62000000000001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124</v>
      </c>
      <c r="AU182" s="234" t="s">
        <v>84</v>
      </c>
      <c r="AV182" s="13" t="s">
        <v>84</v>
      </c>
      <c r="AW182" s="13" t="s">
        <v>34</v>
      </c>
      <c r="AX182" s="13" t="s">
        <v>82</v>
      </c>
      <c r="AY182" s="234" t="s">
        <v>115</v>
      </c>
    </row>
    <row r="183" s="13" customFormat="1">
      <c r="A183" s="13"/>
      <c r="B183" s="223"/>
      <c r="C183" s="224"/>
      <c r="D183" s="225" t="s">
        <v>124</v>
      </c>
      <c r="E183" s="224"/>
      <c r="F183" s="227" t="s">
        <v>255</v>
      </c>
      <c r="G183" s="224"/>
      <c r="H183" s="228">
        <v>166.892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124</v>
      </c>
      <c r="AU183" s="234" t="s">
        <v>84</v>
      </c>
      <c r="AV183" s="13" t="s">
        <v>84</v>
      </c>
      <c r="AW183" s="13" t="s">
        <v>4</v>
      </c>
      <c r="AX183" s="13" t="s">
        <v>82</v>
      </c>
      <c r="AY183" s="234" t="s">
        <v>115</v>
      </c>
    </row>
    <row r="184" s="2" customFormat="1" ht="16.5" customHeight="1">
      <c r="A184" s="37"/>
      <c r="B184" s="38"/>
      <c r="C184" s="246" t="s">
        <v>256</v>
      </c>
      <c r="D184" s="246" t="s">
        <v>207</v>
      </c>
      <c r="E184" s="247" t="s">
        <v>257</v>
      </c>
      <c r="F184" s="248" t="s">
        <v>258</v>
      </c>
      <c r="G184" s="249" t="s">
        <v>120</v>
      </c>
      <c r="H184" s="250">
        <v>18.544</v>
      </c>
      <c r="I184" s="251"/>
      <c r="J184" s="252">
        <f>ROUND(I184*H184,2)</f>
        <v>0</v>
      </c>
      <c r="K184" s="248" t="s">
        <v>1</v>
      </c>
      <c r="L184" s="253"/>
      <c r="M184" s="254" t="s">
        <v>1</v>
      </c>
      <c r="N184" s="255" t="s">
        <v>42</v>
      </c>
      <c r="O184" s="90"/>
      <c r="P184" s="219">
        <f>O184*H184</f>
        <v>0</v>
      </c>
      <c r="Q184" s="219">
        <v>0.17599999999999999</v>
      </c>
      <c r="R184" s="219">
        <f>Q184*H184</f>
        <v>3.263744</v>
      </c>
      <c r="S184" s="219">
        <v>0</v>
      </c>
      <c r="T184" s="22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1" t="s">
        <v>160</v>
      </c>
      <c r="AT184" s="221" t="s">
        <v>207</v>
      </c>
      <c r="AU184" s="221" t="s">
        <v>84</v>
      </c>
      <c r="AY184" s="16" t="s">
        <v>115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6" t="s">
        <v>82</v>
      </c>
      <c r="BK184" s="222">
        <f>ROUND(I184*H184,2)</f>
        <v>0</v>
      </c>
      <c r="BL184" s="16" t="s">
        <v>122</v>
      </c>
      <c r="BM184" s="221" t="s">
        <v>259</v>
      </c>
    </row>
    <row r="185" s="13" customFormat="1">
      <c r="A185" s="13"/>
      <c r="B185" s="223"/>
      <c r="C185" s="224"/>
      <c r="D185" s="225" t="s">
        <v>124</v>
      </c>
      <c r="E185" s="226" t="s">
        <v>1</v>
      </c>
      <c r="F185" s="227" t="s">
        <v>260</v>
      </c>
      <c r="G185" s="224"/>
      <c r="H185" s="228">
        <v>18.18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124</v>
      </c>
      <c r="AU185" s="234" t="s">
        <v>84</v>
      </c>
      <c r="AV185" s="13" t="s">
        <v>84</v>
      </c>
      <c r="AW185" s="13" t="s">
        <v>34</v>
      </c>
      <c r="AX185" s="13" t="s">
        <v>82</v>
      </c>
      <c r="AY185" s="234" t="s">
        <v>115</v>
      </c>
    </row>
    <row r="186" s="13" customFormat="1">
      <c r="A186" s="13"/>
      <c r="B186" s="223"/>
      <c r="C186" s="224"/>
      <c r="D186" s="225" t="s">
        <v>124</v>
      </c>
      <c r="E186" s="224"/>
      <c r="F186" s="227" t="s">
        <v>261</v>
      </c>
      <c r="G186" s="224"/>
      <c r="H186" s="228">
        <v>18.544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124</v>
      </c>
      <c r="AU186" s="234" t="s">
        <v>84</v>
      </c>
      <c r="AV186" s="13" t="s">
        <v>84</v>
      </c>
      <c r="AW186" s="13" t="s">
        <v>4</v>
      </c>
      <c r="AX186" s="13" t="s">
        <v>82</v>
      </c>
      <c r="AY186" s="234" t="s">
        <v>115</v>
      </c>
    </row>
    <row r="187" s="2" customFormat="1" ht="24.15" customHeight="1">
      <c r="A187" s="37"/>
      <c r="B187" s="38"/>
      <c r="C187" s="210" t="s">
        <v>262</v>
      </c>
      <c r="D187" s="210" t="s">
        <v>117</v>
      </c>
      <c r="E187" s="211" t="s">
        <v>263</v>
      </c>
      <c r="F187" s="212" t="s">
        <v>264</v>
      </c>
      <c r="G187" s="213" t="s">
        <v>146</v>
      </c>
      <c r="H187" s="214">
        <v>7.2000000000000002</v>
      </c>
      <c r="I187" s="215"/>
      <c r="J187" s="216">
        <f>ROUND(I187*H187,2)</f>
        <v>0</v>
      </c>
      <c r="K187" s="212" t="s">
        <v>121</v>
      </c>
      <c r="L187" s="43"/>
      <c r="M187" s="217" t="s">
        <v>1</v>
      </c>
      <c r="N187" s="218" t="s">
        <v>42</v>
      </c>
      <c r="O187" s="90"/>
      <c r="P187" s="219">
        <f>O187*H187</f>
        <v>0</v>
      </c>
      <c r="Q187" s="219">
        <v>1.0000000000000001E-05</v>
      </c>
      <c r="R187" s="219">
        <f>Q187*H187</f>
        <v>7.2000000000000002E-05</v>
      </c>
      <c r="S187" s="219">
        <v>0</v>
      </c>
      <c r="T187" s="22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1" t="s">
        <v>122</v>
      </c>
      <c r="AT187" s="221" t="s">
        <v>117</v>
      </c>
      <c r="AU187" s="221" t="s">
        <v>84</v>
      </c>
      <c r="AY187" s="16" t="s">
        <v>115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6" t="s">
        <v>82</v>
      </c>
      <c r="BK187" s="222">
        <f>ROUND(I187*H187,2)</f>
        <v>0</v>
      </c>
      <c r="BL187" s="16" t="s">
        <v>122</v>
      </c>
      <c r="BM187" s="221" t="s">
        <v>265</v>
      </c>
    </row>
    <row r="188" s="13" customFormat="1">
      <c r="A188" s="13"/>
      <c r="B188" s="223"/>
      <c r="C188" s="224"/>
      <c r="D188" s="225" t="s">
        <v>124</v>
      </c>
      <c r="E188" s="226" t="s">
        <v>1</v>
      </c>
      <c r="F188" s="227" t="s">
        <v>266</v>
      </c>
      <c r="G188" s="224"/>
      <c r="H188" s="228">
        <v>7.2000000000000002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124</v>
      </c>
      <c r="AU188" s="234" t="s">
        <v>84</v>
      </c>
      <c r="AV188" s="13" t="s">
        <v>84</v>
      </c>
      <c r="AW188" s="13" t="s">
        <v>34</v>
      </c>
      <c r="AX188" s="13" t="s">
        <v>82</v>
      </c>
      <c r="AY188" s="234" t="s">
        <v>115</v>
      </c>
    </row>
    <row r="189" s="12" customFormat="1" ht="22.8" customHeight="1">
      <c r="A189" s="12"/>
      <c r="B189" s="194"/>
      <c r="C189" s="195"/>
      <c r="D189" s="196" t="s">
        <v>76</v>
      </c>
      <c r="E189" s="208" t="s">
        <v>165</v>
      </c>
      <c r="F189" s="208" t="s">
        <v>267</v>
      </c>
      <c r="G189" s="195"/>
      <c r="H189" s="195"/>
      <c r="I189" s="198"/>
      <c r="J189" s="209">
        <f>BK189</f>
        <v>0</v>
      </c>
      <c r="K189" s="195"/>
      <c r="L189" s="200"/>
      <c r="M189" s="201"/>
      <c r="N189" s="202"/>
      <c r="O189" s="202"/>
      <c r="P189" s="203">
        <f>SUM(P190:P206)</f>
        <v>0</v>
      </c>
      <c r="Q189" s="202"/>
      <c r="R189" s="203">
        <f>SUM(R190:R206)</f>
        <v>27.20114216</v>
      </c>
      <c r="S189" s="202"/>
      <c r="T189" s="204">
        <f>SUM(T190:T206)</f>
        <v>2.8392000000000004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5" t="s">
        <v>82</v>
      </c>
      <c r="AT189" s="206" t="s">
        <v>76</v>
      </c>
      <c r="AU189" s="206" t="s">
        <v>82</v>
      </c>
      <c r="AY189" s="205" t="s">
        <v>115</v>
      </c>
      <c r="BK189" s="207">
        <f>SUM(BK190:BK206)</f>
        <v>0</v>
      </c>
    </row>
    <row r="190" s="2" customFormat="1" ht="33" customHeight="1">
      <c r="A190" s="37"/>
      <c r="B190" s="38"/>
      <c r="C190" s="210" t="s">
        <v>268</v>
      </c>
      <c r="D190" s="210" t="s">
        <v>117</v>
      </c>
      <c r="E190" s="211" t="s">
        <v>269</v>
      </c>
      <c r="F190" s="212" t="s">
        <v>270</v>
      </c>
      <c r="G190" s="213" t="s">
        <v>146</v>
      </c>
      <c r="H190" s="214">
        <v>6</v>
      </c>
      <c r="I190" s="215"/>
      <c r="J190" s="216">
        <f>ROUND(I190*H190,2)</f>
        <v>0</v>
      </c>
      <c r="K190" s="212" t="s">
        <v>121</v>
      </c>
      <c r="L190" s="43"/>
      <c r="M190" s="217" t="s">
        <v>1</v>
      </c>
      <c r="N190" s="218" t="s">
        <v>42</v>
      </c>
      <c r="O190" s="90"/>
      <c r="P190" s="219">
        <f>O190*H190</f>
        <v>0</v>
      </c>
      <c r="Q190" s="219">
        <v>0.16849</v>
      </c>
      <c r="R190" s="219">
        <f>Q190*H190</f>
        <v>1.01094</v>
      </c>
      <c r="S190" s="219">
        <v>0</v>
      </c>
      <c r="T190" s="22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1" t="s">
        <v>122</v>
      </c>
      <c r="AT190" s="221" t="s">
        <v>117</v>
      </c>
      <c r="AU190" s="221" t="s">
        <v>84</v>
      </c>
      <c r="AY190" s="16" t="s">
        <v>115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6" t="s">
        <v>82</v>
      </c>
      <c r="BK190" s="222">
        <f>ROUND(I190*H190,2)</f>
        <v>0</v>
      </c>
      <c r="BL190" s="16" t="s">
        <v>122</v>
      </c>
      <c r="BM190" s="221" t="s">
        <v>271</v>
      </c>
    </row>
    <row r="191" s="13" customFormat="1">
      <c r="A191" s="13"/>
      <c r="B191" s="223"/>
      <c r="C191" s="224"/>
      <c r="D191" s="225" t="s">
        <v>124</v>
      </c>
      <c r="E191" s="226" t="s">
        <v>1</v>
      </c>
      <c r="F191" s="227" t="s">
        <v>272</v>
      </c>
      <c r="G191" s="224"/>
      <c r="H191" s="228">
        <v>6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124</v>
      </c>
      <c r="AU191" s="234" t="s">
        <v>84</v>
      </c>
      <c r="AV191" s="13" t="s">
        <v>84</v>
      </c>
      <c r="AW191" s="13" t="s">
        <v>34</v>
      </c>
      <c r="AX191" s="13" t="s">
        <v>82</v>
      </c>
      <c r="AY191" s="234" t="s">
        <v>115</v>
      </c>
    </row>
    <row r="192" s="2" customFormat="1" ht="16.5" customHeight="1">
      <c r="A192" s="37"/>
      <c r="B192" s="38"/>
      <c r="C192" s="246" t="s">
        <v>273</v>
      </c>
      <c r="D192" s="246" t="s">
        <v>207</v>
      </c>
      <c r="E192" s="247" t="s">
        <v>274</v>
      </c>
      <c r="F192" s="248" t="s">
        <v>275</v>
      </c>
      <c r="G192" s="249" t="s">
        <v>146</v>
      </c>
      <c r="H192" s="250">
        <v>6.1200000000000001</v>
      </c>
      <c r="I192" s="251"/>
      <c r="J192" s="252">
        <f>ROUND(I192*H192,2)</f>
        <v>0</v>
      </c>
      <c r="K192" s="248" t="s">
        <v>121</v>
      </c>
      <c r="L192" s="253"/>
      <c r="M192" s="254" t="s">
        <v>1</v>
      </c>
      <c r="N192" s="255" t="s">
        <v>42</v>
      </c>
      <c r="O192" s="90"/>
      <c r="P192" s="219">
        <f>O192*H192</f>
        <v>0</v>
      </c>
      <c r="Q192" s="219">
        <v>0.085000000000000006</v>
      </c>
      <c r="R192" s="219">
        <f>Q192*H192</f>
        <v>0.5202</v>
      </c>
      <c r="S192" s="219">
        <v>0</v>
      </c>
      <c r="T192" s="22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1" t="s">
        <v>160</v>
      </c>
      <c r="AT192" s="221" t="s">
        <v>207</v>
      </c>
      <c r="AU192" s="221" t="s">
        <v>84</v>
      </c>
      <c r="AY192" s="16" t="s">
        <v>115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6" t="s">
        <v>82</v>
      </c>
      <c r="BK192" s="222">
        <f>ROUND(I192*H192,2)</f>
        <v>0</v>
      </c>
      <c r="BL192" s="16" t="s">
        <v>122</v>
      </c>
      <c r="BM192" s="221" t="s">
        <v>276</v>
      </c>
    </row>
    <row r="193" s="13" customFormat="1">
      <c r="A193" s="13"/>
      <c r="B193" s="223"/>
      <c r="C193" s="224"/>
      <c r="D193" s="225" t="s">
        <v>124</v>
      </c>
      <c r="E193" s="224"/>
      <c r="F193" s="227" t="s">
        <v>277</v>
      </c>
      <c r="G193" s="224"/>
      <c r="H193" s="228">
        <v>6.1200000000000001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124</v>
      </c>
      <c r="AU193" s="234" t="s">
        <v>84</v>
      </c>
      <c r="AV193" s="13" t="s">
        <v>84</v>
      </c>
      <c r="AW193" s="13" t="s">
        <v>4</v>
      </c>
      <c r="AX193" s="13" t="s">
        <v>82</v>
      </c>
      <c r="AY193" s="234" t="s">
        <v>115</v>
      </c>
    </row>
    <row r="194" s="2" customFormat="1" ht="33" customHeight="1">
      <c r="A194" s="37"/>
      <c r="B194" s="38"/>
      <c r="C194" s="210" t="s">
        <v>278</v>
      </c>
      <c r="D194" s="210" t="s">
        <v>117</v>
      </c>
      <c r="E194" s="211" t="s">
        <v>279</v>
      </c>
      <c r="F194" s="212" t="s">
        <v>280</v>
      </c>
      <c r="G194" s="213" t="s">
        <v>146</v>
      </c>
      <c r="H194" s="214">
        <v>104.8</v>
      </c>
      <c r="I194" s="215"/>
      <c r="J194" s="216">
        <f>ROUND(I194*H194,2)</f>
        <v>0</v>
      </c>
      <c r="K194" s="212" t="s">
        <v>121</v>
      </c>
      <c r="L194" s="43"/>
      <c r="M194" s="217" t="s">
        <v>1</v>
      </c>
      <c r="N194" s="218" t="s">
        <v>42</v>
      </c>
      <c r="O194" s="90"/>
      <c r="P194" s="219">
        <f>O194*H194</f>
        <v>0</v>
      </c>
      <c r="Q194" s="219">
        <v>0.1295</v>
      </c>
      <c r="R194" s="219">
        <f>Q194*H194</f>
        <v>13.5716</v>
      </c>
      <c r="S194" s="219">
        <v>0</v>
      </c>
      <c r="T194" s="22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1" t="s">
        <v>122</v>
      </c>
      <c r="AT194" s="221" t="s">
        <v>117</v>
      </c>
      <c r="AU194" s="221" t="s">
        <v>84</v>
      </c>
      <c r="AY194" s="16" t="s">
        <v>115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6" t="s">
        <v>82</v>
      </c>
      <c r="BK194" s="222">
        <f>ROUND(I194*H194,2)</f>
        <v>0</v>
      </c>
      <c r="BL194" s="16" t="s">
        <v>122</v>
      </c>
      <c r="BM194" s="221" t="s">
        <v>281</v>
      </c>
    </row>
    <row r="195" s="2" customFormat="1" ht="24.15" customHeight="1">
      <c r="A195" s="37"/>
      <c r="B195" s="38"/>
      <c r="C195" s="246" t="s">
        <v>282</v>
      </c>
      <c r="D195" s="246" t="s">
        <v>207</v>
      </c>
      <c r="E195" s="247" t="s">
        <v>283</v>
      </c>
      <c r="F195" s="248" t="s">
        <v>284</v>
      </c>
      <c r="G195" s="249" t="s">
        <v>285</v>
      </c>
      <c r="H195" s="250">
        <v>106.896</v>
      </c>
      <c r="I195" s="251"/>
      <c r="J195" s="252">
        <f>ROUND(I195*H195,2)</f>
        <v>0</v>
      </c>
      <c r="K195" s="248" t="s">
        <v>1</v>
      </c>
      <c r="L195" s="253"/>
      <c r="M195" s="254" t="s">
        <v>1</v>
      </c>
      <c r="N195" s="255" t="s">
        <v>42</v>
      </c>
      <c r="O195" s="90"/>
      <c r="P195" s="219">
        <f>O195*H195</f>
        <v>0</v>
      </c>
      <c r="Q195" s="219">
        <v>0.042999999999999997</v>
      </c>
      <c r="R195" s="219">
        <f>Q195*H195</f>
        <v>4.5965279999999993</v>
      </c>
      <c r="S195" s="219">
        <v>0</v>
      </c>
      <c r="T195" s="22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1" t="s">
        <v>160</v>
      </c>
      <c r="AT195" s="221" t="s">
        <v>207</v>
      </c>
      <c r="AU195" s="221" t="s">
        <v>84</v>
      </c>
      <c r="AY195" s="16" t="s">
        <v>115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6" t="s">
        <v>82</v>
      </c>
      <c r="BK195" s="222">
        <f>ROUND(I195*H195,2)</f>
        <v>0</v>
      </c>
      <c r="BL195" s="16" t="s">
        <v>122</v>
      </c>
      <c r="BM195" s="221" t="s">
        <v>286</v>
      </c>
    </row>
    <row r="196" s="13" customFormat="1">
      <c r="A196" s="13"/>
      <c r="B196" s="223"/>
      <c r="C196" s="224"/>
      <c r="D196" s="225" t="s">
        <v>124</v>
      </c>
      <c r="E196" s="224"/>
      <c r="F196" s="227" t="s">
        <v>287</v>
      </c>
      <c r="G196" s="224"/>
      <c r="H196" s="228">
        <v>106.896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124</v>
      </c>
      <c r="AU196" s="234" t="s">
        <v>84</v>
      </c>
      <c r="AV196" s="13" t="s">
        <v>84</v>
      </c>
      <c r="AW196" s="13" t="s">
        <v>4</v>
      </c>
      <c r="AX196" s="13" t="s">
        <v>82</v>
      </c>
      <c r="AY196" s="234" t="s">
        <v>115</v>
      </c>
    </row>
    <row r="197" s="2" customFormat="1" ht="24.15" customHeight="1">
      <c r="A197" s="37"/>
      <c r="B197" s="38"/>
      <c r="C197" s="210" t="s">
        <v>288</v>
      </c>
      <c r="D197" s="210" t="s">
        <v>117</v>
      </c>
      <c r="E197" s="211" t="s">
        <v>289</v>
      </c>
      <c r="F197" s="212" t="s">
        <v>290</v>
      </c>
      <c r="G197" s="213" t="s">
        <v>146</v>
      </c>
      <c r="H197" s="214">
        <v>7.2000000000000002</v>
      </c>
      <c r="I197" s="215"/>
      <c r="J197" s="216">
        <f>ROUND(I197*H197,2)</f>
        <v>0</v>
      </c>
      <c r="K197" s="212" t="s">
        <v>121</v>
      </c>
      <c r="L197" s="43"/>
      <c r="M197" s="217" t="s">
        <v>1</v>
      </c>
      <c r="N197" s="218" t="s">
        <v>42</v>
      </c>
      <c r="O197" s="90"/>
      <c r="P197" s="219">
        <f>O197*H197</f>
        <v>0</v>
      </c>
      <c r="Q197" s="219">
        <v>0</v>
      </c>
      <c r="R197" s="219">
        <f>Q197*H197</f>
        <v>0</v>
      </c>
      <c r="S197" s="219">
        <v>0</v>
      </c>
      <c r="T197" s="22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1" t="s">
        <v>122</v>
      </c>
      <c r="AT197" s="221" t="s">
        <v>117</v>
      </c>
      <c r="AU197" s="221" t="s">
        <v>84</v>
      </c>
      <c r="AY197" s="16" t="s">
        <v>115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6" t="s">
        <v>82</v>
      </c>
      <c r="BK197" s="222">
        <f>ROUND(I197*H197,2)</f>
        <v>0</v>
      </c>
      <c r="BL197" s="16" t="s">
        <v>122</v>
      </c>
      <c r="BM197" s="221" t="s">
        <v>291</v>
      </c>
    </row>
    <row r="198" s="2" customFormat="1" ht="24.15" customHeight="1">
      <c r="A198" s="37"/>
      <c r="B198" s="38"/>
      <c r="C198" s="210" t="s">
        <v>292</v>
      </c>
      <c r="D198" s="210" t="s">
        <v>117</v>
      </c>
      <c r="E198" s="211" t="s">
        <v>293</v>
      </c>
      <c r="F198" s="212" t="s">
        <v>294</v>
      </c>
      <c r="G198" s="213" t="s">
        <v>152</v>
      </c>
      <c r="H198" s="214">
        <v>3.3239999999999998</v>
      </c>
      <c r="I198" s="215"/>
      <c r="J198" s="216">
        <f>ROUND(I198*H198,2)</f>
        <v>0</v>
      </c>
      <c r="K198" s="212" t="s">
        <v>121</v>
      </c>
      <c r="L198" s="43"/>
      <c r="M198" s="217" t="s">
        <v>1</v>
      </c>
      <c r="N198" s="218" t="s">
        <v>42</v>
      </c>
      <c r="O198" s="90"/>
      <c r="P198" s="219">
        <f>O198*H198</f>
        <v>0</v>
      </c>
      <c r="Q198" s="219">
        <v>2.2563399999999998</v>
      </c>
      <c r="R198" s="219">
        <f>Q198*H198</f>
        <v>7.5000741599999987</v>
      </c>
      <c r="S198" s="219">
        <v>0</v>
      </c>
      <c r="T198" s="22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1" t="s">
        <v>122</v>
      </c>
      <c r="AT198" s="221" t="s">
        <v>117</v>
      </c>
      <c r="AU198" s="221" t="s">
        <v>84</v>
      </c>
      <c r="AY198" s="16" t="s">
        <v>115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6" t="s">
        <v>82</v>
      </c>
      <c r="BK198" s="222">
        <f>ROUND(I198*H198,2)</f>
        <v>0</v>
      </c>
      <c r="BL198" s="16" t="s">
        <v>122</v>
      </c>
      <c r="BM198" s="221" t="s">
        <v>295</v>
      </c>
    </row>
    <row r="199" s="13" customFormat="1">
      <c r="A199" s="13"/>
      <c r="B199" s="223"/>
      <c r="C199" s="224"/>
      <c r="D199" s="225" t="s">
        <v>124</v>
      </c>
      <c r="E199" s="226" t="s">
        <v>1</v>
      </c>
      <c r="F199" s="227" t="s">
        <v>296</v>
      </c>
      <c r="G199" s="224"/>
      <c r="H199" s="228">
        <v>3.1440000000000001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124</v>
      </c>
      <c r="AU199" s="234" t="s">
        <v>84</v>
      </c>
      <c r="AV199" s="13" t="s">
        <v>84</v>
      </c>
      <c r="AW199" s="13" t="s">
        <v>34</v>
      </c>
      <c r="AX199" s="13" t="s">
        <v>77</v>
      </c>
      <c r="AY199" s="234" t="s">
        <v>115</v>
      </c>
    </row>
    <row r="200" s="13" customFormat="1">
      <c r="A200" s="13"/>
      <c r="B200" s="223"/>
      <c r="C200" s="224"/>
      <c r="D200" s="225" t="s">
        <v>124</v>
      </c>
      <c r="E200" s="226" t="s">
        <v>1</v>
      </c>
      <c r="F200" s="227" t="s">
        <v>297</v>
      </c>
      <c r="G200" s="224"/>
      <c r="H200" s="228">
        <v>0.17999999999999999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124</v>
      </c>
      <c r="AU200" s="234" t="s">
        <v>84</v>
      </c>
      <c r="AV200" s="13" t="s">
        <v>84</v>
      </c>
      <c r="AW200" s="13" t="s">
        <v>34</v>
      </c>
      <c r="AX200" s="13" t="s">
        <v>77</v>
      </c>
      <c r="AY200" s="234" t="s">
        <v>115</v>
      </c>
    </row>
    <row r="201" s="14" customFormat="1">
      <c r="A201" s="14"/>
      <c r="B201" s="235"/>
      <c r="C201" s="236"/>
      <c r="D201" s="225" t="s">
        <v>124</v>
      </c>
      <c r="E201" s="237" t="s">
        <v>1</v>
      </c>
      <c r="F201" s="238" t="s">
        <v>131</v>
      </c>
      <c r="G201" s="236"/>
      <c r="H201" s="239">
        <v>3.3240000000000003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124</v>
      </c>
      <c r="AU201" s="245" t="s">
        <v>84</v>
      </c>
      <c r="AV201" s="14" t="s">
        <v>122</v>
      </c>
      <c r="AW201" s="14" t="s">
        <v>34</v>
      </c>
      <c r="AX201" s="14" t="s">
        <v>82</v>
      </c>
      <c r="AY201" s="245" t="s">
        <v>115</v>
      </c>
    </row>
    <row r="202" s="2" customFormat="1" ht="33" customHeight="1">
      <c r="A202" s="37"/>
      <c r="B202" s="38"/>
      <c r="C202" s="210" t="s">
        <v>298</v>
      </c>
      <c r="D202" s="210" t="s">
        <v>117</v>
      </c>
      <c r="E202" s="211" t="s">
        <v>299</v>
      </c>
      <c r="F202" s="212" t="s">
        <v>300</v>
      </c>
      <c r="G202" s="213" t="s">
        <v>146</v>
      </c>
      <c r="H202" s="214">
        <v>3</v>
      </c>
      <c r="I202" s="215"/>
      <c r="J202" s="216">
        <f>ROUND(I202*H202,2)</f>
        <v>0</v>
      </c>
      <c r="K202" s="212" t="s">
        <v>121</v>
      </c>
      <c r="L202" s="43"/>
      <c r="M202" s="217" t="s">
        <v>1</v>
      </c>
      <c r="N202" s="218" t="s">
        <v>42</v>
      </c>
      <c r="O202" s="90"/>
      <c r="P202" s="219">
        <f>O202*H202</f>
        <v>0</v>
      </c>
      <c r="Q202" s="219">
        <v>0.00059999999999999995</v>
      </c>
      <c r="R202" s="219">
        <f>Q202*H202</f>
        <v>0.0018</v>
      </c>
      <c r="S202" s="219">
        <v>0</v>
      </c>
      <c r="T202" s="22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1" t="s">
        <v>122</v>
      </c>
      <c r="AT202" s="221" t="s">
        <v>117</v>
      </c>
      <c r="AU202" s="221" t="s">
        <v>84</v>
      </c>
      <c r="AY202" s="16" t="s">
        <v>115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6" t="s">
        <v>82</v>
      </c>
      <c r="BK202" s="222">
        <f>ROUND(I202*H202,2)</f>
        <v>0</v>
      </c>
      <c r="BL202" s="16" t="s">
        <v>122</v>
      </c>
      <c r="BM202" s="221" t="s">
        <v>301</v>
      </c>
    </row>
    <row r="203" s="2" customFormat="1" ht="24.15" customHeight="1">
      <c r="A203" s="37"/>
      <c r="B203" s="38"/>
      <c r="C203" s="210" t="s">
        <v>302</v>
      </c>
      <c r="D203" s="210" t="s">
        <v>117</v>
      </c>
      <c r="E203" s="211" t="s">
        <v>303</v>
      </c>
      <c r="F203" s="212" t="s">
        <v>304</v>
      </c>
      <c r="G203" s="213" t="s">
        <v>146</v>
      </c>
      <c r="H203" s="214">
        <v>3</v>
      </c>
      <c r="I203" s="215"/>
      <c r="J203" s="216">
        <f>ROUND(I203*H203,2)</f>
        <v>0</v>
      </c>
      <c r="K203" s="212" t="s">
        <v>121</v>
      </c>
      <c r="L203" s="43"/>
      <c r="M203" s="217" t="s">
        <v>1</v>
      </c>
      <c r="N203" s="218" t="s">
        <v>42</v>
      </c>
      <c r="O203" s="90"/>
      <c r="P203" s="219">
        <f>O203*H203</f>
        <v>0</v>
      </c>
      <c r="Q203" s="219">
        <v>0</v>
      </c>
      <c r="R203" s="219">
        <f>Q203*H203</f>
        <v>0</v>
      </c>
      <c r="S203" s="219">
        <v>0</v>
      </c>
      <c r="T203" s="22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1" t="s">
        <v>122</v>
      </c>
      <c r="AT203" s="221" t="s">
        <v>117</v>
      </c>
      <c r="AU203" s="221" t="s">
        <v>84</v>
      </c>
      <c r="AY203" s="16" t="s">
        <v>115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6" t="s">
        <v>82</v>
      </c>
      <c r="BK203" s="222">
        <f>ROUND(I203*H203,2)</f>
        <v>0</v>
      </c>
      <c r="BL203" s="16" t="s">
        <v>122</v>
      </c>
      <c r="BM203" s="221" t="s">
        <v>305</v>
      </c>
    </row>
    <row r="204" s="2" customFormat="1" ht="24.15" customHeight="1">
      <c r="A204" s="37"/>
      <c r="B204" s="38"/>
      <c r="C204" s="210" t="s">
        <v>306</v>
      </c>
      <c r="D204" s="210" t="s">
        <v>117</v>
      </c>
      <c r="E204" s="211" t="s">
        <v>307</v>
      </c>
      <c r="F204" s="212" t="s">
        <v>308</v>
      </c>
      <c r="G204" s="213" t="s">
        <v>146</v>
      </c>
      <c r="H204" s="214">
        <v>8.4000000000000004</v>
      </c>
      <c r="I204" s="215"/>
      <c r="J204" s="216">
        <f>ROUND(I204*H204,2)</f>
        <v>0</v>
      </c>
      <c r="K204" s="212" t="s">
        <v>121</v>
      </c>
      <c r="L204" s="43"/>
      <c r="M204" s="217" t="s">
        <v>1</v>
      </c>
      <c r="N204" s="218" t="s">
        <v>42</v>
      </c>
      <c r="O204" s="90"/>
      <c r="P204" s="219">
        <f>O204*H204</f>
        <v>0</v>
      </c>
      <c r="Q204" s="219">
        <v>0</v>
      </c>
      <c r="R204" s="219">
        <f>Q204*H204</f>
        <v>0</v>
      </c>
      <c r="S204" s="219">
        <v>0.33800000000000002</v>
      </c>
      <c r="T204" s="220">
        <f>S204*H204</f>
        <v>2.8392000000000004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1" t="s">
        <v>122</v>
      </c>
      <c r="AT204" s="221" t="s">
        <v>117</v>
      </c>
      <c r="AU204" s="221" t="s">
        <v>84</v>
      </c>
      <c r="AY204" s="16" t="s">
        <v>115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6" t="s">
        <v>82</v>
      </c>
      <c r="BK204" s="222">
        <f>ROUND(I204*H204,2)</f>
        <v>0</v>
      </c>
      <c r="BL204" s="16" t="s">
        <v>122</v>
      </c>
      <c r="BM204" s="221" t="s">
        <v>309</v>
      </c>
    </row>
    <row r="205" s="13" customFormat="1">
      <c r="A205" s="13"/>
      <c r="B205" s="223"/>
      <c r="C205" s="224"/>
      <c r="D205" s="225" t="s">
        <v>124</v>
      </c>
      <c r="E205" s="226" t="s">
        <v>1</v>
      </c>
      <c r="F205" s="227" t="s">
        <v>223</v>
      </c>
      <c r="G205" s="224"/>
      <c r="H205" s="228">
        <v>8.4000000000000004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124</v>
      </c>
      <c r="AU205" s="234" t="s">
        <v>84</v>
      </c>
      <c r="AV205" s="13" t="s">
        <v>84</v>
      </c>
      <c r="AW205" s="13" t="s">
        <v>34</v>
      </c>
      <c r="AX205" s="13" t="s">
        <v>82</v>
      </c>
      <c r="AY205" s="234" t="s">
        <v>115</v>
      </c>
    </row>
    <row r="206" s="2" customFormat="1" ht="24.15" customHeight="1">
      <c r="A206" s="37"/>
      <c r="B206" s="38"/>
      <c r="C206" s="210" t="s">
        <v>310</v>
      </c>
      <c r="D206" s="210" t="s">
        <v>117</v>
      </c>
      <c r="E206" s="211" t="s">
        <v>311</v>
      </c>
      <c r="F206" s="212" t="s">
        <v>312</v>
      </c>
      <c r="G206" s="213" t="s">
        <v>120</v>
      </c>
      <c r="H206" s="214">
        <v>3.48</v>
      </c>
      <c r="I206" s="215"/>
      <c r="J206" s="216">
        <f>ROUND(I206*H206,2)</f>
        <v>0</v>
      </c>
      <c r="K206" s="212" t="s">
        <v>121</v>
      </c>
      <c r="L206" s="43"/>
      <c r="M206" s="217" t="s">
        <v>1</v>
      </c>
      <c r="N206" s="218" t="s">
        <v>42</v>
      </c>
      <c r="O206" s="90"/>
      <c r="P206" s="219">
        <f>O206*H206</f>
        <v>0</v>
      </c>
      <c r="Q206" s="219">
        <v>0</v>
      </c>
      <c r="R206" s="219">
        <f>Q206*H206</f>
        <v>0</v>
      </c>
      <c r="S206" s="219">
        <v>0</v>
      </c>
      <c r="T206" s="22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1" t="s">
        <v>122</v>
      </c>
      <c r="AT206" s="221" t="s">
        <v>117</v>
      </c>
      <c r="AU206" s="221" t="s">
        <v>84</v>
      </c>
      <c r="AY206" s="16" t="s">
        <v>115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6" t="s">
        <v>82</v>
      </c>
      <c r="BK206" s="222">
        <f>ROUND(I206*H206,2)</f>
        <v>0</v>
      </c>
      <c r="BL206" s="16" t="s">
        <v>122</v>
      </c>
      <c r="BM206" s="221" t="s">
        <v>313</v>
      </c>
    </row>
    <row r="207" s="12" customFormat="1" ht="22.8" customHeight="1">
      <c r="A207" s="12"/>
      <c r="B207" s="194"/>
      <c r="C207" s="195"/>
      <c r="D207" s="196" t="s">
        <v>76</v>
      </c>
      <c r="E207" s="208" t="s">
        <v>314</v>
      </c>
      <c r="F207" s="208" t="s">
        <v>315</v>
      </c>
      <c r="G207" s="195"/>
      <c r="H207" s="195"/>
      <c r="I207" s="198"/>
      <c r="J207" s="209">
        <f>BK207</f>
        <v>0</v>
      </c>
      <c r="K207" s="195"/>
      <c r="L207" s="200"/>
      <c r="M207" s="201"/>
      <c r="N207" s="202"/>
      <c r="O207" s="202"/>
      <c r="P207" s="203">
        <f>SUM(P208:P217)</f>
        <v>0</v>
      </c>
      <c r="Q207" s="202"/>
      <c r="R207" s="203">
        <f>SUM(R208:R217)</f>
        <v>0</v>
      </c>
      <c r="S207" s="202"/>
      <c r="T207" s="204">
        <f>SUM(T208:T217)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5" t="s">
        <v>82</v>
      </c>
      <c r="AT207" s="206" t="s">
        <v>76</v>
      </c>
      <c r="AU207" s="206" t="s">
        <v>82</v>
      </c>
      <c r="AY207" s="205" t="s">
        <v>115</v>
      </c>
      <c r="BK207" s="207">
        <f>SUM(BK208:BK217)</f>
        <v>0</v>
      </c>
    </row>
    <row r="208" s="2" customFormat="1" ht="21.75" customHeight="1">
      <c r="A208" s="37"/>
      <c r="B208" s="38"/>
      <c r="C208" s="210" t="s">
        <v>316</v>
      </c>
      <c r="D208" s="210" t="s">
        <v>117</v>
      </c>
      <c r="E208" s="211" t="s">
        <v>317</v>
      </c>
      <c r="F208" s="212" t="s">
        <v>318</v>
      </c>
      <c r="G208" s="213" t="s">
        <v>181</v>
      </c>
      <c r="H208" s="214">
        <v>30.905999999999999</v>
      </c>
      <c r="I208" s="215"/>
      <c r="J208" s="216">
        <f>ROUND(I208*H208,2)</f>
        <v>0</v>
      </c>
      <c r="K208" s="212" t="s">
        <v>121</v>
      </c>
      <c r="L208" s="43"/>
      <c r="M208" s="217" t="s">
        <v>1</v>
      </c>
      <c r="N208" s="218" t="s">
        <v>42</v>
      </c>
      <c r="O208" s="90"/>
      <c r="P208" s="219">
        <f>O208*H208</f>
        <v>0</v>
      </c>
      <c r="Q208" s="219">
        <v>0</v>
      </c>
      <c r="R208" s="219">
        <f>Q208*H208</f>
        <v>0</v>
      </c>
      <c r="S208" s="219">
        <v>0</v>
      </c>
      <c r="T208" s="220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1" t="s">
        <v>122</v>
      </c>
      <c r="AT208" s="221" t="s">
        <v>117</v>
      </c>
      <c r="AU208" s="221" t="s">
        <v>84</v>
      </c>
      <c r="AY208" s="16" t="s">
        <v>115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6" t="s">
        <v>82</v>
      </c>
      <c r="BK208" s="222">
        <f>ROUND(I208*H208,2)</f>
        <v>0</v>
      </c>
      <c r="BL208" s="16" t="s">
        <v>122</v>
      </c>
      <c r="BM208" s="221" t="s">
        <v>319</v>
      </c>
    </row>
    <row r="209" s="13" customFormat="1">
      <c r="A209" s="13"/>
      <c r="B209" s="223"/>
      <c r="C209" s="224"/>
      <c r="D209" s="225" t="s">
        <v>124</v>
      </c>
      <c r="E209" s="226" t="s">
        <v>1</v>
      </c>
      <c r="F209" s="227" t="s">
        <v>320</v>
      </c>
      <c r="G209" s="224"/>
      <c r="H209" s="228">
        <v>30.905999999999999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124</v>
      </c>
      <c r="AU209" s="234" t="s">
        <v>84</v>
      </c>
      <c r="AV209" s="13" t="s">
        <v>84</v>
      </c>
      <c r="AW209" s="13" t="s">
        <v>34</v>
      </c>
      <c r="AX209" s="13" t="s">
        <v>82</v>
      </c>
      <c r="AY209" s="234" t="s">
        <v>115</v>
      </c>
    </row>
    <row r="210" s="2" customFormat="1" ht="24.15" customHeight="1">
      <c r="A210" s="37"/>
      <c r="B210" s="38"/>
      <c r="C210" s="210" t="s">
        <v>321</v>
      </c>
      <c r="D210" s="210" t="s">
        <v>117</v>
      </c>
      <c r="E210" s="211" t="s">
        <v>322</v>
      </c>
      <c r="F210" s="212" t="s">
        <v>323</v>
      </c>
      <c r="G210" s="213" t="s">
        <v>181</v>
      </c>
      <c r="H210" s="214">
        <v>556.30799999999999</v>
      </c>
      <c r="I210" s="215"/>
      <c r="J210" s="216">
        <f>ROUND(I210*H210,2)</f>
        <v>0</v>
      </c>
      <c r="K210" s="212" t="s">
        <v>121</v>
      </c>
      <c r="L210" s="43"/>
      <c r="M210" s="217" t="s">
        <v>1</v>
      </c>
      <c r="N210" s="218" t="s">
        <v>42</v>
      </c>
      <c r="O210" s="90"/>
      <c r="P210" s="219">
        <f>O210*H210</f>
        <v>0</v>
      </c>
      <c r="Q210" s="219">
        <v>0</v>
      </c>
      <c r="R210" s="219">
        <f>Q210*H210</f>
        <v>0</v>
      </c>
      <c r="S210" s="219">
        <v>0</v>
      </c>
      <c r="T210" s="22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1" t="s">
        <v>122</v>
      </c>
      <c r="AT210" s="221" t="s">
        <v>117</v>
      </c>
      <c r="AU210" s="221" t="s">
        <v>84</v>
      </c>
      <c r="AY210" s="16" t="s">
        <v>115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6" t="s">
        <v>82</v>
      </c>
      <c r="BK210" s="222">
        <f>ROUND(I210*H210,2)</f>
        <v>0</v>
      </c>
      <c r="BL210" s="16" t="s">
        <v>122</v>
      </c>
      <c r="BM210" s="221" t="s">
        <v>324</v>
      </c>
    </row>
    <row r="211" s="13" customFormat="1">
      <c r="A211" s="13"/>
      <c r="B211" s="223"/>
      <c r="C211" s="224"/>
      <c r="D211" s="225" t="s">
        <v>124</v>
      </c>
      <c r="E211" s="226" t="s">
        <v>1</v>
      </c>
      <c r="F211" s="227" t="s">
        <v>325</v>
      </c>
      <c r="G211" s="224"/>
      <c r="H211" s="228">
        <v>556.30799999999999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124</v>
      </c>
      <c r="AU211" s="234" t="s">
        <v>84</v>
      </c>
      <c r="AV211" s="13" t="s">
        <v>84</v>
      </c>
      <c r="AW211" s="13" t="s">
        <v>34</v>
      </c>
      <c r="AX211" s="13" t="s">
        <v>82</v>
      </c>
      <c r="AY211" s="234" t="s">
        <v>115</v>
      </c>
    </row>
    <row r="212" s="2" customFormat="1" ht="21.75" customHeight="1">
      <c r="A212" s="37"/>
      <c r="B212" s="38"/>
      <c r="C212" s="210" t="s">
        <v>326</v>
      </c>
      <c r="D212" s="210" t="s">
        <v>117</v>
      </c>
      <c r="E212" s="211" t="s">
        <v>327</v>
      </c>
      <c r="F212" s="212" t="s">
        <v>328</v>
      </c>
      <c r="G212" s="213" t="s">
        <v>181</v>
      </c>
      <c r="H212" s="214">
        <v>81.347999999999999</v>
      </c>
      <c r="I212" s="215"/>
      <c r="J212" s="216">
        <f>ROUND(I212*H212,2)</f>
        <v>0</v>
      </c>
      <c r="K212" s="212" t="s">
        <v>121</v>
      </c>
      <c r="L212" s="43"/>
      <c r="M212" s="217" t="s">
        <v>1</v>
      </c>
      <c r="N212" s="218" t="s">
        <v>42</v>
      </c>
      <c r="O212" s="90"/>
      <c r="P212" s="219">
        <f>O212*H212</f>
        <v>0</v>
      </c>
      <c r="Q212" s="219">
        <v>0</v>
      </c>
      <c r="R212" s="219">
        <f>Q212*H212</f>
        <v>0</v>
      </c>
      <c r="S212" s="219">
        <v>0</v>
      </c>
      <c r="T212" s="22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1" t="s">
        <v>122</v>
      </c>
      <c r="AT212" s="221" t="s">
        <v>117</v>
      </c>
      <c r="AU212" s="221" t="s">
        <v>84</v>
      </c>
      <c r="AY212" s="16" t="s">
        <v>115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6" t="s">
        <v>82</v>
      </c>
      <c r="BK212" s="222">
        <f>ROUND(I212*H212,2)</f>
        <v>0</v>
      </c>
      <c r="BL212" s="16" t="s">
        <v>122</v>
      </c>
      <c r="BM212" s="221" t="s">
        <v>329</v>
      </c>
    </row>
    <row r="213" s="13" customFormat="1">
      <c r="A213" s="13"/>
      <c r="B213" s="223"/>
      <c r="C213" s="224"/>
      <c r="D213" s="225" t="s">
        <v>124</v>
      </c>
      <c r="E213" s="226" t="s">
        <v>1</v>
      </c>
      <c r="F213" s="227" t="s">
        <v>330</v>
      </c>
      <c r="G213" s="224"/>
      <c r="H213" s="228">
        <v>81.347999999999999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124</v>
      </c>
      <c r="AU213" s="234" t="s">
        <v>84</v>
      </c>
      <c r="AV213" s="13" t="s">
        <v>84</v>
      </c>
      <c r="AW213" s="13" t="s">
        <v>34</v>
      </c>
      <c r="AX213" s="13" t="s">
        <v>82</v>
      </c>
      <c r="AY213" s="234" t="s">
        <v>115</v>
      </c>
    </row>
    <row r="214" s="2" customFormat="1" ht="24.15" customHeight="1">
      <c r="A214" s="37"/>
      <c r="B214" s="38"/>
      <c r="C214" s="210" t="s">
        <v>331</v>
      </c>
      <c r="D214" s="210" t="s">
        <v>117</v>
      </c>
      <c r="E214" s="211" t="s">
        <v>332</v>
      </c>
      <c r="F214" s="212" t="s">
        <v>333</v>
      </c>
      <c r="G214" s="213" t="s">
        <v>181</v>
      </c>
      <c r="H214" s="214">
        <v>1464.2639999999999</v>
      </c>
      <c r="I214" s="215"/>
      <c r="J214" s="216">
        <f>ROUND(I214*H214,2)</f>
        <v>0</v>
      </c>
      <c r="K214" s="212" t="s">
        <v>121</v>
      </c>
      <c r="L214" s="43"/>
      <c r="M214" s="217" t="s">
        <v>1</v>
      </c>
      <c r="N214" s="218" t="s">
        <v>42</v>
      </c>
      <c r="O214" s="90"/>
      <c r="P214" s="219">
        <f>O214*H214</f>
        <v>0</v>
      </c>
      <c r="Q214" s="219">
        <v>0</v>
      </c>
      <c r="R214" s="219">
        <f>Q214*H214</f>
        <v>0</v>
      </c>
      <c r="S214" s="219">
        <v>0</v>
      </c>
      <c r="T214" s="220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1" t="s">
        <v>122</v>
      </c>
      <c r="AT214" s="221" t="s">
        <v>117</v>
      </c>
      <c r="AU214" s="221" t="s">
        <v>84</v>
      </c>
      <c r="AY214" s="16" t="s">
        <v>115</v>
      </c>
      <c r="BE214" s="222">
        <f>IF(N214="základní",J214,0)</f>
        <v>0</v>
      </c>
      <c r="BF214" s="222">
        <f>IF(N214="snížená",J214,0)</f>
        <v>0</v>
      </c>
      <c r="BG214" s="222">
        <f>IF(N214="zákl. přenesená",J214,0)</f>
        <v>0</v>
      </c>
      <c r="BH214" s="222">
        <f>IF(N214="sníž. přenesená",J214,0)</f>
        <v>0</v>
      </c>
      <c r="BI214" s="222">
        <f>IF(N214="nulová",J214,0)</f>
        <v>0</v>
      </c>
      <c r="BJ214" s="16" t="s">
        <v>82</v>
      </c>
      <c r="BK214" s="222">
        <f>ROUND(I214*H214,2)</f>
        <v>0</v>
      </c>
      <c r="BL214" s="16" t="s">
        <v>122</v>
      </c>
      <c r="BM214" s="221" t="s">
        <v>334</v>
      </c>
    </row>
    <row r="215" s="13" customFormat="1">
      <c r="A215" s="13"/>
      <c r="B215" s="223"/>
      <c r="C215" s="224"/>
      <c r="D215" s="225" t="s">
        <v>124</v>
      </c>
      <c r="E215" s="226" t="s">
        <v>1</v>
      </c>
      <c r="F215" s="227" t="s">
        <v>335</v>
      </c>
      <c r="G215" s="224"/>
      <c r="H215" s="228">
        <v>1464.2639999999999</v>
      </c>
      <c r="I215" s="229"/>
      <c r="J215" s="224"/>
      <c r="K215" s="224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124</v>
      </c>
      <c r="AU215" s="234" t="s">
        <v>84</v>
      </c>
      <c r="AV215" s="13" t="s">
        <v>84</v>
      </c>
      <c r="AW215" s="13" t="s">
        <v>34</v>
      </c>
      <c r="AX215" s="13" t="s">
        <v>82</v>
      </c>
      <c r="AY215" s="234" t="s">
        <v>115</v>
      </c>
    </row>
    <row r="216" s="2" customFormat="1" ht="24.15" customHeight="1">
      <c r="A216" s="37"/>
      <c r="B216" s="38"/>
      <c r="C216" s="210" t="s">
        <v>336</v>
      </c>
      <c r="D216" s="210" t="s">
        <v>117</v>
      </c>
      <c r="E216" s="211" t="s">
        <v>337</v>
      </c>
      <c r="F216" s="212" t="s">
        <v>338</v>
      </c>
      <c r="G216" s="213" t="s">
        <v>181</v>
      </c>
      <c r="H216" s="214">
        <v>115.99800000000001</v>
      </c>
      <c r="I216" s="215"/>
      <c r="J216" s="216">
        <f>ROUND(I216*H216,2)</f>
        <v>0</v>
      </c>
      <c r="K216" s="212" t="s">
        <v>121</v>
      </c>
      <c r="L216" s="43"/>
      <c r="M216" s="217" t="s">
        <v>1</v>
      </c>
      <c r="N216" s="218" t="s">
        <v>42</v>
      </c>
      <c r="O216" s="90"/>
      <c r="P216" s="219">
        <f>O216*H216</f>
        <v>0</v>
      </c>
      <c r="Q216" s="219">
        <v>0</v>
      </c>
      <c r="R216" s="219">
        <f>Q216*H216</f>
        <v>0</v>
      </c>
      <c r="S216" s="219">
        <v>0</v>
      </c>
      <c r="T216" s="22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1" t="s">
        <v>122</v>
      </c>
      <c r="AT216" s="221" t="s">
        <v>117</v>
      </c>
      <c r="AU216" s="221" t="s">
        <v>84</v>
      </c>
      <c r="AY216" s="16" t="s">
        <v>115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6" t="s">
        <v>82</v>
      </c>
      <c r="BK216" s="222">
        <f>ROUND(I216*H216,2)</f>
        <v>0</v>
      </c>
      <c r="BL216" s="16" t="s">
        <v>122</v>
      </c>
      <c r="BM216" s="221" t="s">
        <v>339</v>
      </c>
    </row>
    <row r="217" s="2" customFormat="1" ht="37.8" customHeight="1">
      <c r="A217" s="37"/>
      <c r="B217" s="38"/>
      <c r="C217" s="210" t="s">
        <v>340</v>
      </c>
      <c r="D217" s="210" t="s">
        <v>117</v>
      </c>
      <c r="E217" s="211" t="s">
        <v>341</v>
      </c>
      <c r="F217" s="212" t="s">
        <v>342</v>
      </c>
      <c r="G217" s="213" t="s">
        <v>181</v>
      </c>
      <c r="H217" s="214">
        <v>81.347999999999999</v>
      </c>
      <c r="I217" s="215"/>
      <c r="J217" s="216">
        <f>ROUND(I217*H217,2)</f>
        <v>0</v>
      </c>
      <c r="K217" s="212" t="s">
        <v>121</v>
      </c>
      <c r="L217" s="43"/>
      <c r="M217" s="217" t="s">
        <v>1</v>
      </c>
      <c r="N217" s="218" t="s">
        <v>42</v>
      </c>
      <c r="O217" s="90"/>
      <c r="P217" s="219">
        <f>O217*H217</f>
        <v>0</v>
      </c>
      <c r="Q217" s="219">
        <v>0</v>
      </c>
      <c r="R217" s="219">
        <f>Q217*H217</f>
        <v>0</v>
      </c>
      <c r="S217" s="219">
        <v>0</v>
      </c>
      <c r="T217" s="220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1" t="s">
        <v>122</v>
      </c>
      <c r="AT217" s="221" t="s">
        <v>117</v>
      </c>
      <c r="AU217" s="221" t="s">
        <v>84</v>
      </c>
      <c r="AY217" s="16" t="s">
        <v>115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6" t="s">
        <v>82</v>
      </c>
      <c r="BK217" s="222">
        <f>ROUND(I217*H217,2)</f>
        <v>0</v>
      </c>
      <c r="BL217" s="16" t="s">
        <v>122</v>
      </c>
      <c r="BM217" s="221" t="s">
        <v>343</v>
      </c>
    </row>
    <row r="218" s="12" customFormat="1" ht="22.8" customHeight="1">
      <c r="A218" s="12"/>
      <c r="B218" s="194"/>
      <c r="C218" s="195"/>
      <c r="D218" s="196" t="s">
        <v>76</v>
      </c>
      <c r="E218" s="208" t="s">
        <v>344</v>
      </c>
      <c r="F218" s="208" t="s">
        <v>345</v>
      </c>
      <c r="G218" s="195"/>
      <c r="H218" s="195"/>
      <c r="I218" s="198"/>
      <c r="J218" s="209">
        <f>BK218</f>
        <v>0</v>
      </c>
      <c r="K218" s="195"/>
      <c r="L218" s="200"/>
      <c r="M218" s="201"/>
      <c r="N218" s="202"/>
      <c r="O218" s="202"/>
      <c r="P218" s="203">
        <f>P219</f>
        <v>0</v>
      </c>
      <c r="Q218" s="202"/>
      <c r="R218" s="203">
        <f>R219</f>
        <v>0</v>
      </c>
      <c r="S218" s="202"/>
      <c r="T218" s="204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5" t="s">
        <v>82</v>
      </c>
      <c r="AT218" s="206" t="s">
        <v>76</v>
      </c>
      <c r="AU218" s="206" t="s">
        <v>82</v>
      </c>
      <c r="AY218" s="205" t="s">
        <v>115</v>
      </c>
      <c r="BK218" s="207">
        <f>BK219</f>
        <v>0</v>
      </c>
    </row>
    <row r="219" s="2" customFormat="1" ht="24.15" customHeight="1">
      <c r="A219" s="37"/>
      <c r="B219" s="38"/>
      <c r="C219" s="210" t="s">
        <v>346</v>
      </c>
      <c r="D219" s="210" t="s">
        <v>117</v>
      </c>
      <c r="E219" s="211" t="s">
        <v>347</v>
      </c>
      <c r="F219" s="212" t="s">
        <v>348</v>
      </c>
      <c r="G219" s="213" t="s">
        <v>181</v>
      </c>
      <c r="H219" s="214">
        <v>90.149000000000001</v>
      </c>
      <c r="I219" s="215"/>
      <c r="J219" s="216">
        <f>ROUND(I219*H219,2)</f>
        <v>0</v>
      </c>
      <c r="K219" s="212" t="s">
        <v>121</v>
      </c>
      <c r="L219" s="43"/>
      <c r="M219" s="217" t="s">
        <v>1</v>
      </c>
      <c r="N219" s="218" t="s">
        <v>42</v>
      </c>
      <c r="O219" s="90"/>
      <c r="P219" s="219">
        <f>O219*H219</f>
        <v>0</v>
      </c>
      <c r="Q219" s="219">
        <v>0</v>
      </c>
      <c r="R219" s="219">
        <f>Q219*H219</f>
        <v>0</v>
      </c>
      <c r="S219" s="219">
        <v>0</v>
      </c>
      <c r="T219" s="220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1" t="s">
        <v>122</v>
      </c>
      <c r="AT219" s="221" t="s">
        <v>117</v>
      </c>
      <c r="AU219" s="221" t="s">
        <v>84</v>
      </c>
      <c r="AY219" s="16" t="s">
        <v>115</v>
      </c>
      <c r="BE219" s="222">
        <f>IF(N219="základní",J219,0)</f>
        <v>0</v>
      </c>
      <c r="BF219" s="222">
        <f>IF(N219="snížená",J219,0)</f>
        <v>0</v>
      </c>
      <c r="BG219" s="222">
        <f>IF(N219="zákl. přenesená",J219,0)</f>
        <v>0</v>
      </c>
      <c r="BH219" s="222">
        <f>IF(N219="sníž. přenesená",J219,0)</f>
        <v>0</v>
      </c>
      <c r="BI219" s="222">
        <f>IF(N219="nulová",J219,0)</f>
        <v>0</v>
      </c>
      <c r="BJ219" s="16" t="s">
        <v>82</v>
      </c>
      <c r="BK219" s="222">
        <f>ROUND(I219*H219,2)</f>
        <v>0</v>
      </c>
      <c r="BL219" s="16" t="s">
        <v>122</v>
      </c>
      <c r="BM219" s="221" t="s">
        <v>349</v>
      </c>
    </row>
    <row r="220" s="12" customFormat="1" ht="25.92" customHeight="1">
      <c r="A220" s="12"/>
      <c r="B220" s="194"/>
      <c r="C220" s="195"/>
      <c r="D220" s="196" t="s">
        <v>76</v>
      </c>
      <c r="E220" s="197" t="s">
        <v>350</v>
      </c>
      <c r="F220" s="197" t="s">
        <v>351</v>
      </c>
      <c r="G220" s="195"/>
      <c r="H220" s="195"/>
      <c r="I220" s="198"/>
      <c r="J220" s="199">
        <f>BK220</f>
        <v>0</v>
      </c>
      <c r="K220" s="195"/>
      <c r="L220" s="200"/>
      <c r="M220" s="201"/>
      <c r="N220" s="202"/>
      <c r="O220" s="202"/>
      <c r="P220" s="203">
        <f>P221</f>
        <v>0</v>
      </c>
      <c r="Q220" s="202"/>
      <c r="R220" s="203">
        <f>R221</f>
        <v>0</v>
      </c>
      <c r="S220" s="202"/>
      <c r="T220" s="204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5" t="s">
        <v>143</v>
      </c>
      <c r="AT220" s="206" t="s">
        <v>76</v>
      </c>
      <c r="AU220" s="206" t="s">
        <v>77</v>
      </c>
      <c r="AY220" s="205" t="s">
        <v>115</v>
      </c>
      <c r="BK220" s="207">
        <f>BK221</f>
        <v>0</v>
      </c>
    </row>
    <row r="221" s="12" customFormat="1" ht="22.8" customHeight="1">
      <c r="A221" s="12"/>
      <c r="B221" s="194"/>
      <c r="C221" s="195"/>
      <c r="D221" s="196" t="s">
        <v>76</v>
      </c>
      <c r="E221" s="208" t="s">
        <v>352</v>
      </c>
      <c r="F221" s="208" t="s">
        <v>353</v>
      </c>
      <c r="G221" s="195"/>
      <c r="H221" s="195"/>
      <c r="I221" s="198"/>
      <c r="J221" s="209">
        <f>BK221</f>
        <v>0</v>
      </c>
      <c r="K221" s="195"/>
      <c r="L221" s="200"/>
      <c r="M221" s="201"/>
      <c r="N221" s="202"/>
      <c r="O221" s="202"/>
      <c r="P221" s="203">
        <f>P222</f>
        <v>0</v>
      </c>
      <c r="Q221" s="202"/>
      <c r="R221" s="203">
        <f>R222</f>
        <v>0</v>
      </c>
      <c r="S221" s="202"/>
      <c r="T221" s="204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5" t="s">
        <v>143</v>
      </c>
      <c r="AT221" s="206" t="s">
        <v>76</v>
      </c>
      <c r="AU221" s="206" t="s">
        <v>82</v>
      </c>
      <c r="AY221" s="205" t="s">
        <v>115</v>
      </c>
      <c r="BK221" s="207">
        <f>BK222</f>
        <v>0</v>
      </c>
    </row>
    <row r="222" s="2" customFormat="1" ht="16.5" customHeight="1">
      <c r="A222" s="37"/>
      <c r="B222" s="38"/>
      <c r="C222" s="210" t="s">
        <v>354</v>
      </c>
      <c r="D222" s="210" t="s">
        <v>117</v>
      </c>
      <c r="E222" s="211" t="s">
        <v>355</v>
      </c>
      <c r="F222" s="212" t="s">
        <v>356</v>
      </c>
      <c r="G222" s="213" t="s">
        <v>357</v>
      </c>
      <c r="H222" s="214">
        <v>1</v>
      </c>
      <c r="I222" s="215"/>
      <c r="J222" s="216">
        <f>ROUND(I222*H222,2)</f>
        <v>0</v>
      </c>
      <c r="K222" s="212" t="s">
        <v>121</v>
      </c>
      <c r="L222" s="43"/>
      <c r="M222" s="256" t="s">
        <v>1</v>
      </c>
      <c r="N222" s="257" t="s">
        <v>42</v>
      </c>
      <c r="O222" s="258"/>
      <c r="P222" s="259">
        <f>O222*H222</f>
        <v>0</v>
      </c>
      <c r="Q222" s="259">
        <v>0</v>
      </c>
      <c r="R222" s="259">
        <f>Q222*H222</f>
        <v>0</v>
      </c>
      <c r="S222" s="259">
        <v>0</v>
      </c>
      <c r="T222" s="26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1" t="s">
        <v>358</v>
      </c>
      <c r="AT222" s="221" t="s">
        <v>117</v>
      </c>
      <c r="AU222" s="221" t="s">
        <v>84</v>
      </c>
      <c r="AY222" s="16" t="s">
        <v>115</v>
      </c>
      <c r="BE222" s="222">
        <f>IF(N222="základní",J222,0)</f>
        <v>0</v>
      </c>
      <c r="BF222" s="222">
        <f>IF(N222="snížená",J222,0)</f>
        <v>0</v>
      </c>
      <c r="BG222" s="222">
        <f>IF(N222="zákl. přenesená",J222,0)</f>
        <v>0</v>
      </c>
      <c r="BH222" s="222">
        <f>IF(N222="sníž. přenesená",J222,0)</f>
        <v>0</v>
      </c>
      <c r="BI222" s="222">
        <f>IF(N222="nulová",J222,0)</f>
        <v>0</v>
      </c>
      <c r="BJ222" s="16" t="s">
        <v>82</v>
      </c>
      <c r="BK222" s="222">
        <f>ROUND(I222*H222,2)</f>
        <v>0</v>
      </c>
      <c r="BL222" s="16" t="s">
        <v>358</v>
      </c>
      <c r="BM222" s="221" t="s">
        <v>359</v>
      </c>
    </row>
    <row r="223" s="2" customFormat="1" ht="6.96" customHeight="1">
      <c r="A223" s="37"/>
      <c r="B223" s="65"/>
      <c r="C223" s="66"/>
      <c r="D223" s="66"/>
      <c r="E223" s="66"/>
      <c r="F223" s="66"/>
      <c r="G223" s="66"/>
      <c r="H223" s="66"/>
      <c r="I223" s="66"/>
      <c r="J223" s="66"/>
      <c r="K223" s="66"/>
      <c r="L223" s="43"/>
      <c r="M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</row>
  </sheetData>
  <sheetProtection sheet="1" autoFilter="0" formatColumns="0" formatRows="0" objects="1" scenarios="1" spinCount="100000" saltValue="4mblGx43SmAPuw1CP3nNmvELwwsaoApAlib6/oBdKskYXw2WjA9CaW4IM1tkAtriZEeHl78Ia3iNgtye+uQP/g==" hashValue="CiWoUnNgmn41DLv5GlsQDoSRzhKYC+MvHmloptmwqMHKfMXNeUX7bevJWUqGnfrAfOPhuJUzy2RI9fjRa5ym5g==" algorithmName="SHA-512" password="CC35"/>
  <autoFilter ref="C120:K222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DESKTOP-RDOKQ5K\Borivoj.Kucera</dc:creator>
  <cp:lastModifiedBy>DESKTOP-RDOKQ5K\Borivoj.Kucera</cp:lastModifiedBy>
  <dcterms:created xsi:type="dcterms:W3CDTF">2024-05-05T18:26:53Z</dcterms:created>
  <dcterms:modified xsi:type="dcterms:W3CDTF">2024-05-05T18:26:58Z</dcterms:modified>
</cp:coreProperties>
</file>