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orivoj.Kucera\Desktop\"/>
    </mc:Choice>
  </mc:AlternateContent>
  <bookViews>
    <workbookView xWindow="0" yWindow="0" windowWidth="0" windowHeight="0"/>
  </bookViews>
  <sheets>
    <sheet name="Rekapitulace stavby" sheetId="1" r:id="rId1"/>
    <sheet name="10-2024 - Odbourání ramp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'10-2024 - Odbourání rampy...'!$C$119:$K$150</definedName>
    <definedName name="_xlnm.Print_Area" localSheetId="1">'10-2024 - Odbourání rampy...'!$C$82:$J$103,'10-2024 - Odbourání rampy...'!$C$109:$K$150</definedName>
    <definedName name="_xlnm.Print_Titles" localSheetId="1">'10-2024 - Odbourání rampy...'!$119:$119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0"/>
  <c r="BH150"/>
  <c r="BG150"/>
  <c r="BF150"/>
  <c r="T150"/>
  <c r="T149"/>
  <c r="T148"/>
  <c r="R150"/>
  <c r="R149"/>
  <c r="R148"/>
  <c r="P150"/>
  <c r="P149"/>
  <c r="P148"/>
  <c r="BI146"/>
  <c r="BH146"/>
  <c r="BG146"/>
  <c r="BF146"/>
  <c r="T146"/>
  <c r="T145"/>
  <c r="T144"/>
  <c r="R146"/>
  <c r="R145"/>
  <c r="R144"/>
  <c r="P146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6"/>
  <c r="F114"/>
  <c r="E112"/>
  <c r="F89"/>
  <c r="F87"/>
  <c r="E85"/>
  <c r="J22"/>
  <c r="E22"/>
  <c r="J117"/>
  <c r="J21"/>
  <c r="J19"/>
  <c r="E19"/>
  <c r="J89"/>
  <c r="J18"/>
  <c r="J16"/>
  <c r="E16"/>
  <c r="F117"/>
  <c r="J15"/>
  <c r="J10"/>
  <c r="J114"/>
  <c i="1" r="L90"/>
  <c r="AM90"/>
  <c r="AM89"/>
  <c r="L89"/>
  <c r="AM87"/>
  <c r="L87"/>
  <c r="L85"/>
  <c r="L84"/>
  <c i="2" r="BK146"/>
  <c r="BK142"/>
  <c r="J143"/>
  <c r="J150"/>
  <c r="J140"/>
  <c r="BK133"/>
  <c r="J125"/>
  <c r="BK150"/>
  <c r="BK140"/>
  <c r="J135"/>
  <c r="BK128"/>
  <c r="BK139"/>
  <c r="BK130"/>
  <c r="J123"/>
  <c i="1" r="AS94"/>
  <c i="2" r="BK143"/>
  <c r="BK138"/>
  <c r="J130"/>
  <c r="BK135"/>
  <c r="J128"/>
  <c r="J142"/>
  <c r="J127"/>
  <c r="BK123"/>
  <c r="J138"/>
  <c r="BK127"/>
  <c r="J146"/>
  <c r="J139"/>
  <c r="J133"/>
  <c r="BK125"/>
  <c l="1" r="BK122"/>
  <c r="P122"/>
  <c r="R122"/>
  <c r="T122"/>
  <c r="BK132"/>
  <c r="J132"/>
  <c r="J97"/>
  <c r="P132"/>
  <c r="R132"/>
  <c r="T132"/>
  <c r="BK137"/>
  <c r="J137"/>
  <c r="J98"/>
  <c r="P137"/>
  <c r="R137"/>
  <c r="T137"/>
  <c r="BK145"/>
  <c r="J145"/>
  <c r="J100"/>
  <c r="BK149"/>
  <c r="J149"/>
  <c r="J102"/>
  <c r="F90"/>
  <c r="J90"/>
  <c r="BE127"/>
  <c r="BE128"/>
  <c r="BE130"/>
  <c r="BE135"/>
  <c r="BE139"/>
  <c r="BE142"/>
  <c r="BE143"/>
  <c r="BE146"/>
  <c r="J116"/>
  <c r="BE123"/>
  <c r="BE133"/>
  <c r="J87"/>
  <c r="BE125"/>
  <c r="BE138"/>
  <c r="BE140"/>
  <c r="BE150"/>
  <c r="F35"/>
  <c i="1" r="BD95"/>
  <c r="BD94"/>
  <c r="W33"/>
  <c i="2" r="F34"/>
  <c i="1" r="BC95"/>
  <c r="BC94"/>
  <c r="AY94"/>
  <c i="2" r="F33"/>
  <c i="1" r="BB95"/>
  <c r="BB94"/>
  <c r="W31"/>
  <c i="2" r="J32"/>
  <c i="1" r="AW95"/>
  <c i="2" r="F32"/>
  <c i="1" r="BA95"/>
  <c r="BA94"/>
  <c r="AW94"/>
  <c r="AK30"/>
  <c i="2" l="1" r="P121"/>
  <c r="P120"/>
  <c i="1" r="AU95"/>
  <c i="2" r="T121"/>
  <c r="T120"/>
  <c r="R121"/>
  <c r="R120"/>
  <c r="BK121"/>
  <c r="BK120"/>
  <c r="J120"/>
  <c r="J94"/>
  <c r="J122"/>
  <c r="J96"/>
  <c r="BK144"/>
  <c r="J144"/>
  <c r="J99"/>
  <c r="BK148"/>
  <c r="J148"/>
  <c r="J101"/>
  <c i="1" r="AU94"/>
  <c i="2" r="J31"/>
  <c i="1" r="AV95"/>
  <c r="AT95"/>
  <c r="AX94"/>
  <c r="W30"/>
  <c r="W32"/>
  <c i="2" r="F31"/>
  <c i="1" r="AZ95"/>
  <c r="AZ94"/>
  <c r="AV94"/>
  <c r="AK29"/>
  <c i="2" l="1" r="J121"/>
  <c r="J95"/>
  <c r="J28"/>
  <c i="1" r="AG95"/>
  <c r="AG94"/>
  <c r="AK26"/>
  <c r="AT94"/>
  <c r="AN94"/>
  <c r="W29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<sst xmlns="http://schemas.openxmlformats.org/spreadsheetml/2006/main">
  <si>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</si>
  <si>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</si>
  <si>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</si>
  <si>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</si>
  <si>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</si>
  <si>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{d3bd0849-a6f9-48bf-a0a4-777af50caf49}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</si>
  <si>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</si>
  <si>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</si>
  <si>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</si>
  <si>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</si>
  <si>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</si>
  <si>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</si>
  <si>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</si>
  <si>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</si>
  <si>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10-2024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</si>
  <si>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</si>
  <si>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</si>
  <si>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Odbourání rampy za LDN</t>
  </si>
  <si>
    <t>KSO:</t>
  </si>
  <si>
    <t>CC-CZ:</t>
  </si>
  <si>
    <t>Místo:</t>
  </si>
  <si>
    <t>HNsP Bílina</t>
  </si>
  <si>
    <t>Datum:</t>
  </si>
  <si>
    <t>5. 5. 2024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</si>
  <si>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</si>
  <si>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</si>
  <si>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</si>
  <si>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</si>
  <si>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</si>
  <si>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</si>
  <si>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</si>
  <si>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</si>
  <si>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</si>
  <si>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</si>
  <si>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</si>
  <si>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</si>
  <si>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</si>
  <si>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</si>
  <si>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</si>
  <si>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</si>
  <si>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</si>
  <si>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</si>
  <si>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</si>
  <si>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</si>
  <si>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</si>
  <si>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</si>
  <si>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</si>
  <si>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</si>
  <si>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</si>
  <si>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</si>
  <si>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</si>
  <si>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</si>
  <si>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</si>
  <si>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</si>
  <si>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</si>
  <si>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</si>
  <si>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</si>
  <si>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</si>
  <si>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</si>
  <si>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</si>
  <si>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</si>
  <si>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</si>
  <si>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</si>
  <si>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</si>
  <si>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</si>
  <si>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</si>
  <si>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</si>
  <si>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</si>
  <si>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</si>
  <si>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</si>
  <si>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</si>
  <si>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</si>
  <si>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</si>
  <si>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</si>
  <si>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</si>
  <si>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</si>
  <si>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</si>
  <si>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</si>
  <si>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</si>
  <si>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</si>
  <si>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</si>
  <si>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</si>
  <si>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</si>
  <si>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</si>
  <si>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</si>
  <si>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</si>
  <si>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</si>
  <si>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</si>
  <si>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</si>
  <si>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</si>
  <si>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</si>
  <si>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</si>
  <si>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</si>
  <si>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</si>
  <si>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</si>
  <si>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</si>
  <si>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</si>
  <si>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</si>
  <si>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</si>
  <si>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</si>
  <si>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</si>
  <si>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</si>
  <si>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</si>
  <si>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</si>
  <si>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</si>
  <si>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</si>
  <si>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</si>
  <si>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</si>
  <si>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</si>
  <si>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</si>
  <si>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</si>
  <si>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</si>
  <si>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</si>
  <si>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</si>
  <si>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</si>
  <si>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</si>
  <si>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</si>
  <si>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113107131</t>
  </si>
  <si>
    <t>Odstranění podkladu z betonu prostého tl přes 100 do 150 mm ručně</t>
  </si>
  <si>
    <t>m2</t>
  </si>
  <si>
    <t>CS ÚRS 2024 01</t>
  </si>
  <si>
    <t>4</t>
  </si>
  <si>
    <t>-252353224</t>
  </si>
  <si>
    <t>VV</t>
  </si>
  <si>
    <t>3,2*1,5</t>
  </si>
  <si>
    <t>181311103</t>
  </si>
  <si>
    <t>Rozprostření ornice tl vrstvy do 200 mm v rovině nebo ve svahu do 1:5 ručně</t>
  </si>
  <si>
    <t>-1745621361</t>
  </si>
  <si>
    <t>15*2,5</t>
  </si>
  <si>
    <t>3</t>
  </si>
  <si>
    <t>181411121</t>
  </si>
  <si>
    <t>Založení lučního trávníku výsevem pl do 1000 m2 v rovině a ve svahu do 1:5</t>
  </si>
  <si>
    <t>-1934987042</t>
  </si>
  <si>
    <t>M</t>
  </si>
  <si>
    <t>00572470</t>
  </si>
  <si>
    <t>osivo směs travní univerzál</t>
  </si>
  <si>
    <t>kg</t>
  </si>
  <si>
    <t>8</t>
  </si>
  <si>
    <t>-799448610</t>
  </si>
  <si>
    <t>37,5*0,02 'Přepočtené koeficientem množství</t>
  </si>
  <si>
    <t>5</t>
  </si>
  <si>
    <t>10364101</t>
  </si>
  <si>
    <t>zemina pro terénní úpravy - ornice</t>
  </si>
  <si>
    <t>t</t>
  </si>
  <si>
    <t>-709520314</t>
  </si>
  <si>
    <t>37,5*0,2*1,6</t>
  </si>
  <si>
    <t>9</t>
  </si>
  <si>
    <t>Ostatní konstrukce a práce, bourání</t>
  </si>
  <si>
    <t>6</t>
  </si>
  <si>
    <t>961044111</t>
  </si>
  <si>
    <t>Bourání základů z betonu prostého</t>
  </si>
  <si>
    <t>m3</t>
  </si>
  <si>
    <t>737556173</t>
  </si>
  <si>
    <t>2,3*2,07*0,8</t>
  </si>
  <si>
    <t>7</t>
  </si>
  <si>
    <t>963053937</t>
  </si>
  <si>
    <t>Bourání ŽB schodišťových ramen monolitických na schodnicích</t>
  </si>
  <si>
    <t>1592979959</t>
  </si>
  <si>
    <t>6,7*1,5</t>
  </si>
  <si>
    <t>997</t>
  </si>
  <si>
    <t>Přesun sutě</t>
  </si>
  <si>
    <t>997013111</t>
  </si>
  <si>
    <t>Vnitrostaveništní doprava suti a vybouraných hmot pro budovy v do 6 m</t>
  </si>
  <si>
    <t>1022693481</t>
  </si>
  <si>
    <t>997013501</t>
  </si>
  <si>
    <t>Odvoz suti a vybouraných hmot na skládku nebo meziskládku do 1 km se složením</t>
  </si>
  <si>
    <t>-1532613790</t>
  </si>
  <si>
    <t>10</t>
  </si>
  <si>
    <t>997013509</t>
  </si>
  <si>
    <t>Příplatek k odvozu suti a vybouraných hmot na skládku ZKD 1 km přes 1 km</t>
  </si>
  <si>
    <t>-1472867649</t>
  </si>
  <si>
    <t>13,324*18</t>
  </si>
  <si>
    <t>11</t>
  </si>
  <si>
    <t>997221611</t>
  </si>
  <si>
    <t>Nakládání suti na dopravní prostředky pro vodorovnou dopravu</t>
  </si>
  <si>
    <t>660862842</t>
  </si>
  <si>
    <t>997221861</t>
  </si>
  <si>
    <t>Poplatek za uložení na recyklační skládce (skládkovné) stavebního odpadu z prostého betonu pod kódem 17 01 01</t>
  </si>
  <si>
    <t>1536832888</t>
  </si>
  <si>
    <t>PSV</t>
  </si>
  <si>
    <t>Práce a dodávky PSV</t>
  </si>
  <si>
    <t>767</t>
  </si>
  <si>
    <t>Konstrukce zámečnické</t>
  </si>
  <si>
    <t>13</t>
  </si>
  <si>
    <t>767161823</t>
  </si>
  <si>
    <t>Demontáž zábradlí schodišťového nerozebíratelného hmotnosti 1 m zábradlí do 20 kg do suti</t>
  </si>
  <si>
    <t>m</t>
  </si>
  <si>
    <t>16</t>
  </si>
  <si>
    <t>-389894711</t>
  </si>
  <si>
    <t>2,07+2,3+0,8+6,7+6,7</t>
  </si>
  <si>
    <t>VRN</t>
  </si>
  <si>
    <t>Vedlejší rozpočtové náklady</t>
  </si>
  <si>
    <t>VRN3</t>
  </si>
  <si>
    <t>Zařízení staveniště</t>
  </si>
  <si>
    <t>14</t>
  </si>
  <si>
    <t>034103000</t>
  </si>
  <si>
    <t>Oplocení staveniště</t>
  </si>
  <si>
    <t>kpl</t>
  </si>
  <si>
    <t>1024</t>
  </si>
  <si>
    <t>-1014867714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</si>
</sst>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34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41</v>
      </c>
      <c r="E29" s="45"/>
      <c r="F29" s="30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43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45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50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51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52</v>
      </c>
      <c r="AI60" s="40"/>
      <c r="AJ60" s="40"/>
      <c r="AK60" s="40"/>
      <c r="AL60" s="40"/>
      <c r="AM60" s="62" t="s">
        <v>53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55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52</v>
      </c>
      <c r="AI75" s="40"/>
      <c r="AJ75" s="40"/>
      <c r="AK75" s="40"/>
      <c r="AL75" s="40"/>
      <c r="AM75" s="62" t="s">
        <v>53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10-2024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Odbourání rampy za LDN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HNsP Bílina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5. 5. 2024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Město Bílina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32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57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30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35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58</v>
      </c>
      <c r="D92" s="92"/>
      <c r="E92" s="92"/>
      <c r="F92" s="92"/>
      <c r="G92" s="92"/>
      <c r="H92" s="93"/>
      <c r="I92" s="94" t="s">
        <v>59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60</v>
      </c>
      <c r="AH92" s="92"/>
      <c r="AI92" s="92"/>
      <c r="AJ92" s="92"/>
      <c r="AK92" s="92"/>
      <c r="AL92" s="92"/>
      <c r="AM92" s="92"/>
      <c r="AN92" s="94" t="s">
        <v>61</v>
      </c>
      <c r="AO92" s="92"/>
      <c r="AP92" s="96"/>
      <c r="AQ92" s="97" t="s">
        <v>62</v>
      </c>
      <c r="AR92" s="42"/>
      <c r="AS92" s="98" t="s">
        <v>63</v>
      </c>
      <c r="AT92" s="99" t="s">
        <v>64</v>
      </c>
      <c r="AU92" s="99" t="s">
        <v>65</v>
      </c>
      <c r="AV92" s="99" t="s">
        <v>66</v>
      </c>
      <c r="AW92" s="99" t="s">
        <v>67</v>
      </c>
      <c r="AX92" s="99" t="s">
        <v>68</v>
      </c>
      <c r="AY92" s="99" t="s">
        <v>69</v>
      </c>
      <c r="AZ92" s="99" t="s">
        <v>70</v>
      </c>
      <c r="BA92" s="99" t="s">
        <v>71</v>
      </c>
      <c r="BB92" s="99" t="s">
        <v>72</v>
      </c>
      <c r="BC92" s="99" t="s">
        <v>73</v>
      </c>
      <c r="BD92" s="100" t="s">
        <v>74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75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76</v>
      </c>
      <c r="BT94" s="115" t="s">
        <v>77</v>
      </c>
      <c r="BV94" s="115" t="s">
        <v>78</v>
      </c>
      <c r="BW94" s="115" t="s">
        <v>5</v>
      </c>
      <c r="BX94" s="115" t="s">
        <v>79</v>
      </c>
      <c r="CL94" s="115" t="s">
        <v>1</v>
      </c>
    </row>
    <row r="95" s="7" customFormat="1" ht="16.5" customHeight="1">
      <c r="A95" s="116" t="s">
        <v>80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'10-2024 - Odbourání rampy...'!J28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ROUND(SUM(AV95:AW95),2)</f>
        <v>0</v>
      </c>
      <c r="AU95" s="126">
        <f>'10-2024 - Odbourání rampy...'!P120</f>
        <v>0</v>
      </c>
      <c r="AV95" s="125">
        <f>'10-2024 - Odbourání rampy...'!J31</f>
        <v>0</v>
      </c>
      <c r="AW95" s="125">
        <f>'10-2024 - Odbourání rampy...'!J32</f>
        <v>0</v>
      </c>
      <c r="AX95" s="125">
        <f>'10-2024 - Odbourání rampy...'!J33</f>
        <v>0</v>
      </c>
      <c r="AY95" s="125">
        <f>'10-2024 - Odbourání rampy...'!J34</f>
        <v>0</v>
      </c>
      <c r="AZ95" s="125">
        <f>'10-2024 - Odbourání rampy...'!F31</f>
        <v>0</v>
      </c>
      <c r="BA95" s="125">
        <f>'10-2024 - Odbourání rampy...'!F32</f>
        <v>0</v>
      </c>
      <c r="BB95" s="125">
        <f>'10-2024 - Odbourání rampy...'!F33</f>
        <v>0</v>
      </c>
      <c r="BC95" s="125">
        <f>'10-2024 - Odbourání rampy...'!F34</f>
        <v>0</v>
      </c>
      <c r="BD95" s="127">
        <f>'10-2024 - Odbourání rampy...'!F35</f>
        <v>0</v>
      </c>
      <c r="BE95" s="7"/>
      <c r="BT95" s="128" t="s">
        <v>82</v>
      </c>
      <c r="BU95" s="128" t="s">
        <v>83</v>
      </c>
      <c r="BV95" s="128" t="s">
        <v>78</v>
      </c>
      <c r="BW95" s="128" t="s">
        <v>5</v>
      </c>
      <c r="BX95" s="128" t="s">
        <v>79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xrjuYgbiYzDURh/bWC1JUHqdTjogDA5GnriPjxpZN5xKFQEgzzSqq6pkAx+hDhcdyZhjGKf8nLEJuSbuddihyA==" hashValue="y25iQmT+rht8tp1N0EpMXRxADQGYv/3txbovPUDDy73TYrJGPzS/CSNijY7NlZhfPz3rTCFXby2nLfnFg5Owc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0-2024 - Odbourání ramp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8"/>
      <c r="AT3" s="15" t="s">
        <v>84</v>
      </c>
    </row>
    <row r="4" hidden="1" s="1" customFormat="1" ht="24.96" customHeight="1">
      <c r="B4" s="18"/>
      <c r="D4" s="131" t="s">
        <v>85</v>
      </c>
      <c r="L4" s="18"/>
      <c r="M4" s="132" t="s">
        <v>10</v>
      </c>
      <c r="AT4" s="15" t="s">
        <v>4</v>
      </c>
    </row>
    <row r="5" hidden="1" s="1" customFormat="1" ht="6.96" customHeight="1">
      <c r="B5" s="18"/>
      <c r="L5" s="18"/>
    </row>
    <row r="6" hidden="1" s="2" customFormat="1" ht="12" customHeight="1">
      <c r="A6" s="36"/>
      <c r="B6" s="42"/>
      <c r="C6" s="36"/>
      <c r="D6" s="133" t="s">
        <v>16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hidden="1" s="2" customFormat="1" ht="16.5" customHeight="1">
      <c r="A7" s="36"/>
      <c r="B7" s="42"/>
      <c r="C7" s="36"/>
      <c r="D7" s="36"/>
      <c r="E7" s="134" t="s">
        <v>17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hidden="1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2" customHeight="1">
      <c r="A9" s="36"/>
      <c r="B9" s="42"/>
      <c r="C9" s="36"/>
      <c r="D9" s="133" t="s">
        <v>18</v>
      </c>
      <c r="E9" s="36"/>
      <c r="F9" s="135" t="s">
        <v>1</v>
      </c>
      <c r="G9" s="36"/>
      <c r="H9" s="36"/>
      <c r="I9" s="133" t="s">
        <v>19</v>
      </c>
      <c r="J9" s="135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42"/>
      <c r="C10" s="36"/>
      <c r="D10" s="133" t="s">
        <v>20</v>
      </c>
      <c r="E10" s="36"/>
      <c r="F10" s="135" t="s">
        <v>21</v>
      </c>
      <c r="G10" s="36"/>
      <c r="H10" s="36"/>
      <c r="I10" s="133" t="s">
        <v>22</v>
      </c>
      <c r="J10" s="136" t="str">
        <f>'Rekapitulace stavby'!AN8</f>
        <v>5. 5. 2024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33" t="s">
        <v>24</v>
      </c>
      <c r="E12" s="36"/>
      <c r="F12" s="36"/>
      <c r="G12" s="36"/>
      <c r="H12" s="36"/>
      <c r="I12" s="133" t="s">
        <v>25</v>
      </c>
      <c r="J12" s="135" t="s">
        <v>26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8" customHeight="1">
      <c r="A13" s="36"/>
      <c r="B13" s="42"/>
      <c r="C13" s="36"/>
      <c r="D13" s="36"/>
      <c r="E13" s="135" t="s">
        <v>27</v>
      </c>
      <c r="F13" s="36"/>
      <c r="G13" s="36"/>
      <c r="H13" s="36"/>
      <c r="I13" s="133" t="s">
        <v>28</v>
      </c>
      <c r="J13" s="135" t="s">
        <v>29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2" customHeight="1">
      <c r="A15" s="36"/>
      <c r="B15" s="42"/>
      <c r="C15" s="36"/>
      <c r="D15" s="133" t="s">
        <v>30</v>
      </c>
      <c r="E15" s="36"/>
      <c r="F15" s="36"/>
      <c r="G15" s="36"/>
      <c r="H15" s="36"/>
      <c r="I15" s="133" t="s">
        <v>25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5"/>
      <c r="G16" s="135"/>
      <c r="H16" s="135"/>
      <c r="I16" s="133" t="s">
        <v>28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2" customHeight="1">
      <c r="A18" s="36"/>
      <c r="B18" s="42"/>
      <c r="C18" s="36"/>
      <c r="D18" s="133" t="s">
        <v>32</v>
      </c>
      <c r="E18" s="36"/>
      <c r="F18" s="36"/>
      <c r="G18" s="36"/>
      <c r="H18" s="36"/>
      <c r="I18" s="133" t="s">
        <v>25</v>
      </c>
      <c r="J18" s="135" t="str">
        <f>IF('Rekapitulace stavby'!AN16="","",'Rekapitulace stavby'!AN16)</f>
        <v/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8" customHeight="1">
      <c r="A19" s="36"/>
      <c r="B19" s="42"/>
      <c r="C19" s="36"/>
      <c r="D19" s="36"/>
      <c r="E19" s="135" t="str">
        <f>IF('Rekapitulace stavby'!E17="","",'Rekapitulace stavby'!E17)</f>
        <v xml:space="preserve"> </v>
      </c>
      <c r="F19" s="36"/>
      <c r="G19" s="36"/>
      <c r="H19" s="36"/>
      <c r="I19" s="133" t="s">
        <v>28</v>
      </c>
      <c r="J19" s="135" t="str">
        <f>IF('Rekapitulace stavby'!AN17="","",'Rekapitulace stavby'!AN17)</f>
        <v/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2" customHeight="1">
      <c r="A21" s="36"/>
      <c r="B21" s="42"/>
      <c r="C21" s="36"/>
      <c r="D21" s="133" t="s">
        <v>35</v>
      </c>
      <c r="E21" s="36"/>
      <c r="F21" s="36"/>
      <c r="G21" s="36"/>
      <c r="H21" s="36"/>
      <c r="I21" s="133" t="s">
        <v>25</v>
      </c>
      <c r="J21" s="135" t="str">
        <f>IF('Rekapitulace stavby'!AN19="","",'Rekapitulace stavby'!AN19)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8" customHeight="1">
      <c r="A22" s="36"/>
      <c r="B22" s="42"/>
      <c r="C22" s="36"/>
      <c r="D22" s="36"/>
      <c r="E22" s="135" t="str">
        <f>IF('Rekapitulace stavby'!E20="","",'Rekapitulace stavby'!E20)</f>
        <v xml:space="preserve"> </v>
      </c>
      <c r="F22" s="36"/>
      <c r="G22" s="36"/>
      <c r="H22" s="36"/>
      <c r="I22" s="133" t="s">
        <v>28</v>
      </c>
      <c r="J22" s="135" t="str">
        <f>IF('Rekapitulace stavby'!AN20="","",'Rekapitulace stavby'!AN20)</f>
        <v/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2" customHeight="1">
      <c r="A24" s="36"/>
      <c r="B24" s="42"/>
      <c r="C24" s="36"/>
      <c r="D24" s="133" t="s">
        <v>36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hidden="1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42"/>
      <c r="C27" s="36"/>
      <c r="D27" s="141"/>
      <c r="E27" s="141"/>
      <c r="F27" s="141"/>
      <c r="G27" s="141"/>
      <c r="H27" s="141"/>
      <c r="I27" s="141"/>
      <c r="J27" s="141"/>
      <c r="K27" s="141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25.44" customHeight="1">
      <c r="A28" s="36"/>
      <c r="B28" s="42"/>
      <c r="C28" s="36"/>
      <c r="D28" s="142" t="s">
        <v>37</v>
      </c>
      <c r="E28" s="36"/>
      <c r="F28" s="36"/>
      <c r="G28" s="36"/>
      <c r="H28" s="36"/>
      <c r="I28" s="36"/>
      <c r="J28" s="143">
        <f>ROUND(J120,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14.4" customHeight="1">
      <c r="A30" s="36"/>
      <c r="B30" s="42"/>
      <c r="C30" s="36"/>
      <c r="D30" s="36"/>
      <c r="E30" s="36"/>
      <c r="F30" s="144" t="s">
        <v>39</v>
      </c>
      <c r="G30" s="36"/>
      <c r="H30" s="36"/>
      <c r="I30" s="144" t="s">
        <v>38</v>
      </c>
      <c r="J30" s="144" t="s">
        <v>40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14.4" customHeight="1">
      <c r="A31" s="36"/>
      <c r="B31" s="42"/>
      <c r="C31" s="36"/>
      <c r="D31" s="145" t="s">
        <v>41</v>
      </c>
      <c r="E31" s="133" t="s">
        <v>42</v>
      </c>
      <c r="F31" s="146">
        <f>ROUND((SUM(BE120:BE150)),  2)</f>
        <v>0</v>
      </c>
      <c r="G31" s="36"/>
      <c r="H31" s="36"/>
      <c r="I31" s="147">
        <v>0.20999999999999999</v>
      </c>
      <c r="J31" s="146">
        <f>ROUND(((SUM(BE120:BE150))*I31),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133" t="s">
        <v>43</v>
      </c>
      <c r="F32" s="146">
        <f>ROUND((SUM(BF120:BF150)),  2)</f>
        <v>0</v>
      </c>
      <c r="G32" s="36"/>
      <c r="H32" s="36"/>
      <c r="I32" s="147">
        <v>0.12</v>
      </c>
      <c r="J32" s="146">
        <f>ROUND(((SUM(BF120:BF150))*I32),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3" t="s">
        <v>44</v>
      </c>
      <c r="F33" s="146">
        <f>ROUND((SUM(BG120:BG150)),  2)</f>
        <v>0</v>
      </c>
      <c r="G33" s="36"/>
      <c r="H33" s="36"/>
      <c r="I33" s="147">
        <v>0.20999999999999999</v>
      </c>
      <c r="J33" s="146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45</v>
      </c>
      <c r="F34" s="146">
        <f>ROUND((SUM(BH120:BH150)),  2)</f>
        <v>0</v>
      </c>
      <c r="G34" s="36"/>
      <c r="H34" s="36"/>
      <c r="I34" s="147">
        <v>0.12</v>
      </c>
      <c r="J34" s="146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3" t="s">
        <v>46</v>
      </c>
      <c r="F35" s="146">
        <f>ROUND((SUM(BI120:BI150)),  2)</f>
        <v>0</v>
      </c>
      <c r="G35" s="36"/>
      <c r="H35" s="36"/>
      <c r="I35" s="147">
        <v>0</v>
      </c>
      <c r="J35" s="146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25.44" customHeight="1">
      <c r="A37" s="36"/>
      <c r="B37" s="42"/>
      <c r="C37" s="148"/>
      <c r="D37" s="149" t="s">
        <v>47</v>
      </c>
      <c r="E37" s="150"/>
      <c r="F37" s="150"/>
      <c r="G37" s="151" t="s">
        <v>48</v>
      </c>
      <c r="H37" s="152" t="s">
        <v>49</v>
      </c>
      <c r="I37" s="150"/>
      <c r="J37" s="153">
        <f>SUM(J28:J35)</f>
        <v>0</v>
      </c>
      <c r="K37" s="154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1" customFormat="1" ht="14.4" customHeight="1">
      <c r="B39" s="18"/>
      <c r="L39" s="18"/>
    </row>
    <row r="40" hidden="1" s="1" customFormat="1" ht="14.4" customHeight="1">
      <c r="B40" s="18"/>
      <c r="L40" s="18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61"/>
      <c r="D50" s="155" t="s">
        <v>50</v>
      </c>
      <c r="E50" s="156"/>
      <c r="F50" s="156"/>
      <c r="G50" s="155" t="s">
        <v>51</v>
      </c>
      <c r="H50" s="156"/>
      <c r="I50" s="156"/>
      <c r="J50" s="156"/>
      <c r="K50" s="156"/>
      <c r="L50" s="6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42"/>
      <c r="C61" s="36"/>
      <c r="D61" s="157" t="s">
        <v>52</v>
      </c>
      <c r="E61" s="158"/>
      <c r="F61" s="159" t="s">
        <v>53</v>
      </c>
      <c r="G61" s="157" t="s">
        <v>52</v>
      </c>
      <c r="H61" s="158"/>
      <c r="I61" s="158"/>
      <c r="J61" s="160" t="s">
        <v>53</v>
      </c>
      <c r="K61" s="158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42"/>
      <c r="C65" s="36"/>
      <c r="D65" s="155" t="s">
        <v>54</v>
      </c>
      <c r="E65" s="161"/>
      <c r="F65" s="161"/>
      <c r="G65" s="155" t="s">
        <v>55</v>
      </c>
      <c r="H65" s="161"/>
      <c r="I65" s="161"/>
      <c r="J65" s="161"/>
      <c r="K65" s="161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42"/>
      <c r="C76" s="36"/>
      <c r="D76" s="157" t="s">
        <v>52</v>
      </c>
      <c r="E76" s="158"/>
      <c r="F76" s="159" t="s">
        <v>53</v>
      </c>
      <c r="G76" s="157" t="s">
        <v>52</v>
      </c>
      <c r="H76" s="158"/>
      <c r="I76" s="158"/>
      <c r="J76" s="160" t="s">
        <v>53</v>
      </c>
      <c r="K76" s="158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s="2" customFormat="1" ht="6.96" customHeight="1">
      <c r="A81" s="36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74" t="str">
        <f>E7</f>
        <v>Odbourání rampy za LDN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20</v>
      </c>
      <c r="D87" s="38"/>
      <c r="E87" s="38"/>
      <c r="F87" s="25" t="str">
        <f>F10</f>
        <v>HNsP Bílina</v>
      </c>
      <c r="G87" s="38"/>
      <c r="H87" s="38"/>
      <c r="I87" s="30" t="s">
        <v>22</v>
      </c>
      <c r="J87" s="77" t="str">
        <f>IF(J10="","",J10)</f>
        <v>5. 5. 2024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24</v>
      </c>
      <c r="D89" s="38"/>
      <c r="E89" s="38"/>
      <c r="F89" s="25" t="str">
        <f>E13</f>
        <v>Město Bílina</v>
      </c>
      <c r="G89" s="38"/>
      <c r="H89" s="38"/>
      <c r="I89" s="30" t="s">
        <v>32</v>
      </c>
      <c r="J89" s="34" t="str">
        <f>E19</f>
        <v xml:space="preserve"> 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30</v>
      </c>
      <c r="D90" s="38"/>
      <c r="E90" s="38"/>
      <c r="F90" s="25" t="str">
        <f>IF(E16="","",E16)</f>
        <v>Vyplň údaj</v>
      </c>
      <c r="G90" s="38"/>
      <c r="H90" s="38"/>
      <c r="I90" s="30" t="s">
        <v>35</v>
      </c>
      <c r="J90" s="34" t="str">
        <f>E22</f>
        <v xml:space="preserve"> 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66" t="s">
        <v>87</v>
      </c>
      <c r="D92" s="167"/>
      <c r="E92" s="167"/>
      <c r="F92" s="167"/>
      <c r="G92" s="167"/>
      <c r="H92" s="167"/>
      <c r="I92" s="167"/>
      <c r="J92" s="168" t="s">
        <v>88</v>
      </c>
      <c r="K92" s="167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69" t="s">
        <v>89</v>
      </c>
      <c r="D94" s="38"/>
      <c r="E94" s="38"/>
      <c r="F94" s="38"/>
      <c r="G94" s="38"/>
      <c r="H94" s="38"/>
      <c r="I94" s="38"/>
      <c r="J94" s="108">
        <f>J120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90</v>
      </c>
    </row>
    <row r="95" s="9" customFormat="1" ht="24.96" customHeight="1">
      <c r="A95" s="9"/>
      <c r="B95" s="170"/>
      <c r="C95" s="171"/>
      <c r="D95" s="172" t="s">
        <v>91</v>
      </c>
      <c r="E95" s="173"/>
      <c r="F95" s="173"/>
      <c r="G95" s="173"/>
      <c r="H95" s="173"/>
      <c r="I95" s="173"/>
      <c r="J95" s="174">
        <f>J121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6"/>
      <c r="C96" s="177"/>
      <c r="D96" s="178" t="s">
        <v>92</v>
      </c>
      <c r="E96" s="179"/>
      <c r="F96" s="179"/>
      <c r="G96" s="179"/>
      <c r="H96" s="179"/>
      <c r="I96" s="179"/>
      <c r="J96" s="180">
        <f>J122</f>
        <v>0</v>
      </c>
      <c r="K96" s="177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6"/>
      <c r="C97" s="177"/>
      <c r="D97" s="178" t="s">
        <v>93</v>
      </c>
      <c r="E97" s="179"/>
      <c r="F97" s="179"/>
      <c r="G97" s="179"/>
      <c r="H97" s="179"/>
      <c r="I97" s="179"/>
      <c r="J97" s="180">
        <f>J132</f>
        <v>0</v>
      </c>
      <c r="K97" s="177"/>
      <c r="L97" s="18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6"/>
      <c r="C98" s="177"/>
      <c r="D98" s="178" t="s">
        <v>94</v>
      </c>
      <c r="E98" s="179"/>
      <c r="F98" s="179"/>
      <c r="G98" s="179"/>
      <c r="H98" s="179"/>
      <c r="I98" s="179"/>
      <c r="J98" s="180">
        <f>J137</f>
        <v>0</v>
      </c>
      <c r="K98" s="177"/>
      <c r="L98" s="18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0"/>
      <c r="C99" s="171"/>
      <c r="D99" s="172" t="s">
        <v>95</v>
      </c>
      <c r="E99" s="173"/>
      <c r="F99" s="173"/>
      <c r="G99" s="173"/>
      <c r="H99" s="173"/>
      <c r="I99" s="173"/>
      <c r="J99" s="174">
        <f>J144</f>
        <v>0</v>
      </c>
      <c r="K99" s="171"/>
      <c r="L99" s="17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6"/>
      <c r="C100" s="177"/>
      <c r="D100" s="178" t="s">
        <v>96</v>
      </c>
      <c r="E100" s="179"/>
      <c r="F100" s="179"/>
      <c r="G100" s="179"/>
      <c r="H100" s="179"/>
      <c r="I100" s="179"/>
      <c r="J100" s="180">
        <f>J145</f>
        <v>0</v>
      </c>
      <c r="K100" s="177"/>
      <c r="L100" s="18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0"/>
      <c r="C101" s="171"/>
      <c r="D101" s="172" t="s">
        <v>97</v>
      </c>
      <c r="E101" s="173"/>
      <c r="F101" s="173"/>
      <c r="G101" s="173"/>
      <c r="H101" s="173"/>
      <c r="I101" s="173"/>
      <c r="J101" s="174">
        <f>J148</f>
        <v>0</v>
      </c>
      <c r="K101" s="171"/>
      <c r="L101" s="17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6"/>
      <c r="C102" s="177"/>
      <c r="D102" s="178" t="s">
        <v>98</v>
      </c>
      <c r="E102" s="179"/>
      <c r="F102" s="179"/>
      <c r="G102" s="179"/>
      <c r="H102" s="179"/>
      <c r="I102" s="179"/>
      <c r="J102" s="180">
        <f>J149</f>
        <v>0</v>
      </c>
      <c r="K102" s="177"/>
      <c r="L102" s="18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99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74" t="str">
        <f>E7</f>
        <v>Odbourání rampy za LDN</v>
      </c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8"/>
      <c r="E114" s="38"/>
      <c r="F114" s="25" t="str">
        <f>F10</f>
        <v>HNsP Bílina</v>
      </c>
      <c r="G114" s="38"/>
      <c r="H114" s="38"/>
      <c r="I114" s="30" t="s">
        <v>22</v>
      </c>
      <c r="J114" s="77" t="str">
        <f>IF(J10="","",J10)</f>
        <v>5. 5. 2024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8"/>
      <c r="E116" s="38"/>
      <c r="F116" s="25" t="str">
        <f>E13</f>
        <v>Město Bílina</v>
      </c>
      <c r="G116" s="38"/>
      <c r="H116" s="38"/>
      <c r="I116" s="30" t="s">
        <v>32</v>
      </c>
      <c r="J116" s="34" t="str">
        <f>E19</f>
        <v xml:space="preserve"> 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30</v>
      </c>
      <c r="D117" s="38"/>
      <c r="E117" s="38"/>
      <c r="F117" s="25" t="str">
        <f>IF(E16="","",E16)</f>
        <v>Vyplň údaj</v>
      </c>
      <c r="G117" s="38"/>
      <c r="H117" s="38"/>
      <c r="I117" s="30" t="s">
        <v>35</v>
      </c>
      <c r="J117" s="34" t="str">
        <f>E22</f>
        <v xml:space="preserve"> 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82"/>
      <c r="B119" s="183"/>
      <c r="C119" s="184" t="s">
        <v>100</v>
      </c>
      <c r="D119" s="185" t="s">
        <v>62</v>
      </c>
      <c r="E119" s="185" t="s">
        <v>58</v>
      </c>
      <c r="F119" s="185" t="s">
        <v>59</v>
      </c>
      <c r="G119" s="185" t="s">
        <v>101</v>
      </c>
      <c r="H119" s="185" t="s">
        <v>102</v>
      </c>
      <c r="I119" s="185" t="s">
        <v>103</v>
      </c>
      <c r="J119" s="185" t="s">
        <v>88</v>
      </c>
      <c r="K119" s="186" t="s">
        <v>104</v>
      </c>
      <c r="L119" s="187"/>
      <c r="M119" s="98" t="s">
        <v>1</v>
      </c>
      <c r="N119" s="99" t="s">
        <v>41</v>
      </c>
      <c r="O119" s="99" t="s">
        <v>105</v>
      </c>
      <c r="P119" s="99" t="s">
        <v>106</v>
      </c>
      <c r="Q119" s="99" t="s">
        <v>107</v>
      </c>
      <c r="R119" s="99" t="s">
        <v>108</v>
      </c>
      <c r="S119" s="99" t="s">
        <v>109</v>
      </c>
      <c r="T119" s="100" t="s">
        <v>110</v>
      </c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</row>
    <row r="120" s="2" customFormat="1" ht="22.8" customHeight="1">
      <c r="A120" s="36"/>
      <c r="B120" s="37"/>
      <c r="C120" s="105" t="s">
        <v>111</v>
      </c>
      <c r="D120" s="38"/>
      <c r="E120" s="38"/>
      <c r="F120" s="38"/>
      <c r="G120" s="38"/>
      <c r="H120" s="38"/>
      <c r="I120" s="38"/>
      <c r="J120" s="188">
        <f>BK120</f>
        <v>0</v>
      </c>
      <c r="K120" s="38"/>
      <c r="L120" s="42"/>
      <c r="M120" s="101"/>
      <c r="N120" s="189"/>
      <c r="O120" s="102"/>
      <c r="P120" s="190">
        <f>P121+P144+P148</f>
        <v>0</v>
      </c>
      <c r="Q120" s="102"/>
      <c r="R120" s="190">
        <f>R121+R144+R148</f>
        <v>12.00075</v>
      </c>
      <c r="S120" s="102"/>
      <c r="T120" s="191">
        <f>T121+T144+T148</f>
        <v>13.32427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76</v>
      </c>
      <c r="AU120" s="15" t="s">
        <v>90</v>
      </c>
      <c r="BK120" s="192">
        <f>BK121+BK144+BK148</f>
        <v>0</v>
      </c>
    </row>
    <row r="121" s="12" customFormat="1" ht="25.92" customHeight="1">
      <c r="A121" s="12"/>
      <c r="B121" s="193"/>
      <c r="C121" s="194"/>
      <c r="D121" s="195" t="s">
        <v>76</v>
      </c>
      <c r="E121" s="196" t="s">
        <v>112</v>
      </c>
      <c r="F121" s="196" t="s">
        <v>113</v>
      </c>
      <c r="G121" s="194"/>
      <c r="H121" s="194"/>
      <c r="I121" s="197"/>
      <c r="J121" s="198">
        <f>BK121</f>
        <v>0</v>
      </c>
      <c r="K121" s="194"/>
      <c r="L121" s="199"/>
      <c r="M121" s="200"/>
      <c r="N121" s="201"/>
      <c r="O121" s="201"/>
      <c r="P121" s="202">
        <f>P122+P132+P137</f>
        <v>0</v>
      </c>
      <c r="Q121" s="201"/>
      <c r="R121" s="202">
        <f>R122+R132+R137</f>
        <v>12.00075</v>
      </c>
      <c r="S121" s="201"/>
      <c r="T121" s="203">
        <f>T122+T132+T137</f>
        <v>13.027150000000001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4" t="s">
        <v>82</v>
      </c>
      <c r="AT121" s="205" t="s">
        <v>76</v>
      </c>
      <c r="AU121" s="205" t="s">
        <v>77</v>
      </c>
      <c r="AY121" s="204" t="s">
        <v>114</v>
      </c>
      <c r="BK121" s="206">
        <f>BK122+BK132+BK137</f>
        <v>0</v>
      </c>
    </row>
    <row r="122" s="12" customFormat="1" ht="22.8" customHeight="1">
      <c r="A122" s="12"/>
      <c r="B122" s="193"/>
      <c r="C122" s="194"/>
      <c r="D122" s="195" t="s">
        <v>76</v>
      </c>
      <c r="E122" s="207" t="s">
        <v>82</v>
      </c>
      <c r="F122" s="207" t="s">
        <v>115</v>
      </c>
      <c r="G122" s="194"/>
      <c r="H122" s="194"/>
      <c r="I122" s="197"/>
      <c r="J122" s="208">
        <f>BK122</f>
        <v>0</v>
      </c>
      <c r="K122" s="194"/>
      <c r="L122" s="199"/>
      <c r="M122" s="200"/>
      <c r="N122" s="201"/>
      <c r="O122" s="201"/>
      <c r="P122" s="202">
        <f>SUM(P123:P131)</f>
        <v>0</v>
      </c>
      <c r="Q122" s="201"/>
      <c r="R122" s="202">
        <f>SUM(R123:R131)</f>
        <v>12.00075</v>
      </c>
      <c r="S122" s="201"/>
      <c r="T122" s="203">
        <f>SUM(T123:T131)</f>
        <v>1.5600000000000001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4" t="s">
        <v>82</v>
      </c>
      <c r="AT122" s="205" t="s">
        <v>76</v>
      </c>
      <c r="AU122" s="205" t="s">
        <v>82</v>
      </c>
      <c r="AY122" s="204" t="s">
        <v>114</v>
      </c>
      <c r="BK122" s="206">
        <f>SUM(BK123:BK131)</f>
        <v>0</v>
      </c>
    </row>
    <row r="123" s="2" customFormat="1" ht="24.15" customHeight="1">
      <c r="A123" s="36"/>
      <c r="B123" s="37"/>
      <c r="C123" s="209" t="s">
        <v>82</v>
      </c>
      <c r="D123" s="209" t="s">
        <v>116</v>
      </c>
      <c r="E123" s="210" t="s">
        <v>117</v>
      </c>
      <c r="F123" s="211" t="s">
        <v>118</v>
      </c>
      <c r="G123" s="212" t="s">
        <v>119</v>
      </c>
      <c r="H123" s="213">
        <v>4.7999999999999998</v>
      </c>
      <c r="I123" s="214"/>
      <c r="J123" s="215">
        <f>ROUND(I123*H123,2)</f>
        <v>0</v>
      </c>
      <c r="K123" s="211" t="s">
        <v>120</v>
      </c>
      <c r="L123" s="42"/>
      <c r="M123" s="216" t="s">
        <v>1</v>
      </c>
      <c r="N123" s="217" t="s">
        <v>42</v>
      </c>
      <c r="O123" s="89"/>
      <c r="P123" s="218">
        <f>O123*H123</f>
        <v>0</v>
      </c>
      <c r="Q123" s="218">
        <v>0</v>
      </c>
      <c r="R123" s="218">
        <f>Q123*H123</f>
        <v>0</v>
      </c>
      <c r="S123" s="218">
        <v>0.32500000000000001</v>
      </c>
      <c r="T123" s="219">
        <f>S123*H123</f>
        <v>1.5600000000000001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0" t="s">
        <v>121</v>
      </c>
      <c r="AT123" s="220" t="s">
        <v>116</v>
      </c>
      <c r="AU123" s="220" t="s">
        <v>84</v>
      </c>
      <c r="AY123" s="15" t="s">
        <v>114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5" t="s">
        <v>82</v>
      </c>
      <c r="BK123" s="221">
        <f>ROUND(I123*H123,2)</f>
        <v>0</v>
      </c>
      <c r="BL123" s="15" t="s">
        <v>121</v>
      </c>
      <c r="BM123" s="220" t="s">
        <v>122</v>
      </c>
    </row>
    <row r="124" s="13" customFormat="1">
      <c r="A124" s="13"/>
      <c r="B124" s="222"/>
      <c r="C124" s="223"/>
      <c r="D124" s="224" t="s">
        <v>123</v>
      </c>
      <c r="E124" s="225" t="s">
        <v>1</v>
      </c>
      <c r="F124" s="226" t="s">
        <v>124</v>
      </c>
      <c r="G124" s="223"/>
      <c r="H124" s="227">
        <v>4.7999999999999998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123</v>
      </c>
      <c r="AU124" s="233" t="s">
        <v>84</v>
      </c>
      <c r="AV124" s="13" t="s">
        <v>84</v>
      </c>
      <c r="AW124" s="13" t="s">
        <v>34</v>
      </c>
      <c r="AX124" s="13" t="s">
        <v>82</v>
      </c>
      <c r="AY124" s="233" t="s">
        <v>114</v>
      </c>
    </row>
    <row r="125" s="2" customFormat="1" ht="24.15" customHeight="1">
      <c r="A125" s="36"/>
      <c r="B125" s="37"/>
      <c r="C125" s="209" t="s">
        <v>84</v>
      </c>
      <c r="D125" s="209" t="s">
        <v>116</v>
      </c>
      <c r="E125" s="210" t="s">
        <v>125</v>
      </c>
      <c r="F125" s="211" t="s">
        <v>126</v>
      </c>
      <c r="G125" s="212" t="s">
        <v>119</v>
      </c>
      <c r="H125" s="213">
        <v>37.5</v>
      </c>
      <c r="I125" s="214"/>
      <c r="J125" s="215">
        <f>ROUND(I125*H125,2)</f>
        <v>0</v>
      </c>
      <c r="K125" s="211" t="s">
        <v>120</v>
      </c>
      <c r="L125" s="42"/>
      <c r="M125" s="216" t="s">
        <v>1</v>
      </c>
      <c r="N125" s="217" t="s">
        <v>42</v>
      </c>
      <c r="O125" s="89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0" t="s">
        <v>121</v>
      </c>
      <c r="AT125" s="220" t="s">
        <v>116</v>
      </c>
      <c r="AU125" s="220" t="s">
        <v>84</v>
      </c>
      <c r="AY125" s="15" t="s">
        <v>114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5" t="s">
        <v>82</v>
      </c>
      <c r="BK125" s="221">
        <f>ROUND(I125*H125,2)</f>
        <v>0</v>
      </c>
      <c r="BL125" s="15" t="s">
        <v>121</v>
      </c>
      <c r="BM125" s="220" t="s">
        <v>127</v>
      </c>
    </row>
    <row r="126" s="13" customFormat="1">
      <c r="A126" s="13"/>
      <c r="B126" s="222"/>
      <c r="C126" s="223"/>
      <c r="D126" s="224" t="s">
        <v>123</v>
      </c>
      <c r="E126" s="225" t="s">
        <v>1</v>
      </c>
      <c r="F126" s="226" t="s">
        <v>128</v>
      </c>
      <c r="G126" s="223"/>
      <c r="H126" s="227">
        <v>37.5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123</v>
      </c>
      <c r="AU126" s="233" t="s">
        <v>84</v>
      </c>
      <c r="AV126" s="13" t="s">
        <v>84</v>
      </c>
      <c r="AW126" s="13" t="s">
        <v>34</v>
      </c>
      <c r="AX126" s="13" t="s">
        <v>82</v>
      </c>
      <c r="AY126" s="233" t="s">
        <v>114</v>
      </c>
    </row>
    <row r="127" s="2" customFormat="1" ht="24.15" customHeight="1">
      <c r="A127" s="36"/>
      <c r="B127" s="37"/>
      <c r="C127" s="209" t="s">
        <v>129</v>
      </c>
      <c r="D127" s="209" t="s">
        <v>116</v>
      </c>
      <c r="E127" s="210" t="s">
        <v>130</v>
      </c>
      <c r="F127" s="211" t="s">
        <v>131</v>
      </c>
      <c r="G127" s="212" t="s">
        <v>119</v>
      </c>
      <c r="H127" s="213">
        <v>37.5</v>
      </c>
      <c r="I127" s="214"/>
      <c r="J127" s="215">
        <f>ROUND(I127*H127,2)</f>
        <v>0</v>
      </c>
      <c r="K127" s="211" t="s">
        <v>120</v>
      </c>
      <c r="L127" s="42"/>
      <c r="M127" s="216" t="s">
        <v>1</v>
      </c>
      <c r="N127" s="217" t="s">
        <v>42</v>
      </c>
      <c r="O127" s="89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0" t="s">
        <v>121</v>
      </c>
      <c r="AT127" s="220" t="s">
        <v>116</v>
      </c>
      <c r="AU127" s="220" t="s">
        <v>84</v>
      </c>
      <c r="AY127" s="15" t="s">
        <v>114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5" t="s">
        <v>82</v>
      </c>
      <c r="BK127" s="221">
        <f>ROUND(I127*H127,2)</f>
        <v>0</v>
      </c>
      <c r="BL127" s="15" t="s">
        <v>121</v>
      </c>
      <c r="BM127" s="220" t="s">
        <v>132</v>
      </c>
    </row>
    <row r="128" s="2" customFormat="1" ht="16.5" customHeight="1">
      <c r="A128" s="36"/>
      <c r="B128" s="37"/>
      <c r="C128" s="234" t="s">
        <v>121</v>
      </c>
      <c r="D128" s="234" t="s">
        <v>133</v>
      </c>
      <c r="E128" s="235" t="s">
        <v>134</v>
      </c>
      <c r="F128" s="236" t="s">
        <v>135</v>
      </c>
      <c r="G128" s="237" t="s">
        <v>136</v>
      </c>
      <c r="H128" s="238">
        <v>0.75</v>
      </c>
      <c r="I128" s="239"/>
      <c r="J128" s="240">
        <f>ROUND(I128*H128,2)</f>
        <v>0</v>
      </c>
      <c r="K128" s="236" t="s">
        <v>120</v>
      </c>
      <c r="L128" s="241"/>
      <c r="M128" s="242" t="s">
        <v>1</v>
      </c>
      <c r="N128" s="243" t="s">
        <v>42</v>
      </c>
      <c r="O128" s="89"/>
      <c r="P128" s="218">
        <f>O128*H128</f>
        <v>0</v>
      </c>
      <c r="Q128" s="218">
        <v>0.001</v>
      </c>
      <c r="R128" s="218">
        <f>Q128*H128</f>
        <v>0.00075000000000000002</v>
      </c>
      <c r="S128" s="218">
        <v>0</v>
      </c>
      <c r="T128" s="21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0" t="s">
        <v>137</v>
      </c>
      <c r="AT128" s="220" t="s">
        <v>133</v>
      </c>
      <c r="AU128" s="220" t="s">
        <v>84</v>
      </c>
      <c r="AY128" s="15" t="s">
        <v>114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5" t="s">
        <v>82</v>
      </c>
      <c r="BK128" s="221">
        <f>ROUND(I128*H128,2)</f>
        <v>0</v>
      </c>
      <c r="BL128" s="15" t="s">
        <v>121</v>
      </c>
      <c r="BM128" s="220" t="s">
        <v>138</v>
      </c>
    </row>
    <row r="129" s="13" customFormat="1">
      <c r="A129" s="13"/>
      <c r="B129" s="222"/>
      <c r="C129" s="223"/>
      <c r="D129" s="224" t="s">
        <v>123</v>
      </c>
      <c r="E129" s="223"/>
      <c r="F129" s="226" t="s">
        <v>139</v>
      </c>
      <c r="G129" s="223"/>
      <c r="H129" s="227">
        <v>0.75</v>
      </c>
      <c r="I129" s="228"/>
      <c r="J129" s="223"/>
      <c r="K129" s="223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123</v>
      </c>
      <c r="AU129" s="233" t="s">
        <v>84</v>
      </c>
      <c r="AV129" s="13" t="s">
        <v>84</v>
      </c>
      <c r="AW129" s="13" t="s">
        <v>4</v>
      </c>
      <c r="AX129" s="13" t="s">
        <v>82</v>
      </c>
      <c r="AY129" s="233" t="s">
        <v>114</v>
      </c>
    </row>
    <row r="130" s="2" customFormat="1" ht="16.5" customHeight="1">
      <c r="A130" s="36"/>
      <c r="B130" s="37"/>
      <c r="C130" s="234" t="s">
        <v>140</v>
      </c>
      <c r="D130" s="234" t="s">
        <v>133</v>
      </c>
      <c r="E130" s="235" t="s">
        <v>141</v>
      </c>
      <c r="F130" s="236" t="s">
        <v>142</v>
      </c>
      <c r="G130" s="237" t="s">
        <v>143</v>
      </c>
      <c r="H130" s="238">
        <v>12</v>
      </c>
      <c r="I130" s="239"/>
      <c r="J130" s="240">
        <f>ROUND(I130*H130,2)</f>
        <v>0</v>
      </c>
      <c r="K130" s="236" t="s">
        <v>120</v>
      </c>
      <c r="L130" s="241"/>
      <c r="M130" s="242" t="s">
        <v>1</v>
      </c>
      <c r="N130" s="243" t="s">
        <v>42</v>
      </c>
      <c r="O130" s="89"/>
      <c r="P130" s="218">
        <f>O130*H130</f>
        <v>0</v>
      </c>
      <c r="Q130" s="218">
        <v>1</v>
      </c>
      <c r="R130" s="218">
        <f>Q130*H130</f>
        <v>12</v>
      </c>
      <c r="S130" s="218">
        <v>0</v>
      </c>
      <c r="T130" s="21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0" t="s">
        <v>137</v>
      </c>
      <c r="AT130" s="220" t="s">
        <v>133</v>
      </c>
      <c r="AU130" s="220" t="s">
        <v>84</v>
      </c>
      <c r="AY130" s="15" t="s">
        <v>114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5" t="s">
        <v>82</v>
      </c>
      <c r="BK130" s="221">
        <f>ROUND(I130*H130,2)</f>
        <v>0</v>
      </c>
      <c r="BL130" s="15" t="s">
        <v>121</v>
      </c>
      <c r="BM130" s="220" t="s">
        <v>144</v>
      </c>
    </row>
    <row r="131" s="13" customFormat="1">
      <c r="A131" s="13"/>
      <c r="B131" s="222"/>
      <c r="C131" s="223"/>
      <c r="D131" s="224" t="s">
        <v>123</v>
      </c>
      <c r="E131" s="225" t="s">
        <v>1</v>
      </c>
      <c r="F131" s="226" t="s">
        <v>145</v>
      </c>
      <c r="G131" s="223"/>
      <c r="H131" s="227">
        <v>12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123</v>
      </c>
      <c r="AU131" s="233" t="s">
        <v>84</v>
      </c>
      <c r="AV131" s="13" t="s">
        <v>84</v>
      </c>
      <c r="AW131" s="13" t="s">
        <v>34</v>
      </c>
      <c r="AX131" s="13" t="s">
        <v>82</v>
      </c>
      <c r="AY131" s="233" t="s">
        <v>114</v>
      </c>
    </row>
    <row r="132" s="12" customFormat="1" ht="22.8" customHeight="1">
      <c r="A132" s="12"/>
      <c r="B132" s="193"/>
      <c r="C132" s="194"/>
      <c r="D132" s="195" t="s">
        <v>76</v>
      </c>
      <c r="E132" s="207" t="s">
        <v>146</v>
      </c>
      <c r="F132" s="207" t="s">
        <v>147</v>
      </c>
      <c r="G132" s="194"/>
      <c r="H132" s="194"/>
      <c r="I132" s="197"/>
      <c r="J132" s="208">
        <f>BK132</f>
        <v>0</v>
      </c>
      <c r="K132" s="194"/>
      <c r="L132" s="199"/>
      <c r="M132" s="200"/>
      <c r="N132" s="201"/>
      <c r="O132" s="201"/>
      <c r="P132" s="202">
        <f>SUM(P133:P136)</f>
        <v>0</v>
      </c>
      <c r="Q132" s="201"/>
      <c r="R132" s="202">
        <f>SUM(R133:R136)</f>
        <v>0</v>
      </c>
      <c r="S132" s="201"/>
      <c r="T132" s="203">
        <f>SUM(T133:T136)</f>
        <v>11.46715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4" t="s">
        <v>82</v>
      </c>
      <c r="AT132" s="205" t="s">
        <v>76</v>
      </c>
      <c r="AU132" s="205" t="s">
        <v>82</v>
      </c>
      <c r="AY132" s="204" t="s">
        <v>114</v>
      </c>
      <c r="BK132" s="206">
        <f>SUM(BK133:BK136)</f>
        <v>0</v>
      </c>
    </row>
    <row r="133" s="2" customFormat="1" ht="16.5" customHeight="1">
      <c r="A133" s="36"/>
      <c r="B133" s="37"/>
      <c r="C133" s="209" t="s">
        <v>148</v>
      </c>
      <c r="D133" s="209" t="s">
        <v>116</v>
      </c>
      <c r="E133" s="210" t="s">
        <v>149</v>
      </c>
      <c r="F133" s="211" t="s">
        <v>150</v>
      </c>
      <c r="G133" s="212" t="s">
        <v>151</v>
      </c>
      <c r="H133" s="213">
        <v>3.8090000000000002</v>
      </c>
      <c r="I133" s="214"/>
      <c r="J133" s="215">
        <f>ROUND(I133*H133,2)</f>
        <v>0</v>
      </c>
      <c r="K133" s="211" t="s">
        <v>120</v>
      </c>
      <c r="L133" s="42"/>
      <c r="M133" s="216" t="s">
        <v>1</v>
      </c>
      <c r="N133" s="217" t="s">
        <v>42</v>
      </c>
      <c r="O133" s="89"/>
      <c r="P133" s="218">
        <f>O133*H133</f>
        <v>0</v>
      </c>
      <c r="Q133" s="218">
        <v>0</v>
      </c>
      <c r="R133" s="218">
        <f>Q133*H133</f>
        <v>0</v>
      </c>
      <c r="S133" s="218">
        <v>2</v>
      </c>
      <c r="T133" s="219">
        <f>S133*H133</f>
        <v>7.6180000000000003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0" t="s">
        <v>121</v>
      </c>
      <c r="AT133" s="220" t="s">
        <v>116</v>
      </c>
      <c r="AU133" s="220" t="s">
        <v>84</v>
      </c>
      <c r="AY133" s="15" t="s">
        <v>114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5" t="s">
        <v>82</v>
      </c>
      <c r="BK133" s="221">
        <f>ROUND(I133*H133,2)</f>
        <v>0</v>
      </c>
      <c r="BL133" s="15" t="s">
        <v>121</v>
      </c>
      <c r="BM133" s="220" t="s">
        <v>152</v>
      </c>
    </row>
    <row r="134" s="13" customFormat="1">
      <c r="A134" s="13"/>
      <c r="B134" s="222"/>
      <c r="C134" s="223"/>
      <c r="D134" s="224" t="s">
        <v>123</v>
      </c>
      <c r="E134" s="225" t="s">
        <v>1</v>
      </c>
      <c r="F134" s="226" t="s">
        <v>153</v>
      </c>
      <c r="G134" s="223"/>
      <c r="H134" s="227">
        <v>3.8090000000000002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123</v>
      </c>
      <c r="AU134" s="233" t="s">
        <v>84</v>
      </c>
      <c r="AV134" s="13" t="s">
        <v>84</v>
      </c>
      <c r="AW134" s="13" t="s">
        <v>34</v>
      </c>
      <c r="AX134" s="13" t="s">
        <v>82</v>
      </c>
      <c r="AY134" s="233" t="s">
        <v>114</v>
      </c>
    </row>
    <row r="135" s="2" customFormat="1" ht="24.15" customHeight="1">
      <c r="A135" s="36"/>
      <c r="B135" s="37"/>
      <c r="C135" s="209" t="s">
        <v>154</v>
      </c>
      <c r="D135" s="209" t="s">
        <v>116</v>
      </c>
      <c r="E135" s="210" t="s">
        <v>155</v>
      </c>
      <c r="F135" s="211" t="s">
        <v>156</v>
      </c>
      <c r="G135" s="212" t="s">
        <v>119</v>
      </c>
      <c r="H135" s="213">
        <v>10.050000000000001</v>
      </c>
      <c r="I135" s="214"/>
      <c r="J135" s="215">
        <f>ROUND(I135*H135,2)</f>
        <v>0</v>
      </c>
      <c r="K135" s="211" t="s">
        <v>120</v>
      </c>
      <c r="L135" s="42"/>
      <c r="M135" s="216" t="s">
        <v>1</v>
      </c>
      <c r="N135" s="217" t="s">
        <v>42</v>
      </c>
      <c r="O135" s="89"/>
      <c r="P135" s="218">
        <f>O135*H135</f>
        <v>0</v>
      </c>
      <c r="Q135" s="218">
        <v>0</v>
      </c>
      <c r="R135" s="218">
        <f>Q135*H135</f>
        <v>0</v>
      </c>
      <c r="S135" s="218">
        <v>0.38300000000000001</v>
      </c>
      <c r="T135" s="219">
        <f>S135*H135</f>
        <v>3.8491500000000003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0" t="s">
        <v>121</v>
      </c>
      <c r="AT135" s="220" t="s">
        <v>116</v>
      </c>
      <c r="AU135" s="220" t="s">
        <v>84</v>
      </c>
      <c r="AY135" s="15" t="s">
        <v>114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5" t="s">
        <v>82</v>
      </c>
      <c r="BK135" s="221">
        <f>ROUND(I135*H135,2)</f>
        <v>0</v>
      </c>
      <c r="BL135" s="15" t="s">
        <v>121</v>
      </c>
      <c r="BM135" s="220" t="s">
        <v>157</v>
      </c>
    </row>
    <row r="136" s="13" customFormat="1">
      <c r="A136" s="13"/>
      <c r="B136" s="222"/>
      <c r="C136" s="223"/>
      <c r="D136" s="224" t="s">
        <v>123</v>
      </c>
      <c r="E136" s="225" t="s">
        <v>1</v>
      </c>
      <c r="F136" s="226" t="s">
        <v>158</v>
      </c>
      <c r="G136" s="223"/>
      <c r="H136" s="227">
        <v>10.050000000000001</v>
      </c>
      <c r="I136" s="228"/>
      <c r="J136" s="223"/>
      <c r="K136" s="223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123</v>
      </c>
      <c r="AU136" s="233" t="s">
        <v>84</v>
      </c>
      <c r="AV136" s="13" t="s">
        <v>84</v>
      </c>
      <c r="AW136" s="13" t="s">
        <v>34</v>
      </c>
      <c r="AX136" s="13" t="s">
        <v>82</v>
      </c>
      <c r="AY136" s="233" t="s">
        <v>114</v>
      </c>
    </row>
    <row r="137" s="12" customFormat="1" ht="22.8" customHeight="1">
      <c r="A137" s="12"/>
      <c r="B137" s="193"/>
      <c r="C137" s="194"/>
      <c r="D137" s="195" t="s">
        <v>76</v>
      </c>
      <c r="E137" s="207" t="s">
        <v>159</v>
      </c>
      <c r="F137" s="207" t="s">
        <v>160</v>
      </c>
      <c r="G137" s="194"/>
      <c r="H137" s="194"/>
      <c r="I137" s="197"/>
      <c r="J137" s="208">
        <f>BK137</f>
        <v>0</v>
      </c>
      <c r="K137" s="194"/>
      <c r="L137" s="199"/>
      <c r="M137" s="200"/>
      <c r="N137" s="201"/>
      <c r="O137" s="201"/>
      <c r="P137" s="202">
        <f>SUM(P138:P143)</f>
        <v>0</v>
      </c>
      <c r="Q137" s="201"/>
      <c r="R137" s="202">
        <f>SUM(R138:R143)</f>
        <v>0</v>
      </c>
      <c r="S137" s="201"/>
      <c r="T137" s="203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4" t="s">
        <v>82</v>
      </c>
      <c r="AT137" s="205" t="s">
        <v>76</v>
      </c>
      <c r="AU137" s="205" t="s">
        <v>82</v>
      </c>
      <c r="AY137" s="204" t="s">
        <v>114</v>
      </c>
      <c r="BK137" s="206">
        <f>SUM(BK138:BK143)</f>
        <v>0</v>
      </c>
    </row>
    <row r="138" s="2" customFormat="1" ht="24.15" customHeight="1">
      <c r="A138" s="36"/>
      <c r="B138" s="37"/>
      <c r="C138" s="209" t="s">
        <v>137</v>
      </c>
      <c r="D138" s="209" t="s">
        <v>116</v>
      </c>
      <c r="E138" s="210" t="s">
        <v>161</v>
      </c>
      <c r="F138" s="211" t="s">
        <v>162</v>
      </c>
      <c r="G138" s="212" t="s">
        <v>143</v>
      </c>
      <c r="H138" s="213">
        <v>13.324</v>
      </c>
      <c r="I138" s="214"/>
      <c r="J138" s="215">
        <f>ROUND(I138*H138,2)</f>
        <v>0</v>
      </c>
      <c r="K138" s="211" t="s">
        <v>120</v>
      </c>
      <c r="L138" s="42"/>
      <c r="M138" s="216" t="s">
        <v>1</v>
      </c>
      <c r="N138" s="217" t="s">
        <v>42</v>
      </c>
      <c r="O138" s="89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0" t="s">
        <v>121</v>
      </c>
      <c r="AT138" s="220" t="s">
        <v>116</v>
      </c>
      <c r="AU138" s="220" t="s">
        <v>84</v>
      </c>
      <c r="AY138" s="15" t="s">
        <v>114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5" t="s">
        <v>82</v>
      </c>
      <c r="BK138" s="221">
        <f>ROUND(I138*H138,2)</f>
        <v>0</v>
      </c>
      <c r="BL138" s="15" t="s">
        <v>121</v>
      </c>
      <c r="BM138" s="220" t="s">
        <v>163</v>
      </c>
    </row>
    <row r="139" s="2" customFormat="1" ht="24.15" customHeight="1">
      <c r="A139" s="36"/>
      <c r="B139" s="37"/>
      <c r="C139" s="209" t="s">
        <v>146</v>
      </c>
      <c r="D139" s="209" t="s">
        <v>116</v>
      </c>
      <c r="E139" s="210" t="s">
        <v>164</v>
      </c>
      <c r="F139" s="211" t="s">
        <v>165</v>
      </c>
      <c r="G139" s="212" t="s">
        <v>143</v>
      </c>
      <c r="H139" s="213">
        <v>13.324</v>
      </c>
      <c r="I139" s="214"/>
      <c r="J139" s="215">
        <f>ROUND(I139*H139,2)</f>
        <v>0</v>
      </c>
      <c r="K139" s="211" t="s">
        <v>120</v>
      </c>
      <c r="L139" s="42"/>
      <c r="M139" s="216" t="s">
        <v>1</v>
      </c>
      <c r="N139" s="217" t="s">
        <v>42</v>
      </c>
      <c r="O139" s="89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0" t="s">
        <v>121</v>
      </c>
      <c r="AT139" s="220" t="s">
        <v>116</v>
      </c>
      <c r="AU139" s="220" t="s">
        <v>84</v>
      </c>
      <c r="AY139" s="15" t="s">
        <v>114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5" t="s">
        <v>82</v>
      </c>
      <c r="BK139" s="221">
        <f>ROUND(I139*H139,2)</f>
        <v>0</v>
      </c>
      <c r="BL139" s="15" t="s">
        <v>121</v>
      </c>
      <c r="BM139" s="220" t="s">
        <v>166</v>
      </c>
    </row>
    <row r="140" s="2" customFormat="1" ht="24.15" customHeight="1">
      <c r="A140" s="36"/>
      <c r="B140" s="37"/>
      <c r="C140" s="209" t="s">
        <v>167</v>
      </c>
      <c r="D140" s="209" t="s">
        <v>116</v>
      </c>
      <c r="E140" s="210" t="s">
        <v>168</v>
      </c>
      <c r="F140" s="211" t="s">
        <v>169</v>
      </c>
      <c r="G140" s="212" t="s">
        <v>143</v>
      </c>
      <c r="H140" s="213">
        <v>239.83199999999999</v>
      </c>
      <c r="I140" s="214"/>
      <c r="J140" s="215">
        <f>ROUND(I140*H140,2)</f>
        <v>0</v>
      </c>
      <c r="K140" s="211" t="s">
        <v>120</v>
      </c>
      <c r="L140" s="42"/>
      <c r="M140" s="216" t="s">
        <v>1</v>
      </c>
      <c r="N140" s="217" t="s">
        <v>42</v>
      </c>
      <c r="O140" s="89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0" t="s">
        <v>121</v>
      </c>
      <c r="AT140" s="220" t="s">
        <v>116</v>
      </c>
      <c r="AU140" s="220" t="s">
        <v>84</v>
      </c>
      <c r="AY140" s="15" t="s">
        <v>114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5" t="s">
        <v>82</v>
      </c>
      <c r="BK140" s="221">
        <f>ROUND(I140*H140,2)</f>
        <v>0</v>
      </c>
      <c r="BL140" s="15" t="s">
        <v>121</v>
      </c>
      <c r="BM140" s="220" t="s">
        <v>170</v>
      </c>
    </row>
    <row r="141" s="13" customFormat="1">
      <c r="A141" s="13"/>
      <c r="B141" s="222"/>
      <c r="C141" s="223"/>
      <c r="D141" s="224" t="s">
        <v>123</v>
      </c>
      <c r="E141" s="225" t="s">
        <v>1</v>
      </c>
      <c r="F141" s="226" t="s">
        <v>171</v>
      </c>
      <c r="G141" s="223"/>
      <c r="H141" s="227">
        <v>239.83199999999999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123</v>
      </c>
      <c r="AU141" s="233" t="s">
        <v>84</v>
      </c>
      <c r="AV141" s="13" t="s">
        <v>84</v>
      </c>
      <c r="AW141" s="13" t="s">
        <v>34</v>
      </c>
      <c r="AX141" s="13" t="s">
        <v>82</v>
      </c>
      <c r="AY141" s="233" t="s">
        <v>114</v>
      </c>
    </row>
    <row r="142" s="2" customFormat="1" ht="24.15" customHeight="1">
      <c r="A142" s="36"/>
      <c r="B142" s="37"/>
      <c r="C142" s="209" t="s">
        <v>172</v>
      </c>
      <c r="D142" s="209" t="s">
        <v>116</v>
      </c>
      <c r="E142" s="210" t="s">
        <v>173</v>
      </c>
      <c r="F142" s="211" t="s">
        <v>174</v>
      </c>
      <c r="G142" s="212" t="s">
        <v>143</v>
      </c>
      <c r="H142" s="213">
        <v>13.324</v>
      </c>
      <c r="I142" s="214"/>
      <c r="J142" s="215">
        <f>ROUND(I142*H142,2)</f>
        <v>0</v>
      </c>
      <c r="K142" s="211" t="s">
        <v>120</v>
      </c>
      <c r="L142" s="42"/>
      <c r="M142" s="216" t="s">
        <v>1</v>
      </c>
      <c r="N142" s="217" t="s">
        <v>42</v>
      </c>
      <c r="O142" s="89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0" t="s">
        <v>121</v>
      </c>
      <c r="AT142" s="220" t="s">
        <v>116</v>
      </c>
      <c r="AU142" s="220" t="s">
        <v>84</v>
      </c>
      <c r="AY142" s="15" t="s">
        <v>114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5" t="s">
        <v>82</v>
      </c>
      <c r="BK142" s="221">
        <f>ROUND(I142*H142,2)</f>
        <v>0</v>
      </c>
      <c r="BL142" s="15" t="s">
        <v>121</v>
      </c>
      <c r="BM142" s="220" t="s">
        <v>175</v>
      </c>
    </row>
    <row r="143" s="2" customFormat="1" ht="37.8" customHeight="1">
      <c r="A143" s="36"/>
      <c r="B143" s="37"/>
      <c r="C143" s="209" t="s">
        <v>8</v>
      </c>
      <c r="D143" s="209" t="s">
        <v>116</v>
      </c>
      <c r="E143" s="210" t="s">
        <v>176</v>
      </c>
      <c r="F143" s="211" t="s">
        <v>177</v>
      </c>
      <c r="G143" s="212" t="s">
        <v>143</v>
      </c>
      <c r="H143" s="213">
        <v>13.324</v>
      </c>
      <c r="I143" s="214"/>
      <c r="J143" s="215">
        <f>ROUND(I143*H143,2)</f>
        <v>0</v>
      </c>
      <c r="K143" s="211" t="s">
        <v>120</v>
      </c>
      <c r="L143" s="42"/>
      <c r="M143" s="216" t="s">
        <v>1</v>
      </c>
      <c r="N143" s="217" t="s">
        <v>42</v>
      </c>
      <c r="O143" s="89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0" t="s">
        <v>121</v>
      </c>
      <c r="AT143" s="220" t="s">
        <v>116</v>
      </c>
      <c r="AU143" s="220" t="s">
        <v>84</v>
      </c>
      <c r="AY143" s="15" t="s">
        <v>114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5" t="s">
        <v>82</v>
      </c>
      <c r="BK143" s="221">
        <f>ROUND(I143*H143,2)</f>
        <v>0</v>
      </c>
      <c r="BL143" s="15" t="s">
        <v>121</v>
      </c>
      <c r="BM143" s="220" t="s">
        <v>178</v>
      </c>
    </row>
    <row r="144" s="12" customFormat="1" ht="25.92" customHeight="1">
      <c r="A144" s="12"/>
      <c r="B144" s="193"/>
      <c r="C144" s="194"/>
      <c r="D144" s="195" t="s">
        <v>76</v>
      </c>
      <c r="E144" s="196" t="s">
        <v>179</v>
      </c>
      <c r="F144" s="196" t="s">
        <v>180</v>
      </c>
      <c r="G144" s="194"/>
      <c r="H144" s="194"/>
      <c r="I144" s="197"/>
      <c r="J144" s="198">
        <f>BK144</f>
        <v>0</v>
      </c>
      <c r="K144" s="194"/>
      <c r="L144" s="199"/>
      <c r="M144" s="200"/>
      <c r="N144" s="201"/>
      <c r="O144" s="201"/>
      <c r="P144" s="202">
        <f>P145</f>
        <v>0</v>
      </c>
      <c r="Q144" s="201"/>
      <c r="R144" s="202">
        <f>R145</f>
        <v>0</v>
      </c>
      <c r="S144" s="201"/>
      <c r="T144" s="203">
        <f>T145</f>
        <v>0.29712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4" t="s">
        <v>84</v>
      </c>
      <c r="AT144" s="205" t="s">
        <v>76</v>
      </c>
      <c r="AU144" s="205" t="s">
        <v>77</v>
      </c>
      <c r="AY144" s="204" t="s">
        <v>114</v>
      </c>
      <c r="BK144" s="206">
        <f>BK145</f>
        <v>0</v>
      </c>
    </row>
    <row r="145" s="12" customFormat="1" ht="22.8" customHeight="1">
      <c r="A145" s="12"/>
      <c r="B145" s="193"/>
      <c r="C145" s="194"/>
      <c r="D145" s="195" t="s">
        <v>76</v>
      </c>
      <c r="E145" s="207" t="s">
        <v>181</v>
      </c>
      <c r="F145" s="207" t="s">
        <v>182</v>
      </c>
      <c r="G145" s="194"/>
      <c r="H145" s="194"/>
      <c r="I145" s="197"/>
      <c r="J145" s="208">
        <f>BK145</f>
        <v>0</v>
      </c>
      <c r="K145" s="194"/>
      <c r="L145" s="199"/>
      <c r="M145" s="200"/>
      <c r="N145" s="201"/>
      <c r="O145" s="201"/>
      <c r="P145" s="202">
        <f>SUM(P146:P147)</f>
        <v>0</v>
      </c>
      <c r="Q145" s="201"/>
      <c r="R145" s="202">
        <f>SUM(R146:R147)</f>
        <v>0</v>
      </c>
      <c r="S145" s="201"/>
      <c r="T145" s="203">
        <f>SUM(T146:T147)</f>
        <v>0.29712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4" t="s">
        <v>84</v>
      </c>
      <c r="AT145" s="205" t="s">
        <v>76</v>
      </c>
      <c r="AU145" s="205" t="s">
        <v>82</v>
      </c>
      <c r="AY145" s="204" t="s">
        <v>114</v>
      </c>
      <c r="BK145" s="206">
        <f>SUM(BK146:BK147)</f>
        <v>0</v>
      </c>
    </row>
    <row r="146" s="2" customFormat="1" ht="33" customHeight="1">
      <c r="A146" s="36"/>
      <c r="B146" s="37"/>
      <c r="C146" s="209" t="s">
        <v>183</v>
      </c>
      <c r="D146" s="209" t="s">
        <v>116</v>
      </c>
      <c r="E146" s="210" t="s">
        <v>184</v>
      </c>
      <c r="F146" s="211" t="s">
        <v>185</v>
      </c>
      <c r="G146" s="212" t="s">
        <v>186</v>
      </c>
      <c r="H146" s="213">
        <v>18.57</v>
      </c>
      <c r="I146" s="214"/>
      <c r="J146" s="215">
        <f>ROUND(I146*H146,2)</f>
        <v>0</v>
      </c>
      <c r="K146" s="211" t="s">
        <v>120</v>
      </c>
      <c r="L146" s="42"/>
      <c r="M146" s="216" t="s">
        <v>1</v>
      </c>
      <c r="N146" s="217" t="s">
        <v>42</v>
      </c>
      <c r="O146" s="89"/>
      <c r="P146" s="218">
        <f>O146*H146</f>
        <v>0</v>
      </c>
      <c r="Q146" s="218">
        <v>0</v>
      </c>
      <c r="R146" s="218">
        <f>Q146*H146</f>
        <v>0</v>
      </c>
      <c r="S146" s="218">
        <v>0.016</v>
      </c>
      <c r="T146" s="219">
        <f>S146*H146</f>
        <v>0.29712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0" t="s">
        <v>187</v>
      </c>
      <c r="AT146" s="220" t="s">
        <v>116</v>
      </c>
      <c r="AU146" s="220" t="s">
        <v>84</v>
      </c>
      <c r="AY146" s="15" t="s">
        <v>114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5" t="s">
        <v>82</v>
      </c>
      <c r="BK146" s="221">
        <f>ROUND(I146*H146,2)</f>
        <v>0</v>
      </c>
      <c r="BL146" s="15" t="s">
        <v>187</v>
      </c>
      <c r="BM146" s="220" t="s">
        <v>188</v>
      </c>
    </row>
    <row r="147" s="13" customFormat="1">
      <c r="A147" s="13"/>
      <c r="B147" s="222"/>
      <c r="C147" s="223"/>
      <c r="D147" s="224" t="s">
        <v>123</v>
      </c>
      <c r="E147" s="225" t="s">
        <v>1</v>
      </c>
      <c r="F147" s="226" t="s">
        <v>189</v>
      </c>
      <c r="G147" s="223"/>
      <c r="H147" s="227">
        <v>18.57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123</v>
      </c>
      <c r="AU147" s="233" t="s">
        <v>84</v>
      </c>
      <c r="AV147" s="13" t="s">
        <v>84</v>
      </c>
      <c r="AW147" s="13" t="s">
        <v>34</v>
      </c>
      <c r="AX147" s="13" t="s">
        <v>82</v>
      </c>
      <c r="AY147" s="233" t="s">
        <v>114</v>
      </c>
    </row>
    <row r="148" s="12" customFormat="1" ht="25.92" customHeight="1">
      <c r="A148" s="12"/>
      <c r="B148" s="193"/>
      <c r="C148" s="194"/>
      <c r="D148" s="195" t="s">
        <v>76</v>
      </c>
      <c r="E148" s="196" t="s">
        <v>190</v>
      </c>
      <c r="F148" s="196" t="s">
        <v>191</v>
      </c>
      <c r="G148" s="194"/>
      <c r="H148" s="194"/>
      <c r="I148" s="197"/>
      <c r="J148" s="198">
        <f>BK148</f>
        <v>0</v>
      </c>
      <c r="K148" s="194"/>
      <c r="L148" s="199"/>
      <c r="M148" s="200"/>
      <c r="N148" s="201"/>
      <c r="O148" s="201"/>
      <c r="P148" s="202">
        <f>P149</f>
        <v>0</v>
      </c>
      <c r="Q148" s="201"/>
      <c r="R148" s="202">
        <f>R149</f>
        <v>0</v>
      </c>
      <c r="S148" s="201"/>
      <c r="T148" s="203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4" t="s">
        <v>140</v>
      </c>
      <c r="AT148" s="205" t="s">
        <v>76</v>
      </c>
      <c r="AU148" s="205" t="s">
        <v>77</v>
      </c>
      <c r="AY148" s="204" t="s">
        <v>114</v>
      </c>
      <c r="BK148" s="206">
        <f>BK149</f>
        <v>0</v>
      </c>
    </row>
    <row r="149" s="12" customFormat="1" ht="22.8" customHeight="1">
      <c r="A149" s="12"/>
      <c r="B149" s="193"/>
      <c r="C149" s="194"/>
      <c r="D149" s="195" t="s">
        <v>76</v>
      </c>
      <c r="E149" s="207" t="s">
        <v>192</v>
      </c>
      <c r="F149" s="207" t="s">
        <v>193</v>
      </c>
      <c r="G149" s="194"/>
      <c r="H149" s="194"/>
      <c r="I149" s="197"/>
      <c r="J149" s="208">
        <f>BK149</f>
        <v>0</v>
      </c>
      <c r="K149" s="194"/>
      <c r="L149" s="199"/>
      <c r="M149" s="200"/>
      <c r="N149" s="201"/>
      <c r="O149" s="201"/>
      <c r="P149" s="202">
        <f>P150</f>
        <v>0</v>
      </c>
      <c r="Q149" s="201"/>
      <c r="R149" s="202">
        <f>R150</f>
        <v>0</v>
      </c>
      <c r="S149" s="201"/>
      <c r="T149" s="203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4" t="s">
        <v>140</v>
      </c>
      <c r="AT149" s="205" t="s">
        <v>76</v>
      </c>
      <c r="AU149" s="205" t="s">
        <v>82</v>
      </c>
      <c r="AY149" s="204" t="s">
        <v>114</v>
      </c>
      <c r="BK149" s="206">
        <f>BK150</f>
        <v>0</v>
      </c>
    </row>
    <row r="150" s="2" customFormat="1" ht="16.5" customHeight="1">
      <c r="A150" s="36"/>
      <c r="B150" s="37"/>
      <c r="C150" s="209" t="s">
        <v>194</v>
      </c>
      <c r="D150" s="209" t="s">
        <v>116</v>
      </c>
      <c r="E150" s="210" t="s">
        <v>195</v>
      </c>
      <c r="F150" s="211" t="s">
        <v>196</v>
      </c>
      <c r="G150" s="212" t="s">
        <v>197</v>
      </c>
      <c r="H150" s="213">
        <v>1</v>
      </c>
      <c r="I150" s="214"/>
      <c r="J150" s="215">
        <f>ROUND(I150*H150,2)</f>
        <v>0</v>
      </c>
      <c r="K150" s="211" t="s">
        <v>120</v>
      </c>
      <c r="L150" s="42"/>
      <c r="M150" s="244" t="s">
        <v>1</v>
      </c>
      <c r="N150" s="245" t="s">
        <v>42</v>
      </c>
      <c r="O150" s="246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0" t="s">
        <v>198</v>
      </c>
      <c r="AT150" s="220" t="s">
        <v>116</v>
      </c>
      <c r="AU150" s="220" t="s">
        <v>84</v>
      </c>
      <c r="AY150" s="15" t="s">
        <v>114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5" t="s">
        <v>82</v>
      </c>
      <c r="BK150" s="221">
        <f>ROUND(I150*H150,2)</f>
        <v>0</v>
      </c>
      <c r="BL150" s="15" t="s">
        <v>198</v>
      </c>
      <c r="BM150" s="220" t="s">
        <v>199</v>
      </c>
    </row>
    <row r="151" s="2" customFormat="1" ht="6.96" customHeight="1">
      <c r="A151" s="36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42"/>
      <c r="M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</sheetData>
  <sheetProtection sheet="1" autoFilter="0" formatColumns="0" formatRows="0" objects="1" scenarios="1" spinCount="100000" saltValue="5tnS7c4u8N9LvqbIObDqQwkmjKqFxfJLp3DhF3Vg4Icz7+aItD31RXDkEyEv5TfkLqgu5cQ/WbsW/00LKMKxzg==" hashValue="jK90TI8rhGF2MtBk2IBpmCvCqSYHmN9jMEV5j46rfZeaZk83kN3c/Y1ZP51+4dGQOPwCMw1OJsNFd8yt8p8+1Q==" algorithmName="SHA-512" password="CC35"/>
  <autoFilter ref="C119:K150"/>
  <mergeCells count="6">
    <mergeCell ref="E7:H7"/>
    <mergeCell ref="E16:H16"/>
    <mergeCell ref="E25:H25"/>
    <mergeCell ref="E85:H85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DESKTOP-RDOKQ5K\Borivoj.Kucera</dc:creator>
  <cp:lastModifiedBy>DESKTOP-RDOKQ5K\Borivoj.Kucera</cp:lastModifiedBy>
  <dcterms:created xsi:type="dcterms:W3CDTF">2024-05-05T17:17:53Z</dcterms:created>
  <dcterms:modified xsi:type="dcterms:W3CDTF">2024-05-05T17:17:57Z</dcterms:modified>
</cp:coreProperties>
</file>